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https://wawater.sharepoint.com/teams/CarbonInnovationsGrantCIG.Team/Shared Documents/Funding round 2/R2 Final Published Docs/"/>
    </mc:Choice>
  </mc:AlternateContent>
  <xr:revisionPtr revIDLastSave="927" documentId="8_{41C826A3-4252-40BE-9D51-63C88E4A1747}" xr6:coauthVersionLast="47" xr6:coauthVersionMax="47" xr10:uidLastSave="{4BA2C276-C858-4BCD-BE13-F77FBCA9B660}"/>
  <bookViews>
    <workbookView xWindow="-120" yWindow="-120" windowWidth="29040" windowHeight="15840" activeTab="3" xr2:uid="{65AD85EC-CA7C-4450-8E90-FCEDCFE0249E}"/>
  </bookViews>
  <sheets>
    <sheet name="Instructions" sheetId="22" r:id="rId1"/>
    <sheet name="Pilot" sheetId="25" state="hidden" r:id="rId2"/>
    <sheet name="Eligible costs" sheetId="20" r:id="rId3"/>
    <sheet name="Merit Criteria" sheetId="26" r:id="rId4"/>
    <sheet name="Full scale" sheetId="3" r:id="rId5"/>
    <sheet name="Funding" sheetId="17" r:id="rId6"/>
    <sheet name="Inputs+outputs" sheetId="15" r:id="rId7"/>
    <sheet name="In-kind" sheetId="7" r:id="rId8"/>
    <sheet name="Milestones" sheetId="19" r:id="rId9"/>
    <sheet name="Scratchpad" sheetId="10" r:id="rId10"/>
    <sheet name="Charts" sheetId="12" r:id="rId11"/>
    <sheet name="Glossary" sheetId="11" r:id="rId12"/>
  </sheets>
  <externalReferences>
    <externalReference r:id="rId13"/>
    <externalReference r:id="rId14"/>
  </externalReferences>
  <definedNames>
    <definedName name="BusLoan_interest" localSheetId="3">#REF!</definedName>
    <definedName name="BusLoan_interest">#REF!</definedName>
    <definedName name="Capacity_Credits" localSheetId="3">#REF!</definedName>
    <definedName name="Capacity_Credits">#REF!</definedName>
    <definedName name="Dam_scaling">#REF!</definedName>
    <definedName name="EquipLoan_Interest">#REF!</definedName>
    <definedName name="EquipLoan1_Amount">#REF!</definedName>
    <definedName name="EquipLoan2_Amount">#REF!</definedName>
    <definedName name="Equipment_repayment">#REF!</definedName>
    <definedName name="Generating_revenue">#REF!</definedName>
    <definedName name="Income_tax">#REF!</definedName>
    <definedName name="Insurance_annual">#REF!</definedName>
    <definedName name="LRETs">#REF!</definedName>
    <definedName name="NCS_revenue">#REF!</definedName>
    <definedName name="Operations_and_Maintenance">#REF!</definedName>
    <definedName name="Principal_starting">#REF!</definedName>
    <definedName name="_xlnm.Print_Titles" localSheetId="11">Glossary!$4:$4</definedName>
    <definedName name="R_and_D_rebate">#REF!</definedName>
    <definedName name="Response" localSheetId="3">'[1]Lookup Lists'!$B$2:$B$4</definedName>
    <definedName name="Response">'[2]Lookup Lists'!$B$2:$B$4</definedName>
    <definedName name="Tariffs_and_charges" localSheetId="3">#REF!</definedName>
    <definedName name="Tariffs_and_charg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5" l="1"/>
  <c r="C4" i="15"/>
  <c r="C3" i="15"/>
  <c r="C2" i="15"/>
  <c r="G49" i="15" l="1"/>
  <c r="G48" i="15"/>
  <c r="G47" i="15"/>
  <c r="C72" i="3" l="1"/>
  <c r="L92" i="3"/>
  <c r="L82" i="3"/>
  <c r="L55" i="3"/>
  <c r="L57" i="3"/>
  <c r="F10" i="3"/>
  <c r="F11" i="3"/>
  <c r="L29" i="3"/>
  <c r="L20" i="3"/>
  <c r="L21" i="3"/>
  <c r="L22" i="3"/>
  <c r="L23" i="3"/>
  <c r="G45" i="15"/>
  <c r="G44" i="15"/>
  <c r="K29" i="3"/>
  <c r="M29" i="3"/>
  <c r="F9" i="3"/>
  <c r="L94" i="3" l="1"/>
  <c r="L24" i="3"/>
  <c r="K22" i="3" l="1"/>
  <c r="I22" i="3"/>
  <c r="B109" i="25" l="1"/>
  <c r="B110" i="25" s="1"/>
  <c r="B111" i="25" s="1"/>
  <c r="B112" i="25" s="1"/>
  <c r="B113" i="25" s="1"/>
  <c r="B114" i="25" s="1"/>
  <c r="B115" i="25" s="1"/>
  <c r="B116" i="25" s="1"/>
  <c r="B117" i="25" s="1"/>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02" i="25"/>
  <c r="B101" i="25"/>
  <c r="P96" i="25"/>
  <c r="O96" i="25"/>
  <c r="N96" i="25"/>
  <c r="M96" i="25"/>
  <c r="L96" i="25"/>
  <c r="K96" i="25"/>
  <c r="J96" i="25"/>
  <c r="I96" i="25"/>
  <c r="H96" i="25"/>
  <c r="G96" i="25"/>
  <c r="F95" i="25"/>
  <c r="F94" i="25"/>
  <c r="F93" i="25"/>
  <c r="F92" i="25"/>
  <c r="F88" i="25"/>
  <c r="C82" i="25"/>
  <c r="M81" i="25"/>
  <c r="C81" i="25"/>
  <c r="C80" i="25"/>
  <c r="M79" i="25"/>
  <c r="C79" i="25"/>
  <c r="S78" i="25"/>
  <c r="R78" i="25"/>
  <c r="N78" i="25"/>
  <c r="C78" i="25"/>
  <c r="P77" i="25"/>
  <c r="J77" i="25"/>
  <c r="H77" i="25"/>
  <c r="C77" i="25"/>
  <c r="N76" i="25"/>
  <c r="C76" i="25"/>
  <c r="J75" i="25"/>
  <c r="C75" i="25"/>
  <c r="P74" i="25"/>
  <c r="J74" i="25"/>
  <c r="H74" i="25"/>
  <c r="C74" i="25"/>
  <c r="P73" i="25"/>
  <c r="N73" i="25"/>
  <c r="H73" i="25"/>
  <c r="C73" i="25"/>
  <c r="F72" i="25"/>
  <c r="F71" i="25"/>
  <c r="F70" i="25"/>
  <c r="F69" i="25"/>
  <c r="F68" i="25"/>
  <c r="N67" i="25"/>
  <c r="F67" i="25"/>
  <c r="F66" i="25"/>
  <c r="F65" i="25"/>
  <c r="F64" i="25"/>
  <c r="P59" i="25"/>
  <c r="P58" i="25"/>
  <c r="P57" i="25"/>
  <c r="F56" i="25"/>
  <c r="M54" i="25"/>
  <c r="J54" i="25"/>
  <c r="H54" i="25"/>
  <c r="C54" i="25"/>
  <c r="N53" i="25"/>
  <c r="M53" i="25"/>
  <c r="H53" i="25"/>
  <c r="C53" i="25"/>
  <c r="N52" i="25"/>
  <c r="H52" i="25"/>
  <c r="C52" i="25"/>
  <c r="N51" i="25"/>
  <c r="J51" i="25"/>
  <c r="H51" i="25"/>
  <c r="C51" i="25"/>
  <c r="N50" i="25"/>
  <c r="M50" i="25"/>
  <c r="H50" i="25"/>
  <c r="C50" i="25"/>
  <c r="N49" i="25"/>
  <c r="J49" i="25"/>
  <c r="H49" i="25"/>
  <c r="H59" i="25" s="1"/>
  <c r="C49" i="25"/>
  <c r="F48" i="25"/>
  <c r="F47" i="25"/>
  <c r="F46" i="25"/>
  <c r="F45" i="25"/>
  <c r="F44" i="25"/>
  <c r="F43" i="25"/>
  <c r="F42" i="25"/>
  <c r="P38" i="25"/>
  <c r="P82" i="25" s="1"/>
  <c r="O38" i="25"/>
  <c r="O77" i="25" s="1"/>
  <c r="N38" i="25"/>
  <c r="N77" i="25" s="1"/>
  <c r="M38" i="25"/>
  <c r="M73" i="25" s="1"/>
  <c r="J38" i="25"/>
  <c r="J53" i="25" s="1"/>
  <c r="I38" i="25"/>
  <c r="I75" i="25" s="1"/>
  <c r="H38" i="25"/>
  <c r="H82" i="25" s="1"/>
  <c r="G38" i="25"/>
  <c r="G77" i="25" s="1"/>
  <c r="B34" i="25"/>
  <c r="B33" i="25"/>
  <c r="P31" i="25"/>
  <c r="O31" i="25"/>
  <c r="N31" i="25"/>
  <c r="L31" i="25"/>
  <c r="K31" i="25"/>
  <c r="J31" i="25"/>
  <c r="I31" i="25"/>
  <c r="H31" i="25"/>
  <c r="G31" i="25"/>
  <c r="P23" i="25"/>
  <c r="O23" i="25"/>
  <c r="N23" i="25"/>
  <c r="I23" i="25"/>
  <c r="H23" i="25"/>
  <c r="P22" i="25"/>
  <c r="O22" i="25"/>
  <c r="N22" i="25"/>
  <c r="I22" i="25"/>
  <c r="H22" i="25"/>
  <c r="F21" i="25"/>
  <c r="F20" i="25"/>
  <c r="G19" i="25"/>
  <c r="F18" i="25"/>
  <c r="F17" i="25"/>
  <c r="F16" i="25"/>
  <c r="F15" i="25"/>
  <c r="F14" i="25"/>
  <c r="F11" i="25"/>
  <c r="T7" i="25"/>
  <c r="F5" i="25"/>
  <c r="F4" i="25"/>
  <c r="F3" i="25"/>
  <c r="C76" i="3"/>
  <c r="C77" i="3"/>
  <c r="F66" i="3"/>
  <c r="F67" i="3"/>
  <c r="C78" i="3"/>
  <c r="C75" i="3"/>
  <c r="C74" i="3"/>
  <c r="C73" i="3"/>
  <c r="C71" i="3"/>
  <c r="C70" i="3"/>
  <c r="I80" i="25" l="1"/>
  <c r="I82" i="25"/>
  <c r="G49" i="25"/>
  <c r="O49" i="25"/>
  <c r="I51" i="25"/>
  <c r="G52" i="25"/>
  <c r="O52" i="25"/>
  <c r="I54" i="25"/>
  <c r="H57" i="25"/>
  <c r="G73" i="25"/>
  <c r="O73" i="25"/>
  <c r="I74" i="25"/>
  <c r="M76" i="25"/>
  <c r="I77" i="25"/>
  <c r="M78" i="25"/>
  <c r="N79" i="25"/>
  <c r="J80" i="25"/>
  <c r="K81" i="25" s="1"/>
  <c r="N81" i="25"/>
  <c r="J82" i="25"/>
  <c r="G83" i="25"/>
  <c r="G79" i="25"/>
  <c r="O79" i="25"/>
  <c r="G81" i="25"/>
  <c r="O81" i="25"/>
  <c r="I83" i="25"/>
  <c r="I49" i="25"/>
  <c r="I52" i="25"/>
  <c r="I73" i="25"/>
  <c r="M75" i="25"/>
  <c r="G76" i="25"/>
  <c r="O76" i="25"/>
  <c r="G78" i="25"/>
  <c r="O78" i="25"/>
  <c r="H79" i="25"/>
  <c r="P79" i="25"/>
  <c r="H81" i="25"/>
  <c r="P81" i="25"/>
  <c r="J83" i="25"/>
  <c r="G50" i="25"/>
  <c r="O50" i="25"/>
  <c r="J52" i="25"/>
  <c r="G53" i="25"/>
  <c r="O53" i="25"/>
  <c r="H58" i="25"/>
  <c r="N75" i="25"/>
  <c r="H76" i="25"/>
  <c r="P76" i="25"/>
  <c r="H78" i="25"/>
  <c r="P78" i="25"/>
  <c r="I79" i="25"/>
  <c r="M80" i="25"/>
  <c r="I81" i="25"/>
  <c r="M82" i="25"/>
  <c r="M83" i="25"/>
  <c r="F96" i="25"/>
  <c r="M74" i="25"/>
  <c r="G75" i="25"/>
  <c r="O75" i="25"/>
  <c r="I76" i="25"/>
  <c r="M77" i="25"/>
  <c r="I78" i="25"/>
  <c r="J79" i="25"/>
  <c r="N80" i="25"/>
  <c r="J81" i="25"/>
  <c r="N82" i="25"/>
  <c r="N83" i="25"/>
  <c r="I50" i="25"/>
  <c r="O51" i="25"/>
  <c r="I53" i="25"/>
  <c r="N54" i="25"/>
  <c r="N74" i="25"/>
  <c r="H75" i="25"/>
  <c r="P75" i="25"/>
  <c r="P86" i="25" s="1"/>
  <c r="P98" i="25" s="1"/>
  <c r="J76" i="25"/>
  <c r="J78" i="25"/>
  <c r="G80" i="25"/>
  <c r="O80" i="25"/>
  <c r="G82" i="25"/>
  <c r="O82" i="25"/>
  <c r="O83" i="25"/>
  <c r="M49" i="25"/>
  <c r="J50" i="25"/>
  <c r="G51" i="25"/>
  <c r="M52" i="25"/>
  <c r="G54" i="25"/>
  <c r="O54" i="25"/>
  <c r="G74" i="25"/>
  <c r="O74" i="25"/>
  <c r="H80" i="25"/>
  <c r="P80" i="25"/>
  <c r="M10" i="25"/>
  <c r="M9" i="25"/>
  <c r="M23" i="25" s="1"/>
  <c r="L8" i="25"/>
  <c r="L63" i="25" s="1"/>
  <c r="F63" i="25" s="1"/>
  <c r="J6" i="25"/>
  <c r="J62" i="25" s="1"/>
  <c r="I29" i="3"/>
  <c r="J19" i="25" l="1"/>
  <c r="J22" i="25" s="1"/>
  <c r="F6" i="25"/>
  <c r="F8" i="25"/>
  <c r="L19" i="25"/>
  <c r="I36" i="3"/>
  <c r="K37" i="25"/>
  <c r="K38" i="25" s="1"/>
  <c r="M85" i="25"/>
  <c r="F85" i="25" s="1"/>
  <c r="F10" i="25"/>
  <c r="J23" i="25"/>
  <c r="K7" i="25"/>
  <c r="M84" i="25"/>
  <c r="F84" i="25" s="1"/>
  <c r="M22" i="25"/>
  <c r="F9" i="25"/>
  <c r="H86" i="25"/>
  <c r="H98" i="25" s="1"/>
  <c r="I58" i="25"/>
  <c r="I57" i="25"/>
  <c r="I59" i="25"/>
  <c r="F83" i="25"/>
  <c r="J73" i="25"/>
  <c r="L23" i="25"/>
  <c r="N86" i="25"/>
  <c r="L22" i="25"/>
  <c r="I86" i="25"/>
  <c r="O86" i="25"/>
  <c r="O98" i="25" s="1"/>
  <c r="O57" i="25"/>
  <c r="O59" i="25"/>
  <c r="O58" i="25"/>
  <c r="G86" i="25"/>
  <c r="G42" i="15"/>
  <c r="B98" i="3"/>
  <c r="F62" i="3"/>
  <c r="G51" i="15"/>
  <c r="G13" i="25" s="1"/>
  <c r="F13" i="25" s="1"/>
  <c r="F43" i="3"/>
  <c r="F33" i="7"/>
  <c r="F34" i="7"/>
  <c r="F35" i="7"/>
  <c r="F36" i="7"/>
  <c r="F37" i="7"/>
  <c r="G43" i="15"/>
  <c r="I73" i="3" l="1"/>
  <c r="I47" i="3"/>
  <c r="I50" i="3"/>
  <c r="I70" i="3"/>
  <c r="I71" i="3"/>
  <c r="I49" i="3"/>
  <c r="I74" i="3"/>
  <c r="L33" i="3"/>
  <c r="I33" i="3"/>
  <c r="I34" i="3" s="1"/>
  <c r="L95" i="3"/>
  <c r="L34" i="3"/>
  <c r="I75" i="3"/>
  <c r="I52" i="3"/>
  <c r="I77" i="3"/>
  <c r="I76" i="3"/>
  <c r="I78" i="3"/>
  <c r="I51" i="3"/>
  <c r="I72" i="3"/>
  <c r="I48" i="3"/>
  <c r="I55" i="3" s="1"/>
  <c r="K78" i="25"/>
  <c r="K52" i="25"/>
  <c r="K50" i="25"/>
  <c r="K53" i="25"/>
  <c r="K49" i="25"/>
  <c r="K74" i="25"/>
  <c r="K79" i="25"/>
  <c r="K82" i="25"/>
  <c r="K76" i="25"/>
  <c r="K80" i="25"/>
  <c r="K54" i="25"/>
  <c r="K75" i="25"/>
  <c r="K51" i="25"/>
  <c r="K77" i="25"/>
  <c r="K19" i="25"/>
  <c r="K23" i="25" s="1"/>
  <c r="F7" i="25"/>
  <c r="K62" i="25"/>
  <c r="F62" i="25" s="1"/>
  <c r="M86" i="25"/>
  <c r="O35" i="25"/>
  <c r="O36" i="25" s="1"/>
  <c r="G35" i="25"/>
  <c r="H35" i="25"/>
  <c r="H36" i="25" s="1"/>
  <c r="N35" i="25"/>
  <c r="N36" i="25" s="1"/>
  <c r="M35" i="25"/>
  <c r="I35" i="25"/>
  <c r="I36" i="25" s="1"/>
  <c r="L35" i="25"/>
  <c r="L36" i="25" s="1"/>
  <c r="K35" i="25"/>
  <c r="K36" i="25" s="1"/>
  <c r="J35" i="25"/>
  <c r="J36" i="25" s="1"/>
  <c r="P35" i="25"/>
  <c r="J86" i="25"/>
  <c r="I98" i="25"/>
  <c r="I21" i="3"/>
  <c r="I92" i="3"/>
  <c r="I20" i="3"/>
  <c r="F6" i="3"/>
  <c r="N55" i="25"/>
  <c r="T78" i="25"/>
  <c r="T11" i="25"/>
  <c r="T85" i="25"/>
  <c r="T84" i="25"/>
  <c r="M55" i="25"/>
  <c r="T75" i="25"/>
  <c r="T9" i="25"/>
  <c r="L55" i="25"/>
  <c r="T74" i="25"/>
  <c r="T8" i="25"/>
  <c r="L37" i="25"/>
  <c r="L38" i="25" s="1"/>
  <c r="J55" i="25"/>
  <c r="T73" i="25"/>
  <c r="T20" i="25"/>
  <c r="T6" i="25"/>
  <c r="G52" i="15"/>
  <c r="G55" i="25" s="1"/>
  <c r="G40" i="15"/>
  <c r="E27" i="25" s="1"/>
  <c r="T19" i="25"/>
  <c r="G50" i="15"/>
  <c r="G12" i="25" s="1"/>
  <c r="G46" i="15"/>
  <c r="D42" i="15"/>
  <c r="G41" i="15"/>
  <c r="L30" i="3" s="1"/>
  <c r="G37" i="15"/>
  <c r="E29" i="15" s="1"/>
  <c r="B3" i="19" a="1"/>
  <c r="B3" i="19" s="1"/>
  <c r="K24" i="25" l="1"/>
  <c r="I57" i="3"/>
  <c r="M89" i="25"/>
  <c r="M90" i="25" s="1"/>
  <c r="L25" i="25"/>
  <c r="K22" i="25"/>
  <c r="I99" i="25"/>
  <c r="F55" i="25"/>
  <c r="G59" i="25"/>
  <c r="G58" i="25"/>
  <c r="G57" i="25"/>
  <c r="P32" i="25"/>
  <c r="N32" i="25"/>
  <c r="C109" i="25"/>
  <c r="C110" i="25" s="1"/>
  <c r="C111" i="25" s="1"/>
  <c r="C112" i="25" s="1"/>
  <c r="C113" i="25" s="1"/>
  <c r="C114" i="25" s="1"/>
  <c r="C115" i="25" s="1"/>
  <c r="C116" i="25" s="1"/>
  <c r="C117" i="25" s="1"/>
  <c r="C118" i="25" s="1"/>
  <c r="C119" i="25" s="1"/>
  <c r="C120" i="25" s="1"/>
  <c r="C121" i="25" s="1"/>
  <c r="C122" i="25" s="1"/>
  <c r="C123" i="25" s="1"/>
  <c r="C124" i="25" s="1"/>
  <c r="C125" i="25" s="1"/>
  <c r="C126" i="25" s="1"/>
  <c r="C127" i="25" s="1"/>
  <c r="C128" i="25" s="1"/>
  <c r="C129" i="25" s="1"/>
  <c r="C130" i="25" s="1"/>
  <c r="C131" i="25" s="1"/>
  <c r="C132" i="25" s="1"/>
  <c r="C133" i="25" s="1"/>
  <c r="C134" i="25" s="1"/>
  <c r="C135" i="25" s="1"/>
  <c r="C136" i="25" s="1"/>
  <c r="C137" i="25" s="1"/>
  <c r="C138" i="25" s="1"/>
  <c r="C139" i="25" s="1"/>
  <c r="C140" i="25" s="1"/>
  <c r="C141" i="25" s="1"/>
  <c r="C142" i="25" s="1"/>
  <c r="C143" i="25" s="1"/>
  <c r="C144" i="25" s="1"/>
  <c r="C145" i="25" s="1"/>
  <c r="C146" i="25" s="1"/>
  <c r="C147" i="25" s="1"/>
  <c r="C148" i="25" s="1"/>
  <c r="C149" i="25" s="1"/>
  <c r="C150" i="25" s="1"/>
  <c r="C151" i="25" s="1"/>
  <c r="C152" i="25" s="1"/>
  <c r="C153" i="25" s="1"/>
  <c r="C154" i="25" s="1"/>
  <c r="C155" i="25" s="1"/>
  <c r="C156" i="25" s="1"/>
  <c r="C157" i="25" s="1"/>
  <c r="C158" i="25" s="1"/>
  <c r="C159" i="25" s="1"/>
  <c r="C160" i="25" s="1"/>
  <c r="C161" i="25" s="1"/>
  <c r="M32" i="25"/>
  <c r="I32" i="25"/>
  <c r="J32" i="25"/>
  <c r="G32" i="25"/>
  <c r="H32" i="25"/>
  <c r="K32" i="25"/>
  <c r="L32" i="25"/>
  <c r="O32" i="25"/>
  <c r="J89" i="25"/>
  <c r="J90" i="25" s="1"/>
  <c r="K58" i="25"/>
  <c r="I24" i="25"/>
  <c r="N24" i="25"/>
  <c r="H24" i="25"/>
  <c r="P24" i="25"/>
  <c r="J24" i="25"/>
  <c r="L24" i="25"/>
  <c r="M24" i="25"/>
  <c r="K57" i="25"/>
  <c r="K59" i="25"/>
  <c r="N59" i="25"/>
  <c r="N57" i="25"/>
  <c r="N98" i="25" s="1"/>
  <c r="N99" i="25" s="1"/>
  <c r="N58" i="25"/>
  <c r="M36" i="25"/>
  <c r="H99" i="25"/>
  <c r="K25" i="25"/>
  <c r="K26" i="25" s="1"/>
  <c r="K27" i="25" s="1"/>
  <c r="K28" i="25" s="1"/>
  <c r="F19" i="25"/>
  <c r="G23" i="25"/>
  <c r="F23" i="25" s="1"/>
  <c r="F12" i="25"/>
  <c r="G24" i="25"/>
  <c r="G22" i="25"/>
  <c r="I25" i="25"/>
  <c r="N25" i="25"/>
  <c r="P25" i="25"/>
  <c r="G25" i="25"/>
  <c r="O25" i="25"/>
  <c r="M25" i="25"/>
  <c r="H25" i="25"/>
  <c r="J25" i="25"/>
  <c r="J26" i="25" s="1"/>
  <c r="J27" i="25" s="1"/>
  <c r="J28" i="25" s="1"/>
  <c r="J59" i="25"/>
  <c r="J58" i="25"/>
  <c r="J57" i="25"/>
  <c r="J98" i="25" s="1"/>
  <c r="J99" i="25" s="1"/>
  <c r="M57" i="25"/>
  <c r="M98" i="25" s="1"/>
  <c r="M99" i="25" s="1"/>
  <c r="M59" i="25"/>
  <c r="M105" i="25" s="1"/>
  <c r="M58" i="25"/>
  <c r="K73" i="25"/>
  <c r="O24" i="25"/>
  <c r="H89" i="25"/>
  <c r="H90" i="25" s="1"/>
  <c r="H105" i="25" s="1"/>
  <c r="G89" i="25"/>
  <c r="G90" i="25" s="1"/>
  <c r="I89" i="25"/>
  <c r="I90" i="25" s="1"/>
  <c r="I105" i="25" s="1"/>
  <c r="N89" i="25"/>
  <c r="N90" i="25" s="1"/>
  <c r="P89" i="25"/>
  <c r="P90" i="25" s="1"/>
  <c r="P105" i="25" s="1"/>
  <c r="O89" i="25"/>
  <c r="O90" i="25" s="1"/>
  <c r="O105" i="25" s="1"/>
  <c r="L81" i="25"/>
  <c r="F81" i="25" s="1"/>
  <c r="L76" i="25"/>
  <c r="F76" i="25" s="1"/>
  <c r="L78" i="25"/>
  <c r="F78" i="25" s="1"/>
  <c r="L50" i="25"/>
  <c r="F50" i="25" s="1"/>
  <c r="L79" i="25"/>
  <c r="F79" i="25" s="1"/>
  <c r="L80" i="25"/>
  <c r="F80" i="25" s="1"/>
  <c r="L54" i="25"/>
  <c r="F54" i="25" s="1"/>
  <c r="L77" i="25"/>
  <c r="F77" i="25" s="1"/>
  <c r="L73" i="25"/>
  <c r="L51" i="25"/>
  <c r="F51" i="25" s="1"/>
  <c r="L74" i="25"/>
  <c r="F74" i="25" s="1"/>
  <c r="L52" i="25"/>
  <c r="F52" i="25" s="1"/>
  <c r="L75" i="25"/>
  <c r="F75" i="25" s="1"/>
  <c r="L49" i="25"/>
  <c r="F49" i="25" s="1"/>
  <c r="L53" i="25"/>
  <c r="F53" i="25" s="1"/>
  <c r="L82" i="25"/>
  <c r="F82" i="25" s="1"/>
  <c r="P36" i="25"/>
  <c r="P99" i="25"/>
  <c r="G36" i="25"/>
  <c r="O99" i="25"/>
  <c r="S73" i="25"/>
  <c r="S74" i="25"/>
  <c r="S75" i="25"/>
  <c r="D41" i="15"/>
  <c r="I30" i="3"/>
  <c r="K30" i="3"/>
  <c r="B97" i="3"/>
  <c r="F22" i="25" l="1"/>
  <c r="G105" i="25"/>
  <c r="M34" i="25"/>
  <c r="L32" i="3"/>
  <c r="L31" i="3"/>
  <c r="L83" i="3"/>
  <c r="I56" i="3"/>
  <c r="L56" i="3"/>
  <c r="N105" i="25"/>
  <c r="O26" i="25"/>
  <c r="O27" i="25" s="1"/>
  <c r="O28" i="25" s="1"/>
  <c r="J105" i="25"/>
  <c r="P26" i="25"/>
  <c r="G98" i="25"/>
  <c r="L89" i="25"/>
  <c r="L90" i="25" s="1"/>
  <c r="L86" i="25"/>
  <c r="H26" i="25"/>
  <c r="I26" i="25"/>
  <c r="U108" i="25"/>
  <c r="L58" i="25"/>
  <c r="F58" i="25" s="1"/>
  <c r="L59" i="25"/>
  <c r="F59" i="25" s="1"/>
  <c r="L57" i="25"/>
  <c r="F57" i="25" s="1"/>
  <c r="M26" i="25"/>
  <c r="M27" i="25" s="1"/>
  <c r="M28" i="25" s="1"/>
  <c r="F25" i="25"/>
  <c r="N26" i="25"/>
  <c r="N27" i="25" s="1"/>
  <c r="N28" i="25" s="1"/>
  <c r="L34" i="25"/>
  <c r="L33" i="25"/>
  <c r="I34" i="25"/>
  <c r="G34" i="25"/>
  <c r="N33" i="25"/>
  <c r="J33" i="25"/>
  <c r="H33" i="25"/>
  <c r="M33" i="25"/>
  <c r="K34" i="25"/>
  <c r="O34" i="25"/>
  <c r="O33" i="25"/>
  <c r="K33" i="25"/>
  <c r="J34" i="25"/>
  <c r="I33" i="25"/>
  <c r="H34" i="25"/>
  <c r="P33" i="25"/>
  <c r="N34" i="25"/>
  <c r="P34" i="25"/>
  <c r="G33" i="25"/>
  <c r="K89" i="25"/>
  <c r="K90" i="25" s="1"/>
  <c r="K105" i="25" s="1"/>
  <c r="K86" i="25"/>
  <c r="F73" i="25"/>
  <c r="G26" i="25"/>
  <c r="F24" i="25"/>
  <c r="I39" i="25" s="1"/>
  <c r="L26" i="25"/>
  <c r="L27" i="25" s="1"/>
  <c r="L28" i="25" s="1"/>
  <c r="P87" i="25"/>
  <c r="P100" i="25" s="1"/>
  <c r="M87" i="25"/>
  <c r="M100" i="25" s="1"/>
  <c r="H87" i="25"/>
  <c r="H100" i="25" s="1"/>
  <c r="O87" i="25"/>
  <c r="O100" i="25" s="1"/>
  <c r="G87" i="25"/>
  <c r="K87" i="25"/>
  <c r="K100" i="25" s="1"/>
  <c r="N87" i="25"/>
  <c r="N100" i="25" s="1"/>
  <c r="I87" i="25"/>
  <c r="I100" i="25" s="1"/>
  <c r="L87" i="25"/>
  <c r="L100" i="25" s="1"/>
  <c r="J87" i="25"/>
  <c r="J100" i="25" s="1"/>
  <c r="I31" i="3"/>
  <c r="I32" i="3"/>
  <c r="B32" i="3"/>
  <c r="B31" i="3"/>
  <c r="C22" i="15"/>
  <c r="C21" i="15"/>
  <c r="C48" i="3"/>
  <c r="C49" i="3"/>
  <c r="C50" i="3"/>
  <c r="C51" i="3"/>
  <c r="C52" i="3"/>
  <c r="C47" i="3"/>
  <c r="L105" i="25" l="1"/>
  <c r="F105" i="25"/>
  <c r="J39" i="25"/>
  <c r="L85" i="3"/>
  <c r="L86" i="3" s="1"/>
  <c r="L101" i="3" s="1"/>
  <c r="L96" i="3"/>
  <c r="U109" i="25"/>
  <c r="L109" i="25" s="1"/>
  <c r="L39" i="25"/>
  <c r="O39" i="25"/>
  <c r="G99" i="25"/>
  <c r="H39" i="25"/>
  <c r="K39" i="25"/>
  <c r="F89" i="25"/>
  <c r="G39" i="25"/>
  <c r="F90" i="25"/>
  <c r="P27" i="25"/>
  <c r="P28" i="25" s="1"/>
  <c r="F26" i="25"/>
  <c r="G27" i="25"/>
  <c r="G28" i="25" s="1"/>
  <c r="H27" i="25"/>
  <c r="H28" i="25" s="1"/>
  <c r="P39" i="25"/>
  <c r="N39" i="25"/>
  <c r="I27" i="25"/>
  <c r="I28" i="25" s="1"/>
  <c r="K98" i="25"/>
  <c r="K99" i="25" s="1"/>
  <c r="F86" i="25"/>
  <c r="M39" i="25"/>
  <c r="L98" i="25"/>
  <c r="L99" i="25" s="1"/>
  <c r="N101" i="25"/>
  <c r="N103" i="25"/>
  <c r="N104" i="25" s="1"/>
  <c r="N102" i="25"/>
  <c r="G100" i="25"/>
  <c r="F87" i="25"/>
  <c r="O103" i="25"/>
  <c r="O104" i="25" s="1"/>
  <c r="O102" i="25"/>
  <c r="O101" i="25"/>
  <c r="I103" i="25"/>
  <c r="I102" i="25"/>
  <c r="I101" i="25"/>
  <c r="H102" i="25"/>
  <c r="H101" i="25"/>
  <c r="H103" i="25"/>
  <c r="J102" i="25"/>
  <c r="J101" i="25"/>
  <c r="J103" i="25"/>
  <c r="J104" i="25" s="1"/>
  <c r="M101" i="25"/>
  <c r="M103" i="25"/>
  <c r="M104" i="25" s="1"/>
  <c r="M102" i="25"/>
  <c r="K101" i="25"/>
  <c r="K102" i="25"/>
  <c r="K103" i="25"/>
  <c r="K104" i="25" s="1"/>
  <c r="L101" i="25"/>
  <c r="L103" i="25"/>
  <c r="L104" i="25" s="1"/>
  <c r="L102" i="25"/>
  <c r="P101" i="25"/>
  <c r="P102" i="25"/>
  <c r="P103" i="25"/>
  <c r="G13" i="3"/>
  <c r="G12" i="3"/>
  <c r="F12" i="3" s="1"/>
  <c r="I23" i="3"/>
  <c r="K109" i="25" l="1"/>
  <c r="L97" i="3"/>
  <c r="L98" i="3"/>
  <c r="L99" i="3"/>
  <c r="F99" i="25"/>
  <c r="I104" i="25"/>
  <c r="E109" i="25"/>
  <c r="F28" i="25"/>
  <c r="F98" i="25"/>
  <c r="F39" i="25"/>
  <c r="H104" i="25"/>
  <c r="F27" i="25"/>
  <c r="P104" i="25"/>
  <c r="U110" i="25"/>
  <c r="E110" i="25"/>
  <c r="I109" i="25"/>
  <c r="M109" i="25"/>
  <c r="G109" i="25"/>
  <c r="O109" i="25"/>
  <c r="P109" i="25"/>
  <c r="J109" i="25"/>
  <c r="N109" i="25"/>
  <c r="H109" i="25"/>
  <c r="G102" i="25"/>
  <c r="F102" i="25" s="1"/>
  <c r="G103" i="25"/>
  <c r="F100" i="25"/>
  <c r="G101" i="25"/>
  <c r="F101" i="25" s="1"/>
  <c r="M57" i="3"/>
  <c r="M56" i="3"/>
  <c r="M55" i="3"/>
  <c r="H23" i="3"/>
  <c r="J23" i="3"/>
  <c r="K23" i="3"/>
  <c r="M23" i="3"/>
  <c r="G23" i="3"/>
  <c r="H21" i="3"/>
  <c r="J21" i="3"/>
  <c r="K21" i="3"/>
  <c r="M21" i="3"/>
  <c r="H20" i="3"/>
  <c r="J20" i="3"/>
  <c r="K20" i="3"/>
  <c r="M20" i="3"/>
  <c r="J92" i="3"/>
  <c r="K92" i="3"/>
  <c r="M92" i="3"/>
  <c r="F61" i="3"/>
  <c r="F18" i="3"/>
  <c r="N110" i="25" l="1"/>
  <c r="O110" i="25"/>
  <c r="U111" i="25"/>
  <c r="E111" i="25" s="1"/>
  <c r="J110" i="25"/>
  <c r="M110" i="25"/>
  <c r="D111" i="25"/>
  <c r="P110" i="25"/>
  <c r="H110" i="25"/>
  <c r="G110" i="25"/>
  <c r="I110" i="25"/>
  <c r="L110" i="25"/>
  <c r="K110" i="25"/>
  <c r="Q109" i="25"/>
  <c r="S109" i="25" s="1"/>
  <c r="G104" i="25"/>
  <c r="F103" i="25"/>
  <c r="F104" i="25" s="1"/>
  <c r="Q110" i="25" l="1"/>
  <c r="S110" i="25" s="1"/>
  <c r="L111" i="25"/>
  <c r="J111" i="25"/>
  <c r="I111" i="25"/>
  <c r="U112" i="25"/>
  <c r="D112" i="25"/>
  <c r="H111" i="25"/>
  <c r="N111" i="25"/>
  <c r="O111" i="25"/>
  <c r="M111" i="25"/>
  <c r="G111" i="25"/>
  <c r="P111" i="25"/>
  <c r="K111" i="25"/>
  <c r="J22" i="3"/>
  <c r="I24" i="3"/>
  <c r="G22" i="3"/>
  <c r="H22" i="3"/>
  <c r="M22" i="3"/>
  <c r="F5" i="3"/>
  <c r="F7" i="3"/>
  <c r="F8" i="3"/>
  <c r="F13" i="3"/>
  <c r="F14" i="3"/>
  <c r="F15" i="3"/>
  <c r="F16" i="3"/>
  <c r="F4" i="3"/>
  <c r="E25" i="3"/>
  <c r="L25" i="3" s="1"/>
  <c r="L26" i="3" s="1"/>
  <c r="L100" i="3" s="1"/>
  <c r="F3" i="3"/>
  <c r="R111" i="25" l="1"/>
  <c r="E112" i="25"/>
  <c r="N112" i="25"/>
  <c r="L112" i="25"/>
  <c r="H112" i="25"/>
  <c r="O112" i="25"/>
  <c r="G112" i="25"/>
  <c r="I112" i="25"/>
  <c r="M112" i="25"/>
  <c r="U113" i="25"/>
  <c r="D113" i="25" s="1"/>
  <c r="P112" i="25"/>
  <c r="J112" i="25"/>
  <c r="K112" i="25"/>
  <c r="Q111" i="25"/>
  <c r="S111" i="25" s="1"/>
  <c r="I25" i="3"/>
  <c r="I26" i="3" s="1"/>
  <c r="H92" i="3"/>
  <c r="G92" i="3"/>
  <c r="R112" i="25" l="1"/>
  <c r="E113" i="25"/>
  <c r="Q112" i="25"/>
  <c r="S112" i="25" s="1"/>
  <c r="P113" i="25"/>
  <c r="U114" i="25"/>
  <c r="H113" i="25"/>
  <c r="M113" i="25"/>
  <c r="J113" i="25"/>
  <c r="I113" i="25"/>
  <c r="O113" i="25"/>
  <c r="L113" i="25"/>
  <c r="G113" i="25"/>
  <c r="N113" i="25"/>
  <c r="K113" i="25"/>
  <c r="D114" i="25"/>
  <c r="G21" i="3"/>
  <c r="G20" i="3"/>
  <c r="F20" i="3" s="1"/>
  <c r="C3" i="19" a="1"/>
  <c r="C3" i="19" s="1"/>
  <c r="C17" i="19" s="1"/>
  <c r="E114" i="25" l="1"/>
  <c r="M114" i="25"/>
  <c r="P114" i="25"/>
  <c r="O114" i="25"/>
  <c r="I114" i="25"/>
  <c r="L114" i="25"/>
  <c r="U115" i="25"/>
  <c r="J114" i="25"/>
  <c r="K114" i="25"/>
  <c r="G114" i="25"/>
  <c r="N114" i="25"/>
  <c r="H114" i="25"/>
  <c r="Q113" i="25"/>
  <c r="S113" i="25" s="1"/>
  <c r="R113" i="25"/>
  <c r="J29" i="3"/>
  <c r="J30" i="3" s="1"/>
  <c r="J36" i="3"/>
  <c r="J76" i="3" l="1"/>
  <c r="J77" i="3"/>
  <c r="J78" i="3"/>
  <c r="R114" i="25"/>
  <c r="E115" i="25"/>
  <c r="M115" i="25"/>
  <c r="H115" i="25"/>
  <c r="I115" i="25"/>
  <c r="U116" i="25"/>
  <c r="D116" i="25" s="1"/>
  <c r="O115" i="25"/>
  <c r="J115" i="25"/>
  <c r="L115" i="25"/>
  <c r="K115" i="25"/>
  <c r="G115" i="25"/>
  <c r="N115" i="25"/>
  <c r="P115" i="25"/>
  <c r="D115" i="25"/>
  <c r="Q114" i="25"/>
  <c r="S114" i="25" s="1"/>
  <c r="J32" i="3"/>
  <c r="J31" i="3"/>
  <c r="J70" i="3"/>
  <c r="J71" i="3"/>
  <c r="J72" i="3"/>
  <c r="J73" i="3"/>
  <c r="J74" i="3"/>
  <c r="J75" i="3"/>
  <c r="J48" i="3"/>
  <c r="J34" i="3"/>
  <c r="E116" i="25" l="1"/>
  <c r="R115" i="25"/>
  <c r="Q115" i="25"/>
  <c r="S115" i="25" s="1"/>
  <c r="U117" i="25"/>
  <c r="D117" i="25" s="1"/>
  <c r="L116" i="25"/>
  <c r="K116" i="25"/>
  <c r="I116" i="25"/>
  <c r="N116" i="25"/>
  <c r="J116" i="25"/>
  <c r="O116" i="25"/>
  <c r="H116" i="25"/>
  <c r="G116" i="25"/>
  <c r="P116" i="25"/>
  <c r="M116" i="25"/>
  <c r="E117" i="25"/>
  <c r="J82" i="3"/>
  <c r="J85" i="3"/>
  <c r="J83" i="3"/>
  <c r="M30" i="3"/>
  <c r="M33" i="3"/>
  <c r="M36" i="3"/>
  <c r="M76" i="3" l="1"/>
  <c r="M78" i="3"/>
  <c r="M77" i="3"/>
  <c r="U118" i="25"/>
  <c r="L117" i="25"/>
  <c r="K117" i="25"/>
  <c r="N117" i="25"/>
  <c r="J117" i="25"/>
  <c r="O117" i="25"/>
  <c r="I117" i="25"/>
  <c r="H117" i="25"/>
  <c r="G117" i="25"/>
  <c r="P117" i="25"/>
  <c r="M117" i="25"/>
  <c r="E118" i="25"/>
  <c r="R116" i="25"/>
  <c r="Q116" i="25"/>
  <c r="S116" i="25" s="1"/>
  <c r="M31" i="3"/>
  <c r="M32" i="3"/>
  <c r="M70" i="3"/>
  <c r="M71" i="3"/>
  <c r="M72" i="3"/>
  <c r="M73" i="3"/>
  <c r="M74" i="3"/>
  <c r="M75" i="3"/>
  <c r="M34" i="3"/>
  <c r="M82" i="3" l="1"/>
  <c r="M83" i="3"/>
  <c r="M85" i="3"/>
  <c r="M86" i="3" s="1"/>
  <c r="R117" i="25"/>
  <c r="Q117" i="25"/>
  <c r="S117" i="25" s="1"/>
  <c r="U119" i="25"/>
  <c r="E119" i="25" s="1"/>
  <c r="K118" i="25"/>
  <c r="N118" i="25"/>
  <c r="J118" i="25"/>
  <c r="H118" i="25"/>
  <c r="G118" i="25"/>
  <c r="M118" i="25"/>
  <c r="O118" i="25"/>
  <c r="P118" i="25"/>
  <c r="I118" i="25"/>
  <c r="L118" i="25"/>
  <c r="M94" i="3"/>
  <c r="M95" i="3" s="1"/>
  <c r="Q118" i="25" l="1"/>
  <c r="S118" i="25" s="1"/>
  <c r="P119" i="25"/>
  <c r="U120" i="25"/>
  <c r="K119" i="25"/>
  <c r="G119" i="25"/>
  <c r="D120" i="25"/>
  <c r="L119" i="25"/>
  <c r="N119" i="25"/>
  <c r="J119" i="25"/>
  <c r="H119" i="25"/>
  <c r="O119" i="25"/>
  <c r="I119" i="25"/>
  <c r="M119" i="25"/>
  <c r="E120" i="25"/>
  <c r="M96" i="3"/>
  <c r="M97" i="3" s="1"/>
  <c r="Q119" i="25" l="1"/>
  <c r="S119" i="25" s="1"/>
  <c r="O120" i="25"/>
  <c r="I120" i="25"/>
  <c r="P120" i="25"/>
  <c r="N120" i="25"/>
  <c r="H120" i="25"/>
  <c r="G120" i="25"/>
  <c r="R120" i="25" s="1"/>
  <c r="U121" i="25"/>
  <c r="D121" i="25" s="1"/>
  <c r="L120" i="25"/>
  <c r="J120" i="25"/>
  <c r="K120" i="25"/>
  <c r="M120" i="25"/>
  <c r="M99" i="3"/>
  <c r="M98" i="3"/>
  <c r="J47" i="3"/>
  <c r="J49" i="3"/>
  <c r="J50" i="3"/>
  <c r="J52" i="3"/>
  <c r="E121" i="25" l="1"/>
  <c r="I121" i="25"/>
  <c r="P121" i="25"/>
  <c r="L121" i="25"/>
  <c r="G121" i="25"/>
  <c r="U122" i="25"/>
  <c r="D122" i="25" s="1"/>
  <c r="J121" i="25"/>
  <c r="N121" i="25"/>
  <c r="K121" i="25"/>
  <c r="H121" i="25"/>
  <c r="M121" i="25"/>
  <c r="O121" i="25"/>
  <c r="Q120" i="25"/>
  <c r="S120" i="25" s="1"/>
  <c r="J57" i="3"/>
  <c r="J56" i="3"/>
  <c r="J55" i="3"/>
  <c r="M101" i="3"/>
  <c r="J86" i="3"/>
  <c r="R121" i="25" l="1"/>
  <c r="E122" i="25"/>
  <c r="O122" i="25"/>
  <c r="U123" i="25"/>
  <c r="J122" i="25"/>
  <c r="K122" i="25"/>
  <c r="L122" i="25"/>
  <c r="P122" i="25"/>
  <c r="H122" i="25"/>
  <c r="N122" i="25"/>
  <c r="G122" i="25"/>
  <c r="I122" i="25"/>
  <c r="M122" i="25"/>
  <c r="E123" i="25"/>
  <c r="Q121" i="25"/>
  <c r="S121" i="25" s="1"/>
  <c r="J101" i="3"/>
  <c r="E17" i="15"/>
  <c r="Q122" i="25" l="1"/>
  <c r="S122" i="25" s="1"/>
  <c r="L123" i="25"/>
  <c r="K123" i="25"/>
  <c r="N123" i="25"/>
  <c r="G123" i="25"/>
  <c r="I123" i="25"/>
  <c r="P123" i="25"/>
  <c r="J123" i="25"/>
  <c r="O123" i="25"/>
  <c r="M123" i="25"/>
  <c r="H123" i="25"/>
  <c r="U124" i="25"/>
  <c r="R122" i="25"/>
  <c r="D123" i="25"/>
  <c r="C105" i="3"/>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F88" i="3"/>
  <c r="F14" i="7"/>
  <c r="F15" i="7"/>
  <c r="F16" i="7"/>
  <c r="F17" i="7"/>
  <c r="F18" i="7"/>
  <c r="F13" i="7"/>
  <c r="F29" i="7"/>
  <c r="F32" i="7"/>
  <c r="F38" i="7" s="1"/>
  <c r="F10" i="7"/>
  <c r="Q123" i="25" l="1"/>
  <c r="S123" i="25" s="1"/>
  <c r="K124" i="25"/>
  <c r="G124" i="25"/>
  <c r="N124" i="25"/>
  <c r="J124" i="25"/>
  <c r="H124" i="25"/>
  <c r="O124" i="25"/>
  <c r="L124" i="25"/>
  <c r="I124" i="25"/>
  <c r="P124" i="25"/>
  <c r="M124" i="25"/>
  <c r="U125" i="25"/>
  <c r="E125" i="25"/>
  <c r="D124" i="25"/>
  <c r="E124" i="25"/>
  <c r="R123" i="25"/>
  <c r="F39" i="7"/>
  <c r="F19" i="7"/>
  <c r="F20" i="7" s="1"/>
  <c r="F41" i="7" s="1"/>
  <c r="F63" i="3"/>
  <c r="F64" i="3"/>
  <c r="F65" i="3"/>
  <c r="F68" i="3"/>
  <c r="F69" i="3"/>
  <c r="F80" i="3"/>
  <c r="F81" i="3"/>
  <c r="F44" i="3"/>
  <c r="F45" i="3"/>
  <c r="F46" i="3"/>
  <c r="F54" i="3"/>
  <c r="F60" i="3"/>
  <c r="R124" i="25" l="1"/>
  <c r="Q124" i="25"/>
  <c r="J125" i="25"/>
  <c r="K125" i="25"/>
  <c r="G125" i="25"/>
  <c r="O125" i="25"/>
  <c r="D126" i="25"/>
  <c r="N125" i="25"/>
  <c r="L125" i="25"/>
  <c r="U126" i="25"/>
  <c r="H125" i="25"/>
  <c r="I125" i="25"/>
  <c r="M125" i="25"/>
  <c r="P125" i="25"/>
  <c r="D125" i="25"/>
  <c r="S124" i="25"/>
  <c r="F41" i="3"/>
  <c r="R125" i="25" l="1"/>
  <c r="Q125" i="25"/>
  <c r="S125" i="25" s="1"/>
  <c r="I126" i="25"/>
  <c r="K126" i="25"/>
  <c r="H126" i="25"/>
  <c r="G126" i="25"/>
  <c r="P126" i="25"/>
  <c r="U127" i="25"/>
  <c r="E127" i="25" s="1"/>
  <c r="J126" i="25"/>
  <c r="M126" i="25"/>
  <c r="O126" i="25"/>
  <c r="N126" i="25"/>
  <c r="L126" i="25"/>
  <c r="E126" i="25"/>
  <c r="G36" i="3"/>
  <c r="K36" i="3"/>
  <c r="Q126" i="25" l="1"/>
  <c r="S126" i="25" s="1"/>
  <c r="K76" i="3"/>
  <c r="K78" i="3"/>
  <c r="K77" i="3"/>
  <c r="R126" i="25"/>
  <c r="D127" i="25"/>
  <c r="O127" i="25"/>
  <c r="L127" i="25"/>
  <c r="U128" i="25"/>
  <c r="D128" i="25" s="1"/>
  <c r="N127" i="25"/>
  <c r="G127" i="25"/>
  <c r="P127" i="25"/>
  <c r="K127" i="25"/>
  <c r="J127" i="25"/>
  <c r="M127" i="25"/>
  <c r="I127" i="25"/>
  <c r="H127" i="25"/>
  <c r="G76" i="3"/>
  <c r="G77" i="3"/>
  <c r="G78" i="3"/>
  <c r="K72" i="3"/>
  <c r="K74" i="3"/>
  <c r="K70" i="3"/>
  <c r="K73" i="3"/>
  <c r="K71" i="3"/>
  <c r="K75" i="3"/>
  <c r="G74" i="3"/>
  <c r="G71" i="3"/>
  <c r="G72" i="3"/>
  <c r="G73" i="3"/>
  <c r="G75" i="3"/>
  <c r="G50" i="3"/>
  <c r="G70" i="3"/>
  <c r="J94" i="3"/>
  <c r="K79" i="3"/>
  <c r="K52" i="3"/>
  <c r="G79" i="3"/>
  <c r="G52" i="3"/>
  <c r="K48" i="3"/>
  <c r="K50" i="3"/>
  <c r="K51" i="3"/>
  <c r="G51" i="3"/>
  <c r="G48" i="3"/>
  <c r="G49" i="3"/>
  <c r="G47" i="3"/>
  <c r="Q127" i="25" l="1"/>
  <c r="S127" i="25" s="1"/>
  <c r="K82" i="3"/>
  <c r="K83" i="3"/>
  <c r="K85" i="3"/>
  <c r="K86" i="3" s="1"/>
  <c r="E128" i="25"/>
  <c r="P128" i="25"/>
  <c r="K128" i="25"/>
  <c r="L128" i="25"/>
  <c r="N128" i="25"/>
  <c r="M128" i="25"/>
  <c r="I128" i="25"/>
  <c r="J128" i="25"/>
  <c r="U129" i="25"/>
  <c r="D129" i="25" s="1"/>
  <c r="O128" i="25"/>
  <c r="H128" i="25"/>
  <c r="G128" i="25"/>
  <c r="R127" i="25"/>
  <c r="K55" i="3"/>
  <c r="K56" i="3"/>
  <c r="K57" i="3"/>
  <c r="G82" i="3"/>
  <c r="G83" i="3"/>
  <c r="G85" i="3"/>
  <c r="H36" i="3"/>
  <c r="H50" i="3" s="1"/>
  <c r="F40" i="3"/>
  <c r="Q128" i="25" l="1"/>
  <c r="S128" i="25" s="1"/>
  <c r="R128" i="25"/>
  <c r="E129" i="25"/>
  <c r="P129" i="25"/>
  <c r="U130" i="25"/>
  <c r="N129" i="25"/>
  <c r="J129" i="25"/>
  <c r="G129" i="25"/>
  <c r="O129" i="25"/>
  <c r="K129" i="25"/>
  <c r="L129" i="25"/>
  <c r="I129" i="25"/>
  <c r="H129" i="25"/>
  <c r="M129" i="25"/>
  <c r="E130" i="25"/>
  <c r="H76" i="3"/>
  <c r="H77" i="3"/>
  <c r="H70" i="3"/>
  <c r="H71" i="3"/>
  <c r="H72" i="3"/>
  <c r="H73" i="3"/>
  <c r="H74" i="3"/>
  <c r="H75" i="3"/>
  <c r="H78" i="3"/>
  <c r="H48" i="3"/>
  <c r="H49" i="3"/>
  <c r="H51" i="3"/>
  <c r="H52" i="3"/>
  <c r="H79" i="3"/>
  <c r="H47" i="3"/>
  <c r="R104" i="3"/>
  <c r="F42" i="3"/>
  <c r="R129" i="25" l="1"/>
  <c r="Q129" i="25"/>
  <c r="S129" i="25" s="1"/>
  <c r="D130" i="25"/>
  <c r="H130" i="25"/>
  <c r="L130" i="25"/>
  <c r="G130" i="25"/>
  <c r="M130" i="25"/>
  <c r="I130" i="25"/>
  <c r="J130" i="25"/>
  <c r="N130" i="25"/>
  <c r="O130" i="25"/>
  <c r="P130" i="25"/>
  <c r="U131" i="25"/>
  <c r="E131" i="25" s="1"/>
  <c r="K130" i="25"/>
  <c r="I82" i="3"/>
  <c r="I94" i="3" s="1"/>
  <c r="I95" i="3" s="1"/>
  <c r="I83" i="3"/>
  <c r="I96" i="3" s="1"/>
  <c r="I85" i="3"/>
  <c r="I86" i="3" s="1"/>
  <c r="I101" i="3" s="1"/>
  <c r="H55" i="3"/>
  <c r="H56" i="3"/>
  <c r="H57" i="3"/>
  <c r="H85" i="3"/>
  <c r="H83" i="3"/>
  <c r="H82" i="3"/>
  <c r="R130" i="25" l="1"/>
  <c r="Q130" i="25"/>
  <c r="S130" i="25" s="1"/>
  <c r="U132" i="25"/>
  <c r="D132" i="25" s="1"/>
  <c r="P131" i="25"/>
  <c r="G131" i="25"/>
  <c r="L131" i="25"/>
  <c r="N131" i="25"/>
  <c r="H131" i="25"/>
  <c r="K131" i="25"/>
  <c r="J131" i="25"/>
  <c r="O131" i="25"/>
  <c r="I131" i="25"/>
  <c r="M131" i="25"/>
  <c r="D131" i="25"/>
  <c r="I97" i="3"/>
  <c r="I98" i="3"/>
  <c r="I99" i="3"/>
  <c r="I100" i="3" s="1"/>
  <c r="G86" i="3"/>
  <c r="K101" i="3"/>
  <c r="H86" i="3"/>
  <c r="H101" i="3" s="1"/>
  <c r="J96" i="3"/>
  <c r="H96" i="3"/>
  <c r="K96" i="3"/>
  <c r="F90" i="3"/>
  <c r="H94" i="3"/>
  <c r="R131" i="25" l="1"/>
  <c r="Q131" i="25"/>
  <c r="S131" i="25" s="1"/>
  <c r="U133" i="25"/>
  <c r="K132" i="25"/>
  <c r="P132" i="25"/>
  <c r="H132" i="25"/>
  <c r="L132" i="25"/>
  <c r="N132" i="25"/>
  <c r="G132" i="25"/>
  <c r="M132" i="25"/>
  <c r="I132" i="25"/>
  <c r="J132" i="25"/>
  <c r="O132" i="25"/>
  <c r="E133" i="25"/>
  <c r="E132" i="25"/>
  <c r="K94" i="3"/>
  <c r="F91" i="3"/>
  <c r="F89" i="3"/>
  <c r="F92" i="3"/>
  <c r="Q132" i="25" l="1"/>
  <c r="D133" i="25"/>
  <c r="J133" i="25"/>
  <c r="O133" i="25"/>
  <c r="H133" i="25"/>
  <c r="L133" i="25"/>
  <c r="N133" i="25"/>
  <c r="G133" i="25"/>
  <c r="I133" i="25"/>
  <c r="P133" i="25"/>
  <c r="K133" i="25"/>
  <c r="U134" i="25"/>
  <c r="M133" i="25"/>
  <c r="S132" i="25"/>
  <c r="R132" i="25"/>
  <c r="G33" i="3"/>
  <c r="Q133" i="25" l="1"/>
  <c r="S133" i="25" s="1"/>
  <c r="O134" i="25"/>
  <c r="J134" i="25"/>
  <c r="U135" i="25"/>
  <c r="K134" i="25"/>
  <c r="H134" i="25"/>
  <c r="L134" i="25"/>
  <c r="G134" i="25"/>
  <c r="I134" i="25"/>
  <c r="N134" i="25"/>
  <c r="P134" i="25"/>
  <c r="M134" i="25"/>
  <c r="D135" i="25"/>
  <c r="E135" i="25"/>
  <c r="D134" i="25"/>
  <c r="E134" i="25"/>
  <c r="R133" i="25"/>
  <c r="G29" i="3"/>
  <c r="G30" i="3" s="1"/>
  <c r="H29" i="3"/>
  <c r="H30" i="3" s="1"/>
  <c r="J135" i="25" l="1"/>
  <c r="G135" i="25"/>
  <c r="I135" i="25"/>
  <c r="M135" i="25"/>
  <c r="L135" i="25"/>
  <c r="N135" i="25"/>
  <c r="K135" i="25"/>
  <c r="U136" i="25"/>
  <c r="E136" i="25" s="1"/>
  <c r="H135" i="25"/>
  <c r="P135" i="25"/>
  <c r="O135" i="25"/>
  <c r="Q134" i="25"/>
  <c r="S134" i="25" s="1"/>
  <c r="R134" i="25"/>
  <c r="D3" i="19" a="1"/>
  <c r="D3" i="19" s="1"/>
  <c r="G32" i="3"/>
  <c r="G31" i="3"/>
  <c r="B105" i="3"/>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Q135" i="25" l="1"/>
  <c r="S135" i="25" s="1"/>
  <c r="K136" i="25"/>
  <c r="U137" i="25"/>
  <c r="D137" i="25" s="1"/>
  <c r="J136" i="25"/>
  <c r="L136" i="25"/>
  <c r="G136" i="25"/>
  <c r="O136" i="25"/>
  <c r="I136" i="25"/>
  <c r="N136" i="25"/>
  <c r="H136" i="25"/>
  <c r="M136" i="25"/>
  <c r="P136" i="25"/>
  <c r="E137" i="25"/>
  <c r="D136" i="25"/>
  <c r="R135" i="25"/>
  <c r="R136" i="25" l="1"/>
  <c r="Q136" i="25"/>
  <c r="S136" i="25" s="1"/>
  <c r="K137" i="25"/>
  <c r="U138" i="25"/>
  <c r="J137" i="25"/>
  <c r="N137" i="25"/>
  <c r="L137" i="25"/>
  <c r="H137" i="25"/>
  <c r="I137" i="25"/>
  <c r="G137" i="25"/>
  <c r="P137" i="25"/>
  <c r="M137" i="25"/>
  <c r="O137" i="25"/>
  <c r="D138" i="25"/>
  <c r="E138" i="25"/>
  <c r="H33" i="3"/>
  <c r="R137" i="25" l="1"/>
  <c r="Q137" i="25"/>
  <c r="S137" i="25" s="1"/>
  <c r="P138" i="25"/>
  <c r="U139" i="25"/>
  <c r="D139" i="25" s="1"/>
  <c r="L138" i="25"/>
  <c r="M138" i="25"/>
  <c r="K138" i="25"/>
  <c r="O138" i="25"/>
  <c r="N138" i="25"/>
  <c r="J138" i="25"/>
  <c r="I138" i="25"/>
  <c r="H138" i="25"/>
  <c r="G138" i="25"/>
  <c r="E139" i="25"/>
  <c r="K32" i="3"/>
  <c r="K31" i="3"/>
  <c r="H32" i="3"/>
  <c r="H31" i="3"/>
  <c r="G34" i="3"/>
  <c r="H34" i="3"/>
  <c r="K34" i="3"/>
  <c r="R138" i="25" l="1"/>
  <c r="N139" i="25"/>
  <c r="G139" i="25"/>
  <c r="M139" i="25"/>
  <c r="O139" i="25"/>
  <c r="I139" i="25"/>
  <c r="H139" i="25"/>
  <c r="R139" i="25" s="1"/>
  <c r="P139" i="25"/>
  <c r="J139" i="25"/>
  <c r="L139" i="25"/>
  <c r="K139" i="25"/>
  <c r="U140" i="25"/>
  <c r="E140" i="25" s="1"/>
  <c r="Q138" i="25"/>
  <c r="S138" i="25" s="1"/>
  <c r="R105" i="3"/>
  <c r="D140" i="25" l="1"/>
  <c r="I105" i="3"/>
  <c r="L105" i="3"/>
  <c r="Q139" i="25"/>
  <c r="S139" i="25" s="1"/>
  <c r="I140" i="25"/>
  <c r="U141" i="25"/>
  <c r="D141" i="25" s="1"/>
  <c r="L140" i="25"/>
  <c r="J140" i="25"/>
  <c r="K140" i="25"/>
  <c r="O140" i="25"/>
  <c r="H140" i="25"/>
  <c r="N140" i="25"/>
  <c r="G140" i="25"/>
  <c r="M140" i="25"/>
  <c r="P140" i="25"/>
  <c r="J105" i="3"/>
  <c r="M105" i="3"/>
  <c r="K105" i="3"/>
  <c r="H105" i="3"/>
  <c r="R106" i="3"/>
  <c r="E141" i="25" l="1"/>
  <c r="I106" i="3"/>
  <c r="L106" i="3"/>
  <c r="K141" i="25"/>
  <c r="O141" i="25"/>
  <c r="N141" i="25"/>
  <c r="J141" i="25"/>
  <c r="H141" i="25"/>
  <c r="G141" i="25"/>
  <c r="P141" i="25"/>
  <c r="I141" i="25"/>
  <c r="U142" i="25"/>
  <c r="L141" i="25"/>
  <c r="M141" i="25"/>
  <c r="Q140" i="25"/>
  <c r="S140" i="25" s="1"/>
  <c r="R140" i="25"/>
  <c r="M106" i="3"/>
  <c r="J106" i="3"/>
  <c r="K106" i="3"/>
  <c r="H106" i="3"/>
  <c r="R107" i="3"/>
  <c r="I107" i="3" l="1"/>
  <c r="L107" i="3"/>
  <c r="R141" i="25"/>
  <c r="D142" i="25"/>
  <c r="P142" i="25"/>
  <c r="O142" i="25"/>
  <c r="U143" i="25"/>
  <c r="E143" i="25" s="1"/>
  <c r="J142" i="25"/>
  <c r="K142" i="25"/>
  <c r="N142" i="25"/>
  <c r="L142" i="25"/>
  <c r="H142" i="25"/>
  <c r="G142" i="25"/>
  <c r="I142" i="25"/>
  <c r="M142" i="25"/>
  <c r="E142" i="25"/>
  <c r="Q141" i="25"/>
  <c r="S141" i="25" s="1"/>
  <c r="J107" i="3"/>
  <c r="M107" i="3"/>
  <c r="K107" i="3"/>
  <c r="H107" i="3"/>
  <c r="R108" i="3"/>
  <c r="I108" i="3" l="1"/>
  <c r="L108" i="3"/>
  <c r="Q142" i="25"/>
  <c r="S142" i="25" s="1"/>
  <c r="D143" i="25"/>
  <c r="M143" i="25"/>
  <c r="U144" i="25"/>
  <c r="E144" i="25" s="1"/>
  <c r="L143" i="25"/>
  <c r="H143" i="25"/>
  <c r="N143" i="25"/>
  <c r="O143" i="25"/>
  <c r="P143" i="25"/>
  <c r="K143" i="25"/>
  <c r="J143" i="25"/>
  <c r="G143" i="25"/>
  <c r="I143" i="25"/>
  <c r="R142" i="25"/>
  <c r="J108" i="3"/>
  <c r="M108" i="3"/>
  <c r="K108" i="3"/>
  <c r="H108" i="3"/>
  <c r="E108" i="3"/>
  <c r="D108" i="3"/>
  <c r="R109" i="3"/>
  <c r="R143" i="25" l="1"/>
  <c r="D144" i="25"/>
  <c r="I109" i="3"/>
  <c r="L109" i="3"/>
  <c r="Q143" i="25"/>
  <c r="S143" i="25" s="1"/>
  <c r="L144" i="25"/>
  <c r="P144" i="25"/>
  <c r="U145" i="25"/>
  <c r="E145" i="25" s="1"/>
  <c r="K144" i="25"/>
  <c r="I144" i="25"/>
  <c r="N144" i="25"/>
  <c r="J144" i="25"/>
  <c r="H144" i="25"/>
  <c r="G144" i="25"/>
  <c r="M144" i="25"/>
  <c r="O144" i="25"/>
  <c r="M109" i="3"/>
  <c r="J109" i="3"/>
  <c r="K109" i="3"/>
  <c r="H109" i="3"/>
  <c r="D109" i="3"/>
  <c r="E109" i="3"/>
  <c r="R110" i="3"/>
  <c r="I110" i="3" l="1"/>
  <c r="L110" i="3"/>
  <c r="R144" i="25"/>
  <c r="Q144" i="25"/>
  <c r="S144" i="25" s="1"/>
  <c r="U146" i="25"/>
  <c r="E146" i="25" s="1"/>
  <c r="J145" i="25"/>
  <c r="M145" i="25"/>
  <c r="H145" i="25"/>
  <c r="L145" i="25"/>
  <c r="N145" i="25"/>
  <c r="G145" i="25"/>
  <c r="I145" i="25"/>
  <c r="K145" i="25"/>
  <c r="P145" i="25"/>
  <c r="O145" i="25"/>
  <c r="D145" i="25"/>
  <c r="J110" i="3"/>
  <c r="M110" i="3"/>
  <c r="K110" i="3"/>
  <c r="H110" i="3"/>
  <c r="R111" i="3"/>
  <c r="D146" i="25" l="1"/>
  <c r="I111" i="3"/>
  <c r="L111" i="3"/>
  <c r="Q145" i="25"/>
  <c r="S145" i="25" s="1"/>
  <c r="R145" i="25"/>
  <c r="P146" i="25"/>
  <c r="O146" i="25"/>
  <c r="M146" i="25"/>
  <c r="J146" i="25"/>
  <c r="U147" i="25"/>
  <c r="E147" i="25" s="1"/>
  <c r="L146" i="25"/>
  <c r="N146" i="25"/>
  <c r="K146" i="25"/>
  <c r="H146" i="25"/>
  <c r="G146" i="25"/>
  <c r="I146" i="25"/>
  <c r="J111" i="3"/>
  <c r="M111" i="3"/>
  <c r="K111" i="3"/>
  <c r="H111" i="3"/>
  <c r="D111" i="3"/>
  <c r="E111" i="3"/>
  <c r="R112" i="3"/>
  <c r="I112" i="3" l="1"/>
  <c r="L112" i="3"/>
  <c r="R146" i="25"/>
  <c r="D147" i="25"/>
  <c r="U148" i="25"/>
  <c r="E148" i="25" s="1"/>
  <c r="I147" i="25"/>
  <c r="O147" i="25"/>
  <c r="K147" i="25"/>
  <c r="J147" i="25"/>
  <c r="N147" i="25"/>
  <c r="L147" i="25"/>
  <c r="P147" i="25"/>
  <c r="H147" i="25"/>
  <c r="G147" i="25"/>
  <c r="M147" i="25"/>
  <c r="Q146" i="25"/>
  <c r="S146" i="25" s="1"/>
  <c r="M112" i="3"/>
  <c r="J112" i="3"/>
  <c r="K112" i="3"/>
  <c r="H112" i="3"/>
  <c r="E112" i="3"/>
  <c r="D112" i="3"/>
  <c r="R113" i="3"/>
  <c r="D148" i="25" l="1"/>
  <c r="Q147" i="25"/>
  <c r="S147" i="25" s="1"/>
  <c r="I113" i="3"/>
  <c r="L113" i="3"/>
  <c r="O148" i="25"/>
  <c r="I148" i="25"/>
  <c r="U149" i="25"/>
  <c r="D149" i="25" s="1"/>
  <c r="L148" i="25"/>
  <c r="K148" i="25"/>
  <c r="M148" i="25"/>
  <c r="N148" i="25"/>
  <c r="J148" i="25"/>
  <c r="H148" i="25"/>
  <c r="G148" i="25"/>
  <c r="P148" i="25"/>
  <c r="R147" i="25"/>
  <c r="J113" i="3"/>
  <c r="M113" i="3"/>
  <c r="K113" i="3"/>
  <c r="H113" i="3"/>
  <c r="D113" i="3"/>
  <c r="E113" i="3"/>
  <c r="R114" i="3"/>
  <c r="I114" i="3" l="1"/>
  <c r="L114" i="3"/>
  <c r="R148" i="25"/>
  <c r="L149" i="25"/>
  <c r="O149" i="25"/>
  <c r="U150" i="25"/>
  <c r="D150" i="25" s="1"/>
  <c r="K149" i="25"/>
  <c r="G149" i="25"/>
  <c r="H149" i="25"/>
  <c r="J149" i="25"/>
  <c r="I149" i="25"/>
  <c r="P149" i="25"/>
  <c r="N149" i="25"/>
  <c r="M149" i="25"/>
  <c r="E149" i="25"/>
  <c r="Q148" i="25"/>
  <c r="S148" i="25" s="1"/>
  <c r="M114" i="3"/>
  <c r="J114" i="3"/>
  <c r="K114" i="3"/>
  <c r="H114" i="3"/>
  <c r="R115" i="3"/>
  <c r="I115" i="3" l="1"/>
  <c r="L115" i="3"/>
  <c r="E150" i="25"/>
  <c r="Q149" i="25"/>
  <c r="U151" i="25"/>
  <c r="D151" i="25" s="1"/>
  <c r="L150" i="25"/>
  <c r="J150" i="25"/>
  <c r="N150" i="25"/>
  <c r="H150" i="25"/>
  <c r="K150" i="25"/>
  <c r="G150" i="25"/>
  <c r="M150" i="25"/>
  <c r="O150" i="25"/>
  <c r="P150" i="25"/>
  <c r="I150" i="25"/>
  <c r="S149" i="25"/>
  <c r="R149" i="25"/>
  <c r="J115" i="3"/>
  <c r="M115" i="3"/>
  <c r="K115" i="3"/>
  <c r="H115" i="3"/>
  <c r="R116" i="3"/>
  <c r="I116" i="3" l="1"/>
  <c r="L116" i="3"/>
  <c r="E151" i="25"/>
  <c r="I151" i="25"/>
  <c r="J151" i="25"/>
  <c r="U152" i="25"/>
  <c r="D152" i="25" s="1"/>
  <c r="K151" i="25"/>
  <c r="M151" i="25"/>
  <c r="P151" i="25"/>
  <c r="N151" i="25"/>
  <c r="L151" i="25"/>
  <c r="H151" i="25"/>
  <c r="G151" i="25"/>
  <c r="O151" i="25"/>
  <c r="R150" i="25"/>
  <c r="Q150" i="25"/>
  <c r="S150" i="25" s="1"/>
  <c r="J116" i="3"/>
  <c r="M116" i="3"/>
  <c r="K116" i="3"/>
  <c r="H116" i="3"/>
  <c r="E116" i="3"/>
  <c r="D116" i="3"/>
  <c r="R117" i="3"/>
  <c r="I117" i="3" l="1"/>
  <c r="L117" i="3"/>
  <c r="R151" i="25"/>
  <c r="Q151" i="25"/>
  <c r="S151" i="25" s="1"/>
  <c r="E152" i="25"/>
  <c r="O152" i="25"/>
  <c r="J152" i="25"/>
  <c r="U153" i="25"/>
  <c r="E153" i="25" s="1"/>
  <c r="K152" i="25"/>
  <c r="I152" i="25"/>
  <c r="P152" i="25"/>
  <c r="H152" i="25"/>
  <c r="L152" i="25"/>
  <c r="N152" i="25"/>
  <c r="G152" i="25"/>
  <c r="M152" i="25"/>
  <c r="M117" i="3"/>
  <c r="J117" i="3"/>
  <c r="K117" i="3"/>
  <c r="H117" i="3"/>
  <c r="D117" i="3"/>
  <c r="R118" i="3"/>
  <c r="E117" i="3"/>
  <c r="I118" i="3" l="1"/>
  <c r="L118" i="3"/>
  <c r="R152" i="25"/>
  <c r="D153" i="25"/>
  <c r="P153" i="25"/>
  <c r="O153" i="25"/>
  <c r="H153" i="25"/>
  <c r="G153" i="25"/>
  <c r="M153" i="25"/>
  <c r="K153" i="25"/>
  <c r="N153" i="25"/>
  <c r="I153" i="25"/>
  <c r="U154" i="25"/>
  <c r="E154" i="25" s="1"/>
  <c r="J153" i="25"/>
  <c r="L153" i="25"/>
  <c r="D154" i="25"/>
  <c r="Q152" i="25"/>
  <c r="S152" i="25" s="1"/>
  <c r="J118" i="3"/>
  <c r="M118" i="3"/>
  <c r="K118" i="3"/>
  <c r="H118" i="3"/>
  <c r="R119" i="3"/>
  <c r="D118" i="3"/>
  <c r="E118" i="3"/>
  <c r="I119" i="3" l="1"/>
  <c r="L119" i="3"/>
  <c r="Q153" i="25"/>
  <c r="S153" i="25" s="1"/>
  <c r="U155" i="25"/>
  <c r="J154" i="25"/>
  <c r="D155" i="25"/>
  <c r="K154" i="25"/>
  <c r="N154" i="25"/>
  <c r="G154" i="25"/>
  <c r="H154" i="25"/>
  <c r="L154" i="25"/>
  <c r="M154" i="25"/>
  <c r="O154" i="25"/>
  <c r="I154" i="25"/>
  <c r="P154" i="25"/>
  <c r="E155" i="25"/>
  <c r="R153" i="25"/>
  <c r="J119" i="3"/>
  <c r="M119" i="3"/>
  <c r="K119" i="3"/>
  <c r="H119" i="3"/>
  <c r="E119" i="3"/>
  <c r="R120" i="3"/>
  <c r="D119" i="3"/>
  <c r="I120" i="3" l="1"/>
  <c r="L120" i="3"/>
  <c r="Q154" i="25"/>
  <c r="S154" i="25" s="1"/>
  <c r="M155" i="25"/>
  <c r="N155" i="25"/>
  <c r="L155" i="25"/>
  <c r="I155" i="25"/>
  <c r="U156" i="25"/>
  <c r="P155" i="25"/>
  <c r="J155" i="25"/>
  <c r="K155" i="25"/>
  <c r="H155" i="25"/>
  <c r="O155" i="25"/>
  <c r="G155" i="25"/>
  <c r="R154" i="25"/>
  <c r="M120" i="3"/>
  <c r="J120" i="3"/>
  <c r="K120" i="3"/>
  <c r="H120" i="3"/>
  <c r="D120" i="3"/>
  <c r="R121" i="3"/>
  <c r="E120" i="3"/>
  <c r="I121" i="3" l="1"/>
  <c r="L121" i="3"/>
  <c r="R155" i="25"/>
  <c r="U157" i="25"/>
  <c r="L156" i="25"/>
  <c r="M156" i="25"/>
  <c r="D157" i="25"/>
  <c r="K156" i="25"/>
  <c r="I156" i="25"/>
  <c r="N156" i="25"/>
  <c r="J156" i="25"/>
  <c r="H156" i="25"/>
  <c r="G156" i="25"/>
  <c r="O156" i="25"/>
  <c r="P156" i="25"/>
  <c r="E156" i="25"/>
  <c r="Q155" i="25"/>
  <c r="S155" i="25" s="1"/>
  <c r="D156" i="25"/>
  <c r="J121" i="3"/>
  <c r="M121" i="3"/>
  <c r="K121" i="3"/>
  <c r="H121" i="3"/>
  <c r="E121" i="3"/>
  <c r="R122" i="3"/>
  <c r="D121" i="3"/>
  <c r="I122" i="3" l="1"/>
  <c r="L122" i="3"/>
  <c r="Q156" i="25"/>
  <c r="S156" i="25" s="1"/>
  <c r="R156" i="25"/>
  <c r="E157" i="25"/>
  <c r="P157" i="25"/>
  <c r="M157" i="25"/>
  <c r="H157" i="25"/>
  <c r="L157" i="25"/>
  <c r="N157" i="25"/>
  <c r="G157" i="25"/>
  <c r="O157" i="25"/>
  <c r="U158" i="25"/>
  <c r="D158" i="25" s="1"/>
  <c r="K157" i="25"/>
  <c r="J157" i="25"/>
  <c r="I157" i="25"/>
  <c r="M122" i="3"/>
  <c r="J122" i="3"/>
  <c r="K122" i="3"/>
  <c r="H122" i="3"/>
  <c r="E122" i="3"/>
  <c r="R123" i="3"/>
  <c r="D122" i="3"/>
  <c r="I123" i="3" l="1"/>
  <c r="L123" i="3"/>
  <c r="R157" i="25"/>
  <c r="P158" i="25"/>
  <c r="K158" i="25"/>
  <c r="G158" i="25"/>
  <c r="M158" i="25"/>
  <c r="H158" i="25"/>
  <c r="U159" i="25"/>
  <c r="L158" i="25"/>
  <c r="J158" i="25"/>
  <c r="N158" i="25"/>
  <c r="I158" i="25"/>
  <c r="O158" i="25"/>
  <c r="Q157" i="25"/>
  <c r="S157" i="25" s="1"/>
  <c r="E158" i="25"/>
  <c r="J123" i="3"/>
  <c r="M123" i="3"/>
  <c r="K123" i="3"/>
  <c r="H123" i="3"/>
  <c r="D123" i="3"/>
  <c r="E123" i="3"/>
  <c r="R124" i="3"/>
  <c r="Q158" i="25" l="1"/>
  <c r="S158" i="25" s="1"/>
  <c r="I124" i="3"/>
  <c r="L124" i="3"/>
  <c r="U160" i="25"/>
  <c r="E160" i="25" s="1"/>
  <c r="J159" i="25"/>
  <c r="M159" i="25"/>
  <c r="D160" i="25"/>
  <c r="K159" i="25"/>
  <c r="L159" i="25"/>
  <c r="N159" i="25"/>
  <c r="G159" i="25"/>
  <c r="H159" i="25"/>
  <c r="I159" i="25"/>
  <c r="O159" i="25"/>
  <c r="P159" i="25"/>
  <c r="E159" i="25"/>
  <c r="D159" i="25"/>
  <c r="R158" i="25"/>
  <c r="M124" i="3"/>
  <c r="J124" i="3"/>
  <c r="K124" i="3"/>
  <c r="H124" i="3"/>
  <c r="E124" i="3"/>
  <c r="D124" i="3"/>
  <c r="R125" i="3"/>
  <c r="I125" i="3" l="1"/>
  <c r="L125" i="3"/>
  <c r="R159" i="25"/>
  <c r="Q159" i="25"/>
  <c r="S159" i="25" s="1"/>
  <c r="U161" i="25"/>
  <c r="D161" i="25" s="1"/>
  <c r="M160" i="25"/>
  <c r="L160" i="25"/>
  <c r="P160" i="25"/>
  <c r="I160" i="25"/>
  <c r="J160" i="25"/>
  <c r="N160" i="25"/>
  <c r="H160" i="25"/>
  <c r="K160" i="25"/>
  <c r="G160" i="25"/>
  <c r="O160" i="25"/>
  <c r="M125" i="3"/>
  <c r="J125" i="3"/>
  <c r="K125" i="3"/>
  <c r="H125" i="3"/>
  <c r="D125" i="3"/>
  <c r="R126" i="3"/>
  <c r="E125" i="3"/>
  <c r="I126" i="3" l="1"/>
  <c r="L126" i="3"/>
  <c r="E161" i="25"/>
  <c r="Q160" i="25"/>
  <c r="S160" i="25" s="1"/>
  <c r="R160" i="25"/>
  <c r="L161" i="25"/>
  <c r="H161" i="25"/>
  <c r="K161" i="25"/>
  <c r="O161" i="25"/>
  <c r="J161" i="25"/>
  <c r="N161" i="25"/>
  <c r="G161" i="25"/>
  <c r="P161" i="25"/>
  <c r="M161" i="25"/>
  <c r="I161" i="25"/>
  <c r="J126" i="3"/>
  <c r="M126" i="3"/>
  <c r="K126" i="3"/>
  <c r="H126" i="3"/>
  <c r="E126" i="3"/>
  <c r="R127" i="3"/>
  <c r="D126" i="3"/>
  <c r="I127" i="3" l="1"/>
  <c r="L127" i="3"/>
  <c r="R161" i="25"/>
  <c r="Q161" i="25"/>
  <c r="S161" i="25" s="1"/>
  <c r="J127" i="3"/>
  <c r="M127" i="3"/>
  <c r="K127" i="3"/>
  <c r="H127" i="3"/>
  <c r="E127" i="3"/>
  <c r="R128" i="3"/>
  <c r="D127" i="3"/>
  <c r="I128" i="3" l="1"/>
  <c r="L128" i="3"/>
  <c r="M128" i="3"/>
  <c r="J128" i="3"/>
  <c r="K128" i="3"/>
  <c r="H128" i="3"/>
  <c r="R129" i="3"/>
  <c r="D128" i="3"/>
  <c r="E128" i="3"/>
  <c r="I129" i="3" l="1"/>
  <c r="L129" i="3"/>
  <c r="J129" i="3"/>
  <c r="M129" i="3"/>
  <c r="K129" i="3"/>
  <c r="H129" i="3"/>
  <c r="R130" i="3"/>
  <c r="E129" i="3"/>
  <c r="D129" i="3"/>
  <c r="I130" i="3" l="1"/>
  <c r="L130" i="3"/>
  <c r="M130" i="3"/>
  <c r="J130" i="3"/>
  <c r="K130" i="3"/>
  <c r="H130" i="3"/>
  <c r="D130" i="3"/>
  <c r="R131" i="3"/>
  <c r="E130" i="3"/>
  <c r="I131" i="3" l="1"/>
  <c r="L131" i="3"/>
  <c r="J131" i="3"/>
  <c r="M131" i="3"/>
  <c r="K131" i="3"/>
  <c r="H131" i="3"/>
  <c r="R132" i="3"/>
  <c r="D131" i="3"/>
  <c r="E131" i="3"/>
  <c r="I132" i="3" l="1"/>
  <c r="L132" i="3"/>
  <c r="J132" i="3"/>
  <c r="M132" i="3"/>
  <c r="K132" i="3"/>
  <c r="H132" i="3"/>
  <c r="D132" i="3"/>
  <c r="E132" i="3"/>
  <c r="R133" i="3"/>
  <c r="I133" i="3" l="1"/>
  <c r="L133" i="3"/>
  <c r="M133" i="3"/>
  <c r="J133" i="3"/>
  <c r="K133" i="3"/>
  <c r="D133" i="3"/>
  <c r="H133" i="3"/>
  <c r="E133" i="3"/>
  <c r="R134" i="3"/>
  <c r="I134" i="3" l="1"/>
  <c r="L134" i="3"/>
  <c r="J134" i="3"/>
  <c r="M134" i="3"/>
  <c r="K134" i="3"/>
  <c r="H134" i="3"/>
  <c r="D134" i="3"/>
  <c r="R135" i="3"/>
  <c r="E134" i="3"/>
  <c r="I135" i="3" l="1"/>
  <c r="L135" i="3"/>
  <c r="J135" i="3"/>
  <c r="M135" i="3"/>
  <c r="K135" i="3"/>
  <c r="H135" i="3"/>
  <c r="R136" i="3"/>
  <c r="E135" i="3"/>
  <c r="D135" i="3"/>
  <c r="I136" i="3" l="1"/>
  <c r="L136" i="3"/>
  <c r="M136" i="3"/>
  <c r="J136" i="3"/>
  <c r="K136" i="3"/>
  <c r="H136" i="3"/>
  <c r="E136" i="3"/>
  <c r="D136" i="3"/>
  <c r="R137" i="3"/>
  <c r="L137" i="3" s="1"/>
  <c r="I137" i="3" l="1"/>
  <c r="J137" i="3"/>
  <c r="M137" i="3"/>
  <c r="K137" i="3"/>
  <c r="H137" i="3"/>
  <c r="D137" i="3"/>
  <c r="E137" i="3"/>
  <c r="R138" i="3"/>
  <c r="I138" i="3" l="1"/>
  <c r="L138" i="3"/>
  <c r="M138" i="3"/>
  <c r="J138" i="3"/>
  <c r="K138" i="3"/>
  <c r="H138" i="3"/>
  <c r="E138" i="3"/>
  <c r="D138" i="3"/>
  <c r="R139" i="3"/>
  <c r="I139" i="3" l="1"/>
  <c r="L139" i="3"/>
  <c r="J139" i="3"/>
  <c r="M139" i="3"/>
  <c r="K139" i="3"/>
  <c r="H139" i="3"/>
  <c r="R140" i="3"/>
  <c r="D139" i="3"/>
  <c r="E139" i="3"/>
  <c r="I140" i="3" l="1"/>
  <c r="L140" i="3"/>
  <c r="J140" i="3"/>
  <c r="M140" i="3"/>
  <c r="K140" i="3"/>
  <c r="H140" i="3"/>
  <c r="R141" i="3"/>
  <c r="E140" i="3"/>
  <c r="D140" i="3"/>
  <c r="I141" i="3" l="1"/>
  <c r="L141" i="3"/>
  <c r="M141" i="3"/>
  <c r="J141" i="3"/>
  <c r="K141" i="3"/>
  <c r="E141" i="3"/>
  <c r="R142" i="3"/>
  <c r="D141" i="3"/>
  <c r="H141" i="3"/>
  <c r="I142" i="3" l="1"/>
  <c r="L142" i="3"/>
  <c r="J142" i="3"/>
  <c r="M142" i="3"/>
  <c r="K142" i="3"/>
  <c r="R143" i="3"/>
  <c r="D142" i="3"/>
  <c r="H142" i="3"/>
  <c r="E142" i="3"/>
  <c r="I143" i="3" l="1"/>
  <c r="L143" i="3"/>
  <c r="J143" i="3"/>
  <c r="M143" i="3"/>
  <c r="K143" i="3"/>
  <c r="R144" i="3"/>
  <c r="D143" i="3"/>
  <c r="E143" i="3"/>
  <c r="H143" i="3"/>
  <c r="I144" i="3" l="1"/>
  <c r="L144" i="3"/>
  <c r="M144" i="3"/>
  <c r="J144" i="3"/>
  <c r="K144" i="3"/>
  <c r="E144" i="3"/>
  <c r="R145" i="3"/>
  <c r="D144" i="3"/>
  <c r="H144" i="3"/>
  <c r="I145" i="3" l="1"/>
  <c r="L145" i="3"/>
  <c r="E145" i="3"/>
  <c r="J145" i="3"/>
  <c r="M145" i="3"/>
  <c r="K145" i="3"/>
  <c r="D145" i="3"/>
  <c r="R146" i="3"/>
  <c r="H145" i="3"/>
  <c r="I146" i="3" l="1"/>
  <c r="L146" i="3"/>
  <c r="M146" i="3"/>
  <c r="J146" i="3"/>
  <c r="K146" i="3"/>
  <c r="R147" i="3"/>
  <c r="E146" i="3"/>
  <c r="D146" i="3"/>
  <c r="H146" i="3"/>
  <c r="I147" i="3" l="1"/>
  <c r="L147" i="3"/>
  <c r="M147" i="3"/>
  <c r="J147" i="3"/>
  <c r="K147" i="3"/>
  <c r="R148" i="3"/>
  <c r="L148" i="3" s="1"/>
  <c r="D147" i="3"/>
  <c r="E147" i="3"/>
  <c r="H147" i="3"/>
  <c r="E148" i="3" l="1"/>
  <c r="I148" i="3"/>
  <c r="H148" i="3"/>
  <c r="D148" i="3"/>
  <c r="R149" i="3"/>
  <c r="L149" i="3" s="1"/>
  <c r="J148" i="3"/>
  <c r="M148" i="3"/>
  <c r="K148" i="3"/>
  <c r="K149" i="3" l="1"/>
  <c r="I149" i="3"/>
  <c r="M149" i="3"/>
  <c r="R150" i="3"/>
  <c r="L150" i="3" s="1"/>
  <c r="J149" i="3"/>
  <c r="E149" i="3"/>
  <c r="D149" i="3"/>
  <c r="H149" i="3"/>
  <c r="J150" i="3" l="1"/>
  <c r="I150" i="3"/>
  <c r="R151" i="3"/>
  <c r="D150" i="3"/>
  <c r="E150" i="3"/>
  <c r="H150" i="3"/>
  <c r="K150" i="3"/>
  <c r="M150" i="3"/>
  <c r="I151" i="3" l="1"/>
  <c r="L151" i="3"/>
  <c r="R152" i="3"/>
  <c r="L152" i="3" s="1"/>
  <c r="D151" i="3"/>
  <c r="E151" i="3"/>
  <c r="J151" i="3"/>
  <c r="K151" i="3"/>
  <c r="M151" i="3"/>
  <c r="H151" i="3"/>
  <c r="J152" i="3" l="1"/>
  <c r="I152" i="3"/>
  <c r="H152" i="3"/>
  <c r="M152" i="3"/>
  <c r="R153" i="3"/>
  <c r="L153" i="3" s="1"/>
  <c r="D152" i="3"/>
  <c r="K152" i="3"/>
  <c r="E152" i="3"/>
  <c r="M153" i="3" l="1"/>
  <c r="I153" i="3"/>
  <c r="D153" i="3"/>
  <c r="H153" i="3"/>
  <c r="J153" i="3"/>
  <c r="K153" i="3"/>
  <c r="R154" i="3"/>
  <c r="L154" i="3" s="1"/>
  <c r="E153" i="3"/>
  <c r="I154" i="3" l="1"/>
  <c r="E154" i="3"/>
  <c r="H154" i="3"/>
  <c r="K154" i="3"/>
  <c r="R155" i="3"/>
  <c r="J154" i="3"/>
  <c r="D154" i="3"/>
  <c r="M154" i="3"/>
  <c r="I155" i="3" l="1"/>
  <c r="L155" i="3"/>
  <c r="K155" i="3"/>
  <c r="R156" i="3"/>
  <c r="L156" i="3" s="1"/>
  <c r="M155" i="3"/>
  <c r="J155" i="3"/>
  <c r="D155" i="3"/>
  <c r="E155" i="3"/>
  <c r="H155" i="3"/>
  <c r="I156" i="3" l="1"/>
  <c r="E156" i="3"/>
  <c r="H156" i="3"/>
  <c r="M156" i="3"/>
  <c r="K156" i="3"/>
  <c r="D156" i="3"/>
  <c r="R157" i="3"/>
  <c r="L157" i="3" s="1"/>
  <c r="J156" i="3"/>
  <c r="I157" i="3" l="1"/>
  <c r="K157" i="3"/>
  <c r="E157" i="3"/>
  <c r="J157" i="3"/>
  <c r="D157" i="3"/>
  <c r="M157" i="3"/>
  <c r="H157" i="3"/>
  <c r="F76" i="3" l="1"/>
  <c r="F77" i="3"/>
  <c r="F71" i="3"/>
  <c r="F72" i="3"/>
  <c r="F73" i="3"/>
  <c r="F74" i="3"/>
  <c r="F75" i="3"/>
  <c r="F78" i="3"/>
  <c r="F48" i="3"/>
  <c r="F50" i="3"/>
  <c r="F52" i="3"/>
  <c r="F79" i="3"/>
  <c r="F51" i="3"/>
  <c r="F49" i="3"/>
  <c r="F85" i="3" l="1"/>
  <c r="F47" i="3"/>
  <c r="F70" i="3"/>
  <c r="F22" i="3" l="1"/>
  <c r="L37" i="3" s="1"/>
  <c r="F82" i="3"/>
  <c r="F83" i="3"/>
  <c r="I37" i="3" l="1"/>
  <c r="E13" i="15"/>
  <c r="C3" i="17"/>
  <c r="C4" i="17" s="1"/>
  <c r="M37" i="3"/>
  <c r="K37" i="3"/>
  <c r="H37" i="3"/>
  <c r="J37" i="3"/>
  <c r="G37" i="3"/>
  <c r="E16" i="15" a="1"/>
  <c r="F84" i="3"/>
  <c r="E39" i="15" l="1"/>
  <c r="F37" i="3"/>
  <c r="D107" i="3"/>
  <c r="D110" i="3"/>
  <c r="F86" i="3"/>
  <c r="E16" i="15"/>
  <c r="E110" i="3" l="1"/>
  <c r="F17" i="3" l="1"/>
  <c r="G24" i="3" l="1"/>
  <c r="G25" i="3" l="1"/>
  <c r="G26" i="3" l="1"/>
  <c r="E107" i="3" l="1"/>
  <c r="M24" i="3"/>
  <c r="J99" i="3" l="1"/>
  <c r="J98" i="3"/>
  <c r="J97" i="3"/>
  <c r="H97" i="3"/>
  <c r="H98" i="3"/>
  <c r="H99" i="3"/>
  <c r="K98" i="3"/>
  <c r="K97" i="3"/>
  <c r="K99" i="3"/>
  <c r="M25" i="3"/>
  <c r="M26" i="3" s="1"/>
  <c r="K24" i="3"/>
  <c r="H95" i="3"/>
  <c r="H24" i="3"/>
  <c r="J24" i="3"/>
  <c r="K95" i="3"/>
  <c r="J95" i="3"/>
  <c r="F19" i="3"/>
  <c r="M100" i="3" l="1"/>
  <c r="E114" i="3"/>
  <c r="E115" i="3"/>
  <c r="F21" i="3"/>
  <c r="F23" i="3"/>
  <c r="H25" i="3"/>
  <c r="H26" i="3" s="1"/>
  <c r="E106" i="3" s="1"/>
  <c r="K25" i="3"/>
  <c r="K26" i="3" s="1"/>
  <c r="F24" i="3"/>
  <c r="J25" i="3"/>
  <c r="J26" i="3" s="1"/>
  <c r="J100" i="3" l="1"/>
  <c r="K100" i="3"/>
  <c r="H100" i="3"/>
  <c r="F25" i="3"/>
  <c r="E105" i="3"/>
  <c r="F26" i="3"/>
  <c r="C2" i="17" s="1"/>
  <c r="G39" i="15" l="1"/>
  <c r="E12" i="15"/>
  <c r="L38" i="3" l="1"/>
  <c r="I38" i="3"/>
  <c r="M38" i="3"/>
  <c r="K38" i="3"/>
  <c r="J38" i="3"/>
  <c r="H38" i="3"/>
  <c r="G38" i="3"/>
  <c r="K40" i="25"/>
  <c r="P40" i="25"/>
  <c r="M40" i="25"/>
  <c r="J40" i="25"/>
  <c r="G40" i="25"/>
  <c r="H40" i="25"/>
  <c r="I40" i="25"/>
  <c r="L40" i="25"/>
  <c r="O40" i="25"/>
  <c r="N40" i="25"/>
  <c r="C5" i="17"/>
  <c r="E14" i="17" s="1"/>
  <c r="E4" i="15" s="1"/>
  <c r="D115" i="3"/>
  <c r="D8" i="17"/>
  <c r="G55" i="3"/>
  <c r="G57" i="3"/>
  <c r="G101" i="3" s="1"/>
  <c r="G56" i="3"/>
  <c r="D10" i="17"/>
  <c r="D6" i="17"/>
  <c r="D9" i="17"/>
  <c r="D7" i="17"/>
  <c r="D11" i="17"/>
  <c r="F53" i="3"/>
  <c r="D119" i="25" l="1"/>
  <c r="R119" i="25" s="1"/>
  <c r="D118" i="25"/>
  <c r="R118" i="25" s="1"/>
  <c r="D110" i="25"/>
  <c r="R110" i="25" s="1"/>
  <c r="F40" i="25"/>
  <c r="D109" i="25"/>
  <c r="R109" i="25" s="1"/>
  <c r="T109" i="25" s="1"/>
  <c r="F101" i="3"/>
  <c r="D5" i="17"/>
  <c r="D114" i="3"/>
  <c r="D106" i="3"/>
  <c r="E3" i="15"/>
  <c r="E2" i="15"/>
  <c r="E14" i="15"/>
  <c r="E15" i="15" s="1"/>
  <c r="F56" i="3"/>
  <c r="G96" i="3"/>
  <c r="F57" i="3"/>
  <c r="G94" i="3"/>
  <c r="F55" i="3"/>
  <c r="T110" i="25" l="1"/>
  <c r="T111" i="25" s="1"/>
  <c r="T112" i="25" s="1"/>
  <c r="T113" i="25" s="1"/>
  <c r="T114" i="25" s="1"/>
  <c r="T115" i="25" s="1"/>
  <c r="T116" i="25" s="1"/>
  <c r="T117" i="25" s="1"/>
  <c r="T118" i="25" s="1"/>
  <c r="T119" i="25" s="1"/>
  <c r="T120" i="25" s="1"/>
  <c r="T121" i="25" s="1"/>
  <c r="T122" i="25" s="1"/>
  <c r="T123" i="25" s="1"/>
  <c r="T124" i="25" s="1"/>
  <c r="T125" i="25" s="1"/>
  <c r="T126" i="25" s="1"/>
  <c r="T127" i="25" s="1"/>
  <c r="T128" i="25" s="1"/>
  <c r="T129" i="25" s="1"/>
  <c r="T130" i="25" s="1"/>
  <c r="T131" i="25" s="1"/>
  <c r="T132" i="25" s="1"/>
  <c r="T133" i="25" s="1"/>
  <c r="T134" i="25" s="1"/>
  <c r="T135" i="25" s="1"/>
  <c r="T136" i="25" s="1"/>
  <c r="T137" i="25" s="1"/>
  <c r="T138" i="25" s="1"/>
  <c r="T139" i="25" s="1"/>
  <c r="T140" i="25" s="1"/>
  <c r="T141" i="25" s="1"/>
  <c r="T142" i="25" s="1"/>
  <c r="T143" i="25" s="1"/>
  <c r="T144" i="25" s="1"/>
  <c r="T145" i="25" s="1"/>
  <c r="T146" i="25" s="1"/>
  <c r="T147" i="25" s="1"/>
  <c r="T148" i="25" s="1"/>
  <c r="T149" i="25" s="1"/>
  <c r="T150" i="25" s="1"/>
  <c r="T151" i="25" s="1"/>
  <c r="T152" i="25" s="1"/>
  <c r="T153" i="25" s="1"/>
  <c r="T154" i="25" s="1"/>
  <c r="T155" i="25" s="1"/>
  <c r="T156" i="25" s="1"/>
  <c r="T157" i="25" s="1"/>
  <c r="T158" i="25" s="1"/>
  <c r="T159" i="25" s="1"/>
  <c r="T160" i="25" s="1"/>
  <c r="T161" i="25" s="1"/>
  <c r="D105" i="3"/>
  <c r="E6" i="15" s="1"/>
  <c r="F38" i="3"/>
  <c r="G97" i="3"/>
  <c r="F97" i="3" s="1"/>
  <c r="E21" i="15" s="1"/>
  <c r="F96" i="3"/>
  <c r="E20" i="15" s="1"/>
  <c r="E24" i="15" s="1"/>
  <c r="G99" i="3"/>
  <c r="G98" i="3"/>
  <c r="F98" i="3" s="1"/>
  <c r="E22" i="15" s="1"/>
  <c r="G95" i="3"/>
  <c r="F95" i="3" s="1"/>
  <c r="E18" i="15" s="1"/>
  <c r="E19" i="15" s="1"/>
  <c r="F94" i="3"/>
  <c r="G106" i="3"/>
  <c r="G154" i="3"/>
  <c r="G122" i="3"/>
  <c r="G126" i="3"/>
  <c r="G117" i="3"/>
  <c r="G115" i="3"/>
  <c r="G120" i="3"/>
  <c r="G108" i="3"/>
  <c r="G153" i="3"/>
  <c r="G140" i="3"/>
  <c r="G113" i="3"/>
  <c r="G128" i="3"/>
  <c r="G156" i="3"/>
  <c r="G119" i="3"/>
  <c r="G155" i="3"/>
  <c r="G125" i="3"/>
  <c r="G116" i="3"/>
  <c r="G133" i="3"/>
  <c r="G149" i="3"/>
  <c r="G135" i="3"/>
  <c r="G150" i="3"/>
  <c r="G136" i="3"/>
  <c r="G132" i="3"/>
  <c r="G107" i="3"/>
  <c r="G121" i="3"/>
  <c r="G114" i="3"/>
  <c r="G157" i="3"/>
  <c r="G112" i="3"/>
  <c r="G148" i="3"/>
  <c r="G131" i="3"/>
  <c r="G109" i="3"/>
  <c r="G137" i="3"/>
  <c r="G134" i="3"/>
  <c r="G143" i="3"/>
  <c r="G118" i="3"/>
  <c r="G147" i="3"/>
  <c r="G111" i="3"/>
  <c r="G151" i="3"/>
  <c r="G130" i="3"/>
  <c r="G145" i="3"/>
  <c r="G152" i="3"/>
  <c r="G123" i="3"/>
  <c r="G110" i="3"/>
  <c r="G144" i="3"/>
  <c r="G138" i="3"/>
  <c r="G141" i="3"/>
  <c r="G129" i="3"/>
  <c r="G105" i="3"/>
  <c r="G146" i="3"/>
  <c r="G139" i="3"/>
  <c r="G127" i="3"/>
  <c r="G124" i="3"/>
  <c r="G142" i="3"/>
  <c r="F99" i="3" l="1"/>
  <c r="G100" i="3"/>
  <c r="N141" i="3"/>
  <c r="O141" i="3"/>
  <c r="O127" i="3"/>
  <c r="N127" i="3"/>
  <c r="O129" i="3"/>
  <c r="N129" i="3"/>
  <c r="N137" i="3"/>
  <c r="O137" i="3"/>
  <c r="N107" i="3"/>
  <c r="O107" i="3"/>
  <c r="N125" i="3"/>
  <c r="O125" i="3"/>
  <c r="O108" i="3"/>
  <c r="N108" i="3"/>
  <c r="O130" i="3"/>
  <c r="N130" i="3"/>
  <c r="N132" i="3"/>
  <c r="O132" i="3"/>
  <c r="N155" i="3"/>
  <c r="O155" i="3"/>
  <c r="O120" i="3"/>
  <c r="N120" i="3"/>
  <c r="O142" i="3"/>
  <c r="N142" i="3"/>
  <c r="N151" i="3"/>
  <c r="O151" i="3"/>
  <c r="O131" i="3"/>
  <c r="N131" i="3"/>
  <c r="O136" i="3"/>
  <c r="N136" i="3"/>
  <c r="O119" i="3"/>
  <c r="N119" i="3"/>
  <c r="O115" i="3"/>
  <c r="N115" i="3"/>
  <c r="O109" i="3"/>
  <c r="N109" i="3"/>
  <c r="N111" i="3"/>
  <c r="O111" i="3"/>
  <c r="O148" i="3"/>
  <c r="N148" i="3"/>
  <c r="N150" i="3"/>
  <c r="O150" i="3"/>
  <c r="N156" i="3"/>
  <c r="O156" i="3"/>
  <c r="N117" i="3"/>
  <c r="O117" i="3"/>
  <c r="N144" i="3"/>
  <c r="O144" i="3"/>
  <c r="O147" i="3"/>
  <c r="N147" i="3"/>
  <c r="O112" i="3"/>
  <c r="N112" i="3"/>
  <c r="N135" i="3"/>
  <c r="O135" i="3"/>
  <c r="N128" i="3"/>
  <c r="O128" i="3"/>
  <c r="O126" i="3"/>
  <c r="N126" i="3"/>
  <c r="N124" i="3"/>
  <c r="O124" i="3"/>
  <c r="N118" i="3"/>
  <c r="O118" i="3"/>
  <c r="N157" i="3"/>
  <c r="O157" i="3"/>
  <c r="N149" i="3"/>
  <c r="O149" i="3"/>
  <c r="N113" i="3"/>
  <c r="O113" i="3"/>
  <c r="O122" i="3"/>
  <c r="N122" i="3"/>
  <c r="O110" i="3"/>
  <c r="N110" i="3"/>
  <c r="N123" i="3"/>
  <c r="O123" i="3"/>
  <c r="N152" i="3"/>
  <c r="O152" i="3"/>
  <c r="N143" i="3"/>
  <c r="O143" i="3"/>
  <c r="O114" i="3"/>
  <c r="N114" i="3"/>
  <c r="O133" i="3"/>
  <c r="N133" i="3"/>
  <c r="N140" i="3"/>
  <c r="O140" i="3"/>
  <c r="N154" i="3"/>
  <c r="O154" i="3"/>
  <c r="O138" i="3"/>
  <c r="N138" i="3"/>
  <c r="N139" i="3"/>
  <c r="O139" i="3"/>
  <c r="N146" i="3"/>
  <c r="O146" i="3"/>
  <c r="O105" i="3"/>
  <c r="N105" i="3"/>
  <c r="O145" i="3"/>
  <c r="N145" i="3"/>
  <c r="O134" i="3"/>
  <c r="N134" i="3"/>
  <c r="N121" i="3"/>
  <c r="O121" i="3"/>
  <c r="N116" i="3"/>
  <c r="O116" i="3"/>
  <c r="O153" i="3"/>
  <c r="N153" i="3"/>
  <c r="N106" i="3"/>
  <c r="O106" i="3"/>
  <c r="E23" i="15" l="1"/>
  <c r="E25" i="15" s="1"/>
  <c r="F100" i="3"/>
  <c r="E27" i="15"/>
  <c r="E9" i="15" s="1"/>
  <c r="E28" i="15"/>
  <c r="E8" i="15" s="1"/>
  <c r="P105" i="3"/>
  <c r="Q105" i="3"/>
  <c r="E10" i="15" l="1"/>
  <c r="E26" i="15"/>
  <c r="Q106" i="3"/>
  <c r="Q107" i="3" s="1"/>
  <c r="Q108" i="3" s="1"/>
  <c r="Q109" i="3" s="1"/>
  <c r="Q110" i="3" s="1"/>
  <c r="Q111" i="3" s="1"/>
  <c r="Q112" i="3" s="1"/>
  <c r="Q113" i="3" s="1"/>
  <c r="Q114" i="3" s="1"/>
  <c r="Q115" i="3" s="1"/>
  <c r="Q116" i="3" s="1"/>
  <c r="Q117" i="3" s="1"/>
  <c r="Q118" i="3" s="1"/>
  <c r="Q119" i="3" s="1"/>
  <c r="Q120" i="3" s="1"/>
  <c r="Q121" i="3" s="1"/>
  <c r="Q122" i="3" s="1"/>
  <c r="Q123" i="3" s="1"/>
  <c r="Q124" i="3" s="1"/>
  <c r="Q125" i="3" s="1"/>
  <c r="Q126" i="3" s="1"/>
  <c r="Q127" i="3" s="1"/>
  <c r="Q128" i="3" s="1"/>
  <c r="Q129" i="3" s="1"/>
  <c r="Q130" i="3" s="1"/>
  <c r="Q131" i="3" s="1"/>
  <c r="Q132" i="3" s="1"/>
  <c r="Q133" i="3" s="1"/>
  <c r="Q134" i="3" s="1"/>
  <c r="Q135" i="3" s="1"/>
  <c r="Q136" i="3" s="1"/>
  <c r="Q137" i="3" s="1"/>
  <c r="Q138" i="3" s="1"/>
  <c r="Q139" i="3" s="1"/>
  <c r="Q140" i="3" s="1"/>
  <c r="Q141" i="3" s="1"/>
  <c r="Q142" i="3" s="1"/>
  <c r="Q143" i="3" s="1"/>
  <c r="Q144" i="3" s="1"/>
  <c r="Q145" i="3" s="1"/>
  <c r="Q146" i="3" s="1"/>
  <c r="Q147" i="3" s="1"/>
  <c r="Q148" i="3" s="1"/>
  <c r="Q149" i="3" s="1"/>
  <c r="Q150" i="3" s="1"/>
  <c r="Q151" i="3" s="1"/>
  <c r="Q152" i="3" s="1"/>
  <c r="Q153" i="3" s="1"/>
  <c r="Q154" i="3" s="1"/>
  <c r="Q155" i="3" s="1"/>
  <c r="Q156" i="3" s="1"/>
  <c r="Q157" i="3" s="1"/>
  <c r="P106" i="3"/>
  <c r="P107" i="3" s="1"/>
  <c r="P108" i="3" s="1"/>
  <c r="P109" i="3" s="1"/>
  <c r="P110" i="3" s="1"/>
  <c r="P111" i="3" s="1"/>
  <c r="P112" i="3" s="1"/>
  <c r="P113" i="3" s="1"/>
  <c r="P114" i="3" s="1"/>
  <c r="P115" i="3" s="1"/>
  <c r="P116" i="3" s="1"/>
  <c r="P117" i="3" s="1"/>
  <c r="P118" i="3" s="1"/>
  <c r="P119" i="3" s="1"/>
  <c r="P120" i="3" s="1"/>
  <c r="P121" i="3" s="1"/>
  <c r="P122" i="3" s="1"/>
  <c r="P123" i="3" s="1"/>
  <c r="P124" i="3" s="1"/>
  <c r="P125" i="3" s="1"/>
  <c r="P126" i="3" s="1"/>
  <c r="P127" i="3" s="1"/>
  <c r="P128" i="3" s="1"/>
  <c r="P129" i="3" s="1"/>
  <c r="P130" i="3" s="1"/>
  <c r="P131" i="3" s="1"/>
  <c r="P132" i="3" s="1"/>
  <c r="P133" i="3" s="1"/>
  <c r="P134" i="3" s="1"/>
  <c r="P135" i="3" s="1"/>
  <c r="P136" i="3" s="1"/>
  <c r="P137" i="3" s="1"/>
  <c r="P138" i="3" s="1"/>
  <c r="P139" i="3" s="1"/>
  <c r="P140" i="3" s="1"/>
  <c r="P141" i="3" s="1"/>
  <c r="P142" i="3" s="1"/>
  <c r="P143" i="3" s="1"/>
  <c r="P144" i="3" s="1"/>
  <c r="P145" i="3" s="1"/>
  <c r="P146" i="3" s="1"/>
  <c r="P147" i="3" s="1"/>
  <c r="P148" i="3" s="1"/>
  <c r="P149" i="3" s="1"/>
  <c r="P150" i="3" s="1"/>
  <c r="P151" i="3" s="1"/>
  <c r="P152" i="3" s="1"/>
  <c r="P153" i="3" s="1"/>
  <c r="P154" i="3" s="1"/>
  <c r="P155" i="3" s="1"/>
  <c r="P156" i="3" s="1"/>
  <c r="P157" i="3" s="1"/>
  <c r="E33" i="15" l="1"/>
  <c r="E34" i="15"/>
  <c r="C12" i="17" l="1"/>
  <c r="D16" i="17" l="1"/>
  <c r="E5" i="15" s="1"/>
  <c r="D12" i="17"/>
  <c r="E13" i="17" s="1"/>
  <c r="C37" i="15" s="1"/>
  <c r="C38" i="15" l="1"/>
  <c r="G38" i="15"/>
  <c r="E7" i="15" l="1"/>
  <c r="E30" i="15"/>
  <c r="E32" i="15"/>
  <c r="E3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 Richardson</author>
  </authors>
  <commentList>
    <comment ref="G2" authorId="0" shapeId="0" xr:uid="{F7F51013-7473-451F-AA01-ADFD245B58FD}">
      <text>
        <r>
          <rPr>
            <b/>
            <sz val="9"/>
            <color indexed="81"/>
            <rFont val="Tahoma"/>
            <family val="2"/>
          </rPr>
          <t>Ro Richardson:</t>
        </r>
        <r>
          <rPr>
            <sz val="9"/>
            <color indexed="81"/>
            <rFont val="Tahoma"/>
            <family val="2"/>
          </rPr>
          <t xml:space="preserve">
Any inputs not allocated to a specific module.</t>
        </r>
      </text>
    </comment>
    <comment ref="D4" authorId="0" shapeId="0" xr:uid="{694ECDD5-EF6E-4047-8BAB-CA099055485A}">
      <text>
        <r>
          <rPr>
            <b/>
            <sz val="9"/>
            <color indexed="81"/>
            <rFont val="Tahoma"/>
            <family val="2"/>
          </rPr>
          <t>Ro Richardson:</t>
        </r>
        <r>
          <rPr>
            <sz val="9"/>
            <color indexed="81"/>
            <rFont val="Tahoma"/>
            <family val="2"/>
          </rPr>
          <t xml:space="preserve">
Front end engineering and design.
</t>
        </r>
      </text>
    </comment>
    <comment ref="E37" authorId="0" shapeId="0" xr:uid="{FEEAD9FB-83FF-4EF7-8F12-26C96F8F3995}">
      <text>
        <r>
          <rPr>
            <b/>
            <sz val="9"/>
            <color indexed="81"/>
            <rFont val="Tahoma"/>
            <family val="2"/>
          </rPr>
          <t>Ro Richardson:</t>
        </r>
        <r>
          <rPr>
            <sz val="9"/>
            <color indexed="81"/>
            <rFont val="Tahoma"/>
            <family val="2"/>
          </rPr>
          <t xml:space="preserve">
Yearly output divided by theoretical maximum (nameplate) yearly output operating continuosly at full capacity. </t>
        </r>
      </text>
    </comment>
    <comment ref="E38" authorId="0" shapeId="0" xr:uid="{C5795C2B-C156-4477-A64F-6FD8DF01A76B}">
      <text>
        <r>
          <rPr>
            <b/>
            <sz val="9"/>
            <color indexed="81"/>
            <rFont val="Tahoma"/>
            <family val="2"/>
          </rPr>
          <t>Ro Richardson:</t>
        </r>
        <r>
          <rPr>
            <sz val="9"/>
            <color indexed="81"/>
            <rFont val="Tahoma"/>
            <family val="2"/>
          </rPr>
          <t xml:space="preserve">
Either complete this row or the one above.</t>
        </r>
      </text>
    </comment>
    <comment ref="C105" authorId="0" shapeId="0" xr:uid="{664151BE-C7D1-4FB0-B8EE-B72553F33B56}">
      <text>
        <r>
          <rPr>
            <b/>
            <sz val="9"/>
            <color indexed="81"/>
            <rFont val="Tahoma"/>
            <family val="2"/>
          </rPr>
          <t>Ro Richardson:</t>
        </r>
        <r>
          <rPr>
            <sz val="9"/>
            <color indexed="81"/>
            <rFont val="Tahoma"/>
            <family val="2"/>
          </rPr>
          <t xml:space="preserve">
Revenue figures to any particular year can be summing the appropriate years in the With or Without CEFF column in table 11 below.</t>
        </r>
      </text>
    </comment>
    <comment ref="F107" authorId="0" shapeId="0" xr:uid="{89B2679F-159E-4085-B675-3C7BA067D801}">
      <text>
        <r>
          <rPr>
            <b/>
            <sz val="9"/>
            <color indexed="81"/>
            <rFont val="Tahoma"/>
            <family val="2"/>
          </rPr>
          <t>Ro Richardson:</t>
        </r>
        <r>
          <rPr>
            <sz val="9"/>
            <color indexed="81"/>
            <rFont val="Tahoma"/>
            <family val="2"/>
          </rPr>
          <t xml:space="preserve">
Use Excel comments to identify the cashflow.
Do not include construction capital flows (paying for items listed in the Capex column to the left.</t>
        </r>
      </text>
    </comment>
    <comment ref="Q107" authorId="0" shapeId="0" xr:uid="{7B7885AD-BF9E-43A9-B878-545E12CF9F37}">
      <text>
        <r>
          <rPr>
            <b/>
            <sz val="9"/>
            <color indexed="81"/>
            <rFont val="Tahoma"/>
            <family val="2"/>
          </rPr>
          <t>Ro Richardson:</t>
        </r>
        <r>
          <rPr>
            <sz val="9"/>
            <color indexed="81"/>
            <rFont val="Tahoma"/>
            <family val="2"/>
          </rPr>
          <t xml:space="preserve">
Internal rate of return</t>
        </r>
      </text>
    </comment>
    <comment ref="U107" authorId="0" shapeId="0" xr:uid="{14552E35-17D9-4BCA-901B-9446C8374BFC}">
      <text>
        <r>
          <rPr>
            <b/>
            <sz val="9"/>
            <color indexed="81"/>
            <rFont val="Tahoma"/>
            <family val="2"/>
          </rPr>
          <t>Ro Richardson:</t>
        </r>
        <r>
          <rPr>
            <sz val="9"/>
            <color indexed="81"/>
            <rFont val="Tahoma"/>
            <family val="2"/>
          </rPr>
          <t xml:space="preserve">
This column is used for internal calculations and is not intended to be useful to human readers. It measures the number of months from project start to the start of the financial year on this row.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 Richardson</author>
  </authors>
  <commentList>
    <comment ref="G2" authorId="0" shapeId="0" xr:uid="{8B8EDD0A-4544-47E2-B389-04D5D4DEEAD2}">
      <text>
        <r>
          <rPr>
            <b/>
            <sz val="9"/>
            <color indexed="81"/>
            <rFont val="Tahoma"/>
            <family val="2"/>
          </rPr>
          <t>Ro Richardson:</t>
        </r>
        <r>
          <rPr>
            <sz val="9"/>
            <color indexed="81"/>
            <rFont val="Tahoma"/>
            <family val="2"/>
          </rPr>
          <t xml:space="preserve">
Any inputs not allocated to a specific module.</t>
        </r>
      </text>
    </comment>
    <comment ref="D4" authorId="0" shapeId="0" xr:uid="{09860CF9-7B79-4D24-A5FD-F96207A50E49}">
      <text>
        <r>
          <rPr>
            <b/>
            <sz val="9"/>
            <color indexed="81"/>
            <rFont val="Tahoma"/>
            <family val="2"/>
          </rPr>
          <t>Ro Richardson:</t>
        </r>
        <r>
          <rPr>
            <sz val="9"/>
            <color indexed="81"/>
            <rFont val="Tahoma"/>
            <family val="2"/>
          </rPr>
          <t xml:space="preserve">
Front end engineering and design.
</t>
        </r>
      </text>
    </comment>
    <comment ref="Q5" authorId="0" shapeId="0" xr:uid="{17FB4E86-1A93-4189-8EB2-7BABE0A88881}">
      <text>
        <r>
          <rPr>
            <b/>
            <sz val="9"/>
            <color indexed="81"/>
            <rFont val="Tahoma"/>
            <family val="2"/>
          </rPr>
          <t>Ro Richardson:</t>
        </r>
        <r>
          <rPr>
            <sz val="9"/>
            <color indexed="81"/>
            <rFont val="Tahoma"/>
            <family val="2"/>
          </rPr>
          <t xml:space="preserve">
Assumed scrap value for current process equipment
</t>
        </r>
      </text>
    </comment>
    <comment ref="Q7" authorId="0" shapeId="0" xr:uid="{D68457FA-815D-4718-802B-2A3CBA5F6FB0}">
      <text>
        <r>
          <rPr>
            <b/>
            <sz val="9"/>
            <color indexed="81"/>
            <rFont val="Tahoma"/>
            <family val="2"/>
          </rPr>
          <t>Ro Richardson:</t>
        </r>
        <r>
          <rPr>
            <sz val="9"/>
            <color indexed="81"/>
            <rFont val="Tahoma"/>
            <family val="2"/>
          </rPr>
          <t xml:space="preserve">
Assumed value selling as second hand.
</t>
        </r>
      </text>
    </comment>
    <comment ref="Q8" authorId="0" shapeId="0" xr:uid="{229D90F4-AF61-485B-8413-5CB2181FD559}">
      <text>
        <r>
          <rPr>
            <b/>
            <sz val="9"/>
            <color indexed="81"/>
            <rFont val="Tahoma"/>
            <family val="2"/>
          </rPr>
          <t>Ro Richardson:</t>
        </r>
        <r>
          <rPr>
            <sz val="9"/>
            <color indexed="81"/>
            <rFont val="Tahoma"/>
            <family val="2"/>
          </rPr>
          <t xml:space="preserve">
Assumed new price per vehicle</t>
        </r>
      </text>
    </comment>
    <comment ref="E35" authorId="0" shapeId="0" xr:uid="{10B929B8-95B5-4A65-BA47-D57AD95D44CD}">
      <text>
        <r>
          <rPr>
            <b/>
            <sz val="9"/>
            <color indexed="81"/>
            <rFont val="Tahoma"/>
            <family val="2"/>
          </rPr>
          <t>Ro Richardson:</t>
        </r>
        <r>
          <rPr>
            <sz val="9"/>
            <color indexed="81"/>
            <rFont val="Tahoma"/>
            <family val="2"/>
          </rPr>
          <t xml:space="preserve">
Yearly output divided by theoretical maximum (nameplate) yearly output operating continuously at full capacity. </t>
        </r>
      </text>
    </comment>
    <comment ref="E36" authorId="0" shapeId="0" xr:uid="{3B13E46F-F082-4D95-B7ED-9FCF8E442CC3}">
      <text>
        <r>
          <rPr>
            <b/>
            <sz val="9"/>
            <color indexed="81"/>
            <rFont val="Tahoma"/>
            <family val="2"/>
          </rPr>
          <t>Ro Richardson:</t>
        </r>
        <r>
          <rPr>
            <sz val="9"/>
            <color indexed="81"/>
            <rFont val="Tahoma"/>
            <family val="2"/>
          </rPr>
          <t xml:space="preserve">
Either complete this row or the one above.</t>
        </r>
      </text>
    </comment>
    <comment ref="C101" authorId="0" shapeId="0" xr:uid="{E6CABC44-E5F8-48C2-825C-9EC71CADD7F0}">
      <text>
        <r>
          <rPr>
            <b/>
            <sz val="9"/>
            <color indexed="81"/>
            <rFont val="Tahoma"/>
            <family val="2"/>
          </rPr>
          <t>Ro Richardson:</t>
        </r>
        <r>
          <rPr>
            <sz val="9"/>
            <color indexed="81"/>
            <rFont val="Tahoma"/>
            <family val="2"/>
          </rPr>
          <t xml:space="preserve">
Revenue figures to any particular year can be summing the appropriate years in the With or Without CIGP column in table below.</t>
        </r>
      </text>
    </comment>
    <comment ref="F103" authorId="0" shapeId="0" xr:uid="{0FF2B1CB-F550-4AE2-9689-6CDEF29B3CD2}">
      <text>
        <r>
          <rPr>
            <b/>
            <sz val="9"/>
            <color indexed="81"/>
            <rFont val="Tahoma"/>
            <family val="2"/>
          </rPr>
          <t>Ro Richardson:</t>
        </r>
        <r>
          <rPr>
            <sz val="9"/>
            <color indexed="81"/>
            <rFont val="Tahoma"/>
            <family val="2"/>
          </rPr>
          <t xml:space="preserve">
Use Excel comments to identify the cashflow.
Do not include construction capital flows (paying for items listed in the Capex column to the left.</t>
        </r>
      </text>
    </comment>
    <comment ref="N103" authorId="0" shapeId="0" xr:uid="{F8FE4EB2-5755-454A-A19C-B89AFCF4BBA9}">
      <text>
        <r>
          <rPr>
            <b/>
            <sz val="9"/>
            <color indexed="81"/>
            <rFont val="Tahoma"/>
            <family val="2"/>
          </rPr>
          <t>Ro Richardson:</t>
        </r>
        <r>
          <rPr>
            <sz val="9"/>
            <color indexed="81"/>
            <rFont val="Tahoma"/>
            <family val="2"/>
          </rPr>
          <t xml:space="preserve">
Internal rate of return</t>
        </r>
      </text>
    </comment>
    <comment ref="R103" authorId="0" shapeId="0" xr:uid="{51DECCC3-64A2-4895-A260-30B783564CB5}">
      <text>
        <r>
          <rPr>
            <b/>
            <sz val="9"/>
            <color indexed="81"/>
            <rFont val="Tahoma"/>
            <family val="2"/>
          </rPr>
          <t>Ro Richardson:</t>
        </r>
        <r>
          <rPr>
            <sz val="9"/>
            <color indexed="81"/>
            <rFont val="Tahoma"/>
            <family val="2"/>
          </rPr>
          <t xml:space="preserve">
This column is used for internal calculations and is not intended to be useful to human readers. It measures the number of months from project start to the start of the financial year on this row.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 Richardson</author>
  </authors>
  <commentList>
    <comment ref="E16" authorId="0" shapeId="0" xr:uid="{981A1B1F-D497-48B9-8A20-A3B2762D12F6}">
      <text>
        <r>
          <rPr>
            <b/>
            <sz val="9"/>
            <color indexed="81"/>
            <rFont val="Tahoma"/>
            <family val="2"/>
          </rPr>
          <t>Ro Richardson:</t>
        </r>
        <r>
          <rPr>
            <sz val="9"/>
            <color indexed="81"/>
            <rFont val="Tahoma"/>
            <family val="2"/>
          </rPr>
          <t xml:space="preserve">
This formula finds the latest date that a revenue stream starts.</t>
        </r>
      </text>
    </comment>
    <comment ref="E36" authorId="0" shapeId="0" xr:uid="{2A3B1904-61B9-4606-8292-D788AE5B3298}">
      <text>
        <r>
          <rPr>
            <b/>
            <sz val="9"/>
            <color indexed="81"/>
            <rFont val="Tahoma"/>
            <family val="2"/>
          </rPr>
          <t>Ro Richardson:</t>
        </r>
        <r>
          <rPr>
            <sz val="9"/>
            <color indexed="81"/>
            <rFont val="Tahoma"/>
            <family val="2"/>
          </rPr>
          <t xml:space="preserve">
This is the most accurate or likely value available for this assumption.</t>
        </r>
      </text>
    </comment>
    <comment ref="F36" authorId="0" shapeId="0" xr:uid="{1FD2CE0B-DA23-45EC-9718-E02EED8171A8}">
      <text>
        <r>
          <rPr>
            <b/>
            <sz val="9"/>
            <color indexed="81"/>
            <rFont val="Tahoma"/>
            <family val="2"/>
          </rPr>
          <t>Ro Richardson:</t>
        </r>
        <r>
          <rPr>
            <sz val="9"/>
            <color indexed="81"/>
            <rFont val="Tahoma"/>
            <family val="2"/>
          </rPr>
          <t xml:space="preserve">
Values in this column can be used to temporarily override the default values. Deleting the value in this column resinstates the default value.</t>
        </r>
      </text>
    </comment>
    <comment ref="G36" authorId="0" shapeId="0" xr:uid="{D36A13C8-5F1C-4EE0-AEBE-FB2E0D16637C}">
      <text>
        <r>
          <rPr>
            <b/>
            <sz val="9"/>
            <color indexed="81"/>
            <rFont val="Tahoma"/>
            <family val="2"/>
          </rPr>
          <t>Ro Richardson:</t>
        </r>
        <r>
          <rPr>
            <sz val="9"/>
            <color indexed="81"/>
            <rFont val="Tahoma"/>
            <family val="2"/>
          </rPr>
          <t xml:space="preserve">
If an override value is present in the previous column, use that, otherwise use the default value.</t>
        </r>
      </text>
    </comment>
    <comment ref="C37" authorId="0" shapeId="0" xr:uid="{E2523E4F-FC25-4B92-B50E-F4D7B2966CB1}">
      <text>
        <r>
          <rPr>
            <b/>
            <sz val="9"/>
            <color indexed="81"/>
            <rFont val="Tahoma"/>
            <family val="2"/>
          </rPr>
          <t>Ro Richardson:</t>
        </r>
        <r>
          <rPr>
            <sz val="9"/>
            <color indexed="81"/>
            <rFont val="Tahoma"/>
            <family val="2"/>
          </rPr>
          <t xml:space="preserve">
This is the minimum IRR value that your organisation needs to run the project, given its risk profile.</t>
        </r>
      </text>
    </comment>
    <comment ref="C38" authorId="0" shapeId="0" xr:uid="{671A16DF-5BBA-446D-86BE-923CF9F2ED94}">
      <text>
        <r>
          <rPr>
            <b/>
            <sz val="9"/>
            <color indexed="81"/>
            <rFont val="Tahoma"/>
            <family val="2"/>
          </rPr>
          <t>Ro Richardson:</t>
        </r>
        <r>
          <rPr>
            <sz val="9"/>
            <color indexed="81"/>
            <rFont val="Tahoma"/>
            <family val="2"/>
          </rPr>
          <t xml:space="preserve">
Only used to calculate Net Present Value of the project.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<sst xmlns="http://schemas.openxmlformats.org/spreadsheetml/2006/main" count="828" uniqueCount="495">
  <si>
    <t>Disclaimer</t>
  </si>
  <si>
    <t>The spreadsheet uses a basic colour code:</t>
  </si>
  <si>
    <t>Description</t>
  </si>
  <si>
    <t>Justification for assumptions</t>
  </si>
  <si>
    <t>Units</t>
  </si>
  <si>
    <t>Eligible costs</t>
  </si>
  <si>
    <t>$</t>
  </si>
  <si>
    <t>Total</t>
  </si>
  <si>
    <t>Months</t>
  </si>
  <si>
    <t>Years</t>
  </si>
  <si>
    <t>Operating life</t>
  </si>
  <si>
    <t>Time to decommissioning</t>
  </si>
  <si>
    <t>Operational capacity factor</t>
  </si>
  <si>
    <t>%</t>
  </si>
  <si>
    <t>Operational hours/year</t>
  </si>
  <si>
    <t>hours</t>
  </si>
  <si>
    <t>Other (Describe)</t>
  </si>
  <si>
    <t>Unaccounted for</t>
  </si>
  <si>
    <t>MWh</t>
  </si>
  <si>
    <t>Gas</t>
  </si>
  <si>
    <t>Diesel</t>
  </si>
  <si>
    <t>Value</t>
  </si>
  <si>
    <t>Project start date</t>
  </si>
  <si>
    <t>Project operational life</t>
  </si>
  <si>
    <t>years</t>
  </si>
  <si>
    <t>Total emissions from construction</t>
  </si>
  <si>
    <t>Total energy consumed in construction</t>
  </si>
  <si>
    <t>MW</t>
  </si>
  <si>
    <t>GJ/h</t>
  </si>
  <si>
    <t>kL/h</t>
  </si>
  <si>
    <t>Coal</t>
  </si>
  <si>
    <t>Other (describe)</t>
  </si>
  <si>
    <t>Yearly</t>
  </si>
  <si>
    <t>Other operating costs (describe)</t>
  </si>
  <si>
    <t>Other inputs (describe)</t>
  </si>
  <si>
    <t>Yearly totals</t>
  </si>
  <si>
    <t>Total emissions/year</t>
  </si>
  <si>
    <t>Total cost/year</t>
  </si>
  <si>
    <t>Total energy/year</t>
  </si>
  <si>
    <t>t CO2e</t>
  </si>
  <si>
    <t>Total emissions saving/year</t>
  </si>
  <si>
    <t>Total revenue/year</t>
  </si>
  <si>
    <t>Emissions from remediation</t>
  </si>
  <si>
    <t>Residual value</t>
  </si>
  <si>
    <t>Remediation cost</t>
  </si>
  <si>
    <t>End of life value (residual value - remediation cost)</t>
  </si>
  <si>
    <t>Total energy to decommission and remediate</t>
  </si>
  <si>
    <t>Total revenue earned/year</t>
  </si>
  <si>
    <t>Project reduces carbon emissions</t>
  </si>
  <si>
    <t>Capital flows</t>
  </si>
  <si>
    <t>Without CEFF</t>
  </si>
  <si>
    <t>With CEFF</t>
  </si>
  <si>
    <t>Full project cost</t>
  </si>
  <si>
    <t>Year</t>
  </si>
  <si>
    <t>CEFF funding</t>
  </si>
  <si>
    <t>Capex</t>
  </si>
  <si>
    <t>Years to full operation</t>
  </si>
  <si>
    <t>Operating life in years</t>
  </si>
  <si>
    <t>CO2-e tonnes saved - lifetime</t>
  </si>
  <si>
    <t>Total project cost per lifetime tonne CO2-e saved</t>
  </si>
  <si>
    <t>Lifetime MWh generated or saved</t>
  </si>
  <si>
    <t>Total project cost per lifetime MWh</t>
  </si>
  <si>
    <t>Emissions target year 1</t>
  </si>
  <si>
    <t>Emissions target year 2</t>
  </si>
  <si>
    <t>In-kind contributions</t>
  </si>
  <si>
    <t>From Applicant</t>
  </si>
  <si>
    <t>Materials or goods</t>
  </si>
  <si>
    <t>Contribution (description of goods to be provided)</t>
  </si>
  <si>
    <t>Value in $</t>
  </si>
  <si>
    <t>Labour or services</t>
  </si>
  <si>
    <t>Role or contribution (description of services to be provided)</t>
  </si>
  <si>
    <t>Hours</t>
  </si>
  <si>
    <t>Rate $/hr</t>
  </si>
  <si>
    <t>Total from applicant</t>
  </si>
  <si>
    <t>From others</t>
  </si>
  <si>
    <t>Contribution (description of services to be provided)</t>
  </si>
  <si>
    <t>Total from others</t>
  </si>
  <si>
    <t>This page provided for your calculations. Link outputs from your calculations to the Financial model tab as needed.</t>
  </si>
  <si>
    <t>ACCU</t>
  </si>
  <si>
    <t>Australian Carbon Credit Units</t>
  </si>
  <si>
    <t>CCUS</t>
  </si>
  <si>
    <t>Carbon Capture, Use and Storage</t>
  </si>
  <si>
    <t>IRR</t>
  </si>
  <si>
    <t>Internal rate of return - measures the financial return from doing the project</t>
  </si>
  <si>
    <t>NGAF</t>
  </si>
  <si>
    <t>NGER</t>
  </si>
  <si>
    <t>National Greenhouse and Energy Reporting Scheme</t>
  </si>
  <si>
    <t>Scope 1</t>
  </si>
  <si>
    <t>Greenhouse gas emissions released to the atmosphere as a direct result of an activity</t>
  </si>
  <si>
    <t>Scope 2</t>
  </si>
  <si>
    <t>Scope 3</t>
  </si>
  <si>
    <t>Indirect greenhouse gas emissions other than scope 2 emissions that are generated in the wider economy</t>
  </si>
  <si>
    <t>SMC</t>
  </si>
  <si>
    <t>Safeguard Mechanism Credits - proposed tradeable credits for exceeding Safeguard Mechanism targets.</t>
  </si>
  <si>
    <t>Revenue from other products</t>
  </si>
  <si>
    <t>Financial year starts on month number</t>
  </si>
  <si>
    <t>Financial year ends</t>
  </si>
  <si>
    <t>CO2-e tonnes saved - each year</t>
  </si>
  <si>
    <t>Work already done</t>
  </si>
  <si>
    <t>FEED phase</t>
  </si>
  <si>
    <t>t/h</t>
  </si>
  <si>
    <t>ha</t>
  </si>
  <si>
    <t>Minimum funding</t>
  </si>
  <si>
    <t>Maximum funding</t>
  </si>
  <si>
    <t>Maximum funding to eligible costs</t>
  </si>
  <si>
    <t>Maximum years to spend funds</t>
  </si>
  <si>
    <t>Default value</t>
  </si>
  <si>
    <t>Misc</t>
  </si>
  <si>
    <t>Cashflows</t>
  </si>
  <si>
    <t>$/t</t>
  </si>
  <si>
    <t>$/MWh</t>
  </si>
  <si>
    <t>10. Validation</t>
  </si>
  <si>
    <t>11. Project summary</t>
  </si>
  <si>
    <t>Operating cashflows by module</t>
  </si>
  <si>
    <t>The Charts tab will now show pie charts of costs and sources of funds as well as a line graph showing simple payback with and without the grant.</t>
  </si>
  <si>
    <t>Fin yr start</t>
  </si>
  <si>
    <t>Cashflow</t>
  </si>
  <si>
    <t>Cumulative Cashflow</t>
  </si>
  <si>
    <t>NPV</t>
  </si>
  <si>
    <t>Net Present Value - the value in current dollars of the project</t>
  </si>
  <si>
    <t>Payback</t>
  </si>
  <si>
    <t>Inverter refresh at 10 years</t>
  </si>
  <si>
    <t>Wind turbines</t>
  </si>
  <si>
    <t>Site works</t>
  </si>
  <si>
    <t>Project management</t>
  </si>
  <si>
    <t>Battery - energy</t>
  </si>
  <si>
    <t>Battery - power</t>
  </si>
  <si>
    <t>GJ/hr</t>
  </si>
  <si>
    <t>Engineer salary 50% on project (50% x $100k)</t>
  </si>
  <si>
    <t>Modules</t>
  </si>
  <si>
    <t>Construction cost contingency</t>
  </si>
  <si>
    <t>Total costs before contingency</t>
  </si>
  <si>
    <t>Total construction costs including contingency</t>
  </si>
  <si>
    <t>Contingency (not part of eligible costs)</t>
  </si>
  <si>
    <t>Time from project start to main costs for milestone</t>
  </si>
  <si>
    <t>Time from project start to milestone revenue start</t>
  </si>
  <si>
    <t>Siteworks</t>
  </si>
  <si>
    <t>Wind farm</t>
  </si>
  <si>
    <t>Battery system</t>
  </si>
  <si>
    <t>FEED and approvals</t>
  </si>
  <si>
    <t>Other ineligible costs</t>
  </si>
  <si>
    <t>Biogas generator</t>
  </si>
  <si>
    <t>unit</t>
  </si>
  <si>
    <t>$/yr</t>
  </si>
  <si>
    <t>kL/yr</t>
  </si>
  <si>
    <t>t/yr</t>
  </si>
  <si>
    <t>The number of years until a project has earned its construction cost.</t>
  </si>
  <si>
    <t>MWh/yr</t>
  </si>
  <si>
    <t>GJ/yr</t>
  </si>
  <si>
    <t>t CO2e/yr</t>
  </si>
  <si>
    <t>Inputs eligible for funding</t>
  </si>
  <si>
    <t>Ineligible inputs</t>
  </si>
  <si>
    <t>Hourly while operating</t>
  </si>
  <si>
    <t>2. Timing and grant</t>
  </si>
  <si>
    <t>5. Decom-missioning</t>
  </si>
  <si>
    <t>6. Net benefits (outputs less inputs)</t>
  </si>
  <si>
    <t>7. Cash flow</t>
  </si>
  <si>
    <t>Grid electricity</t>
  </si>
  <si>
    <t>Solar electricity exported</t>
  </si>
  <si>
    <t>Wind electricity exported</t>
  </si>
  <si>
    <t>Battery electricity exported</t>
  </si>
  <si>
    <t>Biogas facility</t>
  </si>
  <si>
    <t>Inverter refresh</t>
  </si>
  <si>
    <t>Lifetime energy generated or saved</t>
  </si>
  <si>
    <t>Emissions saved/year</t>
  </si>
  <si>
    <t>Energy generated or saved/year</t>
  </si>
  <si>
    <t>Lifetime emissions saved</t>
  </si>
  <si>
    <t>Equity from applicants</t>
  </si>
  <si>
    <t>Other WA government grants</t>
  </si>
  <si>
    <t>Equity from others</t>
  </si>
  <si>
    <t>Debt</t>
  </si>
  <si>
    <t>Battery energy and annual revenue</t>
  </si>
  <si>
    <t>Battery power and annual revenue</t>
  </si>
  <si>
    <t>3. Operating inputs or costs</t>
  </si>
  <si>
    <t>4. Operating outputs or savings</t>
  </si>
  <si>
    <t>Biomass</t>
  </si>
  <si>
    <t>t CO2e/MWh</t>
  </si>
  <si>
    <t>From National Greenhouse Accounts Factors</t>
  </si>
  <si>
    <t>Australian National Greenhouse Accounts Factors</t>
  </si>
  <si>
    <t>Number</t>
  </si>
  <si>
    <t>Where these values are drawn from other tabs of this financial model, use formulae to show this linkage.</t>
  </si>
  <si>
    <t>Notes</t>
  </si>
  <si>
    <t>Recipient's deliverables</t>
  </si>
  <si>
    <t>Date for milestone revenue start</t>
  </si>
  <si>
    <t>Date</t>
  </si>
  <si>
    <t>Eligible cost $</t>
  </si>
  <si>
    <t>Add or delete rows if needed. Light green cells are populated by a formula in row 2. Delete this formula if necessary</t>
  </si>
  <si>
    <t>Value used</t>
  </si>
  <si>
    <t>From weighted average cost of capital WACC (nominal)</t>
  </si>
  <si>
    <t>Carbon intensity of SWIS grid electricity</t>
  </si>
  <si>
    <t>Hourly while operatring or "Nameplate"</t>
  </si>
  <si>
    <t>Allocation of grant by module cost</t>
  </si>
  <si>
    <t xml:space="preserve">Eligible costs include:
</t>
  </si>
  <si>
    <t xml:space="preserve">Generally ineligible costs include:
</t>
  </si>
  <si>
    <t>Is there enough money, with the buffer, for the project to complete?</t>
  </si>
  <si>
    <t>Maximum buffer available</t>
  </si>
  <si>
    <t>Eligible cost of project</t>
  </si>
  <si>
    <t>Full cost of project</t>
  </si>
  <si>
    <t>8. Funding</t>
  </si>
  <si>
    <t>% of full costs</t>
  </si>
  <si>
    <t xml:space="preserve">Must comply with grant rules. </t>
  </si>
  <si>
    <t>Other grants</t>
  </si>
  <si>
    <t xml:space="preserve"> Completion date</t>
  </si>
  <si>
    <t>Inputs or outputs</t>
  </si>
  <si>
    <t>Resource Totals</t>
  </si>
  <si>
    <t>MWh/unit</t>
  </si>
  <si>
    <t>Energy</t>
  </si>
  <si>
    <t>Emissions</t>
  </si>
  <si>
    <t>tCO2e/unit</t>
  </si>
  <si>
    <t>$/unit</t>
  </si>
  <si>
    <t>Cost</t>
  </si>
  <si>
    <t>Resource Intensity</t>
  </si>
  <si>
    <t>$/t/yr</t>
  </si>
  <si>
    <t>General project assumptions</t>
  </si>
  <si>
    <t>Instructions</t>
  </si>
  <si>
    <t>Colour coding</t>
  </si>
  <si>
    <r>
      <t>·</t>
    </r>
    <r>
      <rPr>
        <sz val="7"/>
        <color theme="1"/>
        <rFont val="Times New Roman"/>
        <family val="1"/>
      </rPr>
      <t xml:space="preserve">       </t>
    </r>
    <r>
      <rPr>
        <sz val="11"/>
        <color theme="1"/>
        <rFont val="Calibri"/>
        <family val="2"/>
        <scheme val="minor"/>
      </rPr>
      <t>Green is for user input of values or labels like cost components and module descriptions.</t>
    </r>
  </si>
  <si>
    <r>
      <t>·</t>
    </r>
    <r>
      <rPr>
        <sz val="7"/>
        <color theme="1"/>
        <rFont val="Times New Roman"/>
        <family val="1"/>
      </rPr>
      <t xml:space="preserve">       </t>
    </r>
    <r>
      <rPr>
        <sz val="11"/>
        <color theme="1"/>
        <rFont val="Calibri"/>
        <family val="2"/>
        <scheme val="minor"/>
      </rPr>
      <t>Light green is for values with a calculated or suggested default that you can type over.</t>
    </r>
  </si>
  <si>
    <r>
      <t>·</t>
    </r>
    <r>
      <rPr>
        <sz val="7"/>
        <color theme="1"/>
        <rFont val="Times New Roman"/>
        <family val="1"/>
      </rPr>
      <t xml:space="preserve">       </t>
    </r>
    <r>
      <rPr>
        <sz val="11"/>
        <color theme="1"/>
        <rFont val="Calibri"/>
        <family val="2"/>
        <scheme val="minor"/>
      </rPr>
      <t>Peach cells indicate values relating to energy</t>
    </r>
  </si>
  <si>
    <r>
      <t>·</t>
    </r>
    <r>
      <rPr>
        <sz val="7"/>
        <color theme="1"/>
        <rFont val="Times New Roman"/>
        <family val="1"/>
      </rPr>
      <t xml:space="preserve">       </t>
    </r>
    <r>
      <rPr>
        <sz val="11"/>
        <color theme="1"/>
        <rFont val="Calibri"/>
        <family val="2"/>
        <scheme val="minor"/>
      </rPr>
      <t>Gold cells indicate values relating to money</t>
    </r>
  </si>
  <si>
    <t>Capture all money values in current year Australian dollars as the time value of money will be handled in the internal rate of return.</t>
  </si>
  <si>
    <t>Tab structure</t>
  </si>
  <si>
    <t>There are three main tabs in the spreadsheet.</t>
  </si>
  <si>
    <t>Within the tabs, there are numbered sections. The suggested path to complete the spreadsheet is by following the numbered sections as follows:</t>
  </si>
  <si>
    <r>
      <t>1.</t>
    </r>
    <r>
      <rPr>
        <b/>
        <sz val="7"/>
        <color theme="1"/>
        <rFont val="Times New Roman"/>
        <family val="1"/>
      </rPr>
      <t xml:space="preserve">             </t>
    </r>
    <r>
      <rPr>
        <b/>
        <sz val="12"/>
        <color theme="1"/>
        <rFont val="Arial"/>
        <family val="2"/>
      </rPr>
      <t>Construction or capital costs</t>
    </r>
  </si>
  <si>
    <r>
      <t>2.</t>
    </r>
    <r>
      <rPr>
        <b/>
        <sz val="7"/>
        <color theme="1"/>
        <rFont val="Times New Roman"/>
        <family val="1"/>
      </rPr>
      <t xml:space="preserve">             </t>
    </r>
    <r>
      <rPr>
        <b/>
        <sz val="12"/>
        <color theme="1"/>
        <rFont val="Arial"/>
        <family val="2"/>
      </rPr>
      <t>Timing and grant</t>
    </r>
  </si>
  <si>
    <t>Use this section to indicate which modules form part of your application. The modules you include should logically fit together as a project and be sufficient to produce outputs.</t>
  </si>
  <si>
    <r>
      <t>3.</t>
    </r>
    <r>
      <rPr>
        <b/>
        <sz val="7"/>
        <color theme="1"/>
        <rFont val="Times New Roman"/>
        <family val="1"/>
      </rPr>
      <t xml:space="preserve">             </t>
    </r>
    <r>
      <rPr>
        <b/>
        <sz val="12"/>
        <color theme="1"/>
        <rFont val="Arial"/>
        <family val="2"/>
      </rPr>
      <t>Operating inputs or costs</t>
    </r>
  </si>
  <si>
    <t>Use the green cells to capture operational inputs or costs. Use the resource columns (peach, blue, brown, grey and gold cells) to the right to capture the resource intensity of these inputs.</t>
  </si>
  <si>
    <t>Add rows if necessary. If you need to add a new project cost row, add it in the middle as there are formulae that refer to a range between the first and last project cost row. You may need to copy adjacent formulae (from above or below) into your new row.</t>
  </si>
  <si>
    <r>
      <t>4.</t>
    </r>
    <r>
      <rPr>
        <b/>
        <sz val="7"/>
        <color theme="1"/>
        <rFont val="Times New Roman"/>
        <family val="1"/>
      </rPr>
      <t xml:space="preserve">             </t>
    </r>
    <r>
      <rPr>
        <b/>
        <sz val="12"/>
        <color theme="1"/>
        <rFont val="Arial"/>
        <family val="2"/>
      </rPr>
      <t>Operating outputs or savings</t>
    </r>
  </si>
  <si>
    <r>
      <t>5.</t>
    </r>
    <r>
      <rPr>
        <b/>
        <sz val="7"/>
        <color theme="1"/>
        <rFont val="Times New Roman"/>
        <family val="1"/>
      </rPr>
      <t xml:space="preserve">             </t>
    </r>
    <r>
      <rPr>
        <b/>
        <sz val="12"/>
        <color theme="1"/>
        <rFont val="Arial"/>
        <family val="2"/>
      </rPr>
      <t>Decommissioning</t>
    </r>
  </si>
  <si>
    <t>Here you can capture the financial and emissions impact of the project reaching end of life. If the project or its modules still have a value, capture this as the residual value. If there will be a cost to dispose of modules, or remediate the site, capture this cost. If there will be a carbon emissions impact from closing the project, capture it. Note these cells are direct input, not formulae. It is suggested that you use cell notes (right click on a cell and select [New Note]) to describe values you capture. You could also use calculations on the Scratchpad tab to show how your figures are derived.</t>
  </si>
  <si>
    <r>
      <t>6.</t>
    </r>
    <r>
      <rPr>
        <b/>
        <sz val="7"/>
        <color theme="1"/>
        <rFont val="Times New Roman"/>
        <family val="1"/>
      </rPr>
      <t xml:space="preserve">             </t>
    </r>
    <r>
      <rPr>
        <b/>
        <sz val="12"/>
        <color theme="1"/>
        <rFont val="Arial"/>
        <family val="2"/>
      </rPr>
      <t>Net benefits (outputs less inputs)</t>
    </r>
  </si>
  <si>
    <r>
      <t>7.</t>
    </r>
    <r>
      <rPr>
        <b/>
        <sz val="7"/>
        <color theme="1"/>
        <rFont val="Times New Roman"/>
        <family val="1"/>
      </rPr>
      <t xml:space="preserve">             </t>
    </r>
    <r>
      <rPr>
        <b/>
        <sz val="12"/>
        <color theme="1"/>
        <rFont val="Arial"/>
        <family val="2"/>
      </rPr>
      <t>Cash flow</t>
    </r>
  </si>
  <si>
    <t>There is a green column to capture miscellaneous cash flows in the appropriate year. The rest of the Cash flow table will populate automatically.</t>
  </si>
  <si>
    <t>Note that if you have captured decommissioning costs or revenues, these should automatically be applied in the appropriate year.</t>
  </si>
  <si>
    <r>
      <t>8.</t>
    </r>
    <r>
      <rPr>
        <b/>
        <sz val="7"/>
        <color theme="1"/>
        <rFont val="Times New Roman"/>
        <family val="1"/>
      </rPr>
      <t xml:space="preserve">             </t>
    </r>
    <r>
      <rPr>
        <b/>
        <sz val="12"/>
        <color theme="1"/>
        <rFont val="Arial"/>
        <family val="2"/>
      </rPr>
      <t>Funding</t>
    </r>
  </si>
  <si>
    <t>Capture the threshold return rate (also called the hurdle rate) for investment. This is the minimum return that your organisation requires for a project with this risk profile to be worth doing.</t>
  </si>
  <si>
    <t>You can use the in-kind tabs or the scratchpad tab to show calculations of values and use links in the project funding section to show where the values come from.</t>
  </si>
  <si>
    <t>Use the Justification for assumptions column to give any supporting information.</t>
  </si>
  <si>
    <t>This section captures the scheme parameters. You should not change these values.</t>
  </si>
  <si>
    <r>
      <t>10.</t>
    </r>
    <r>
      <rPr>
        <b/>
        <sz val="7"/>
        <color theme="1"/>
        <rFont val="Times New Roman"/>
        <family val="1"/>
      </rPr>
      <t xml:space="preserve">          </t>
    </r>
    <r>
      <rPr>
        <b/>
        <sz val="12"/>
        <color theme="1"/>
        <rFont val="Arial"/>
        <family val="2"/>
      </rPr>
      <t>Validation</t>
    </r>
  </si>
  <si>
    <r>
      <t>11.</t>
    </r>
    <r>
      <rPr>
        <b/>
        <sz val="7"/>
        <color theme="1"/>
        <rFont val="Times New Roman"/>
        <family val="1"/>
      </rPr>
      <t xml:space="preserve">          </t>
    </r>
    <r>
      <rPr>
        <b/>
        <sz val="12"/>
        <color theme="1"/>
        <rFont val="Arial"/>
        <family val="2"/>
      </rPr>
      <t>Project summary</t>
    </r>
  </si>
  <si>
    <t>This shows a short summary of the project. You should review to check that the values match your expectation of the project.</t>
  </si>
  <si>
    <t>Capture the project start date and operational life. This sets up the years for the cash flow table and the start month for modules. These two assumptions are required. Add any other assumptions you need for your calculations. For each assumption, complete the [Justification for assumptions] column. Add extra rows If you need.</t>
  </si>
  <si>
    <r>
      <t>14.</t>
    </r>
    <r>
      <rPr>
        <b/>
        <sz val="7"/>
        <color theme="1"/>
        <rFont val="Times New Roman"/>
        <family val="1"/>
      </rPr>
      <t xml:space="preserve">          </t>
    </r>
    <r>
      <rPr>
        <b/>
        <sz val="12"/>
        <color theme="1"/>
        <rFont val="Arial"/>
        <family val="2"/>
      </rPr>
      <t>Milestone Table</t>
    </r>
  </si>
  <si>
    <r>
      <t>15.</t>
    </r>
    <r>
      <rPr>
        <b/>
        <sz val="7"/>
        <color theme="1"/>
        <rFont val="Times New Roman"/>
        <family val="1"/>
      </rPr>
      <t xml:space="preserve">          </t>
    </r>
    <r>
      <rPr>
        <b/>
        <sz val="12"/>
        <color theme="1"/>
        <rFont val="Arial"/>
        <family val="2"/>
      </rPr>
      <t>Charts</t>
    </r>
  </si>
  <si>
    <r>
      <t>16.</t>
    </r>
    <r>
      <rPr>
        <b/>
        <sz val="7"/>
        <color theme="1"/>
        <rFont val="Times New Roman"/>
        <family val="1"/>
      </rPr>
      <t xml:space="preserve">          </t>
    </r>
    <r>
      <rPr>
        <b/>
        <sz val="12"/>
        <color theme="1"/>
        <rFont val="Arial"/>
        <family val="2"/>
      </rPr>
      <t>Submission</t>
    </r>
  </si>
  <si>
    <t>When you have completed your financial model, please attach it in spreadsheet form with your application. Do not submit it as a PDF. The assessors may need to check your formulae and comments.</t>
  </si>
  <si>
    <t>Optional Comments</t>
  </si>
  <si>
    <t>Are sufficient funds identified for all project costs?</t>
  </si>
  <si>
    <t>Investment threshold &gt;= Discount rate?</t>
  </si>
  <si>
    <t>1. Construction or capital inputs</t>
  </si>
  <si>
    <t>Total for all modules</t>
  </si>
  <si>
    <t>Not tied to a module</t>
  </si>
  <si>
    <t>Unaccounted funds &lt;= buffer?</t>
  </si>
  <si>
    <t>Total from all sources</t>
  </si>
  <si>
    <t>Module cost as % of eligible costs</t>
  </si>
  <si>
    <t>Lifetime project cost per tonne saved</t>
  </si>
  <si>
    <t>$/t CO2e</t>
  </si>
  <si>
    <t>Real weighted average cost of capital (WACC)</t>
  </si>
  <si>
    <t>Override value</t>
  </si>
  <si>
    <t>12. Assumptions</t>
  </si>
  <si>
    <r>
      <t>12.</t>
    </r>
    <r>
      <rPr>
        <b/>
        <sz val="7"/>
        <color theme="1"/>
        <rFont val="Times New Roman"/>
        <family val="1"/>
      </rPr>
      <t xml:space="preserve">          </t>
    </r>
    <r>
      <rPr>
        <b/>
        <sz val="12"/>
        <color theme="1"/>
        <rFont val="Arial"/>
        <family val="2"/>
      </rPr>
      <t>Assumptions</t>
    </r>
  </si>
  <si>
    <t xml:space="preserve">National Greenhouse Accounts Factors 2023 </t>
  </si>
  <si>
    <t>DCCEEW Emissions projections</t>
  </si>
  <si>
    <t>Capturing values in the assumptions section allows you to capture the source or justification of the value. It also means that you have a central point of reference for the value even if you use it in several places in the spreadsheet.</t>
  </si>
  <si>
    <t>The Assumptions override value column can also be used to manually test out situations. For example, if you wanted to see what would happen if the selling price for your products increased, you can type the new value in the override column and see the results in the Project Summary section above. When you have finished testing new values in the override column, simply delete them and the default value will be used again.</t>
  </si>
  <si>
    <t>14 Milestone Table</t>
  </si>
  <si>
    <t>15 Charts</t>
  </si>
  <si>
    <t>Use the green cells to capture construction inputs. Use the resource columns at the right (peach, grey and gold) to capture the resource intensity for each input and resource (energy, emissions and money).</t>
  </si>
  <si>
    <t>Please use the Justification for assumptions column of the assumptions section to explain where you got values and how confident you are of the value. Information you put in this column will help assessors to have confidence that the project assumptions are sound. Alternatively, you can capture the values directly in the coloured resource columns at the right and use cell comments or notes to support your assumptions.</t>
  </si>
  <si>
    <t>Land required for the project</t>
  </si>
  <si>
    <t>Ineligible costs</t>
  </si>
  <si>
    <t>Water</t>
  </si>
  <si>
    <t>Note that for successful applicants, a more detailed milestone table will be negotiated as part of the Funding Agreement.</t>
  </si>
  <si>
    <t>Use the green cells to capture operational inputs or costs. Use the resource columns (peach, grey and gold cells) to the right to capture the resource intensity of these outputs. Add rows if necessary.</t>
  </si>
  <si>
    <t>Note that if the goal seek process changes the sources or uses of capital, you should check the validation section above and adjust if necessary.</t>
  </si>
  <si>
    <r>
      <t>·</t>
    </r>
    <r>
      <rPr>
        <sz val="7"/>
        <color theme="1"/>
        <rFont val="Times New Roman"/>
        <family val="1"/>
      </rPr>
      <t xml:space="preserve">       </t>
    </r>
    <r>
      <rPr>
        <sz val="11"/>
        <color theme="1"/>
        <rFont val="Calibri"/>
        <family val="2"/>
        <scheme val="minor"/>
      </rPr>
      <t>Yellow highlighting indicates a value has been typed over a formula. If you need to do this, please leave the yellow highlighting to draw attention to the change and indicate in a cell comment why the change was needed. If you do this by mistake, you can reverse it using Undo or Ctrl+Z.</t>
    </r>
  </si>
  <si>
    <r>
      <t>·</t>
    </r>
    <r>
      <rPr>
        <sz val="7"/>
        <color theme="1"/>
        <rFont val="Times New Roman"/>
        <family val="1"/>
      </rPr>
      <t xml:space="preserve">       </t>
    </r>
    <r>
      <rPr>
        <sz val="11"/>
        <color theme="1"/>
        <rFont val="Calibri"/>
        <family val="2"/>
        <scheme val="minor"/>
      </rPr>
      <t>Grey cells indicate values relating to greenhouse gas (CO</t>
    </r>
    <r>
      <rPr>
        <vertAlign val="subscript"/>
        <sz val="11"/>
        <color theme="1"/>
        <rFont val="Calibri"/>
        <family val="2"/>
        <scheme val="minor"/>
      </rPr>
      <t>2</t>
    </r>
    <r>
      <rPr>
        <sz val="11"/>
        <color theme="1"/>
        <rFont val="Calibri"/>
        <family val="2"/>
        <scheme val="minor"/>
      </rPr>
      <t xml:space="preserve"> equivalent) emissions</t>
    </r>
  </si>
  <si>
    <t>Capture the number of months from project start to the main costs and until revenue starts flowing for each module. Check the calculated values match your project expectations. Note the project life is in years where other rows are in months.</t>
  </si>
  <si>
    <t>There are no inputs in this section, which calculates the resource totals using the data from sections above. Note that the last row in the grey emissions section calculates the cost per lifetime tonne of emissions reduced. This can be helpful in assessing the merit of individual modules. Similarly, the last row in the gold financial section calculates return on capital employed for each module. This can be helpful in deciding whether to make changes to any of your modules. Note that not all costs are allocated to modules, so both figures will be a general guides only.</t>
  </si>
  <si>
    <t>This is where the project capital will come from. Capture the project funding by indicating the amount from each source category and the rate of return required for each amount. For debt, this will be the interest rate you are charged. For equity, it is the minimum return that you or your investors will expect. For grants which do not need to be paid back, it will be zero. From this information, the spreadsheet calculates the weighted average cost of capital (WACC). This is used to set the default assumption for the discount rate.</t>
  </si>
  <si>
    <t xml:space="preserve">The Assumptions section and the Project summary section showing project outputs are deliberately located together to allow you to see the impact of changing inputs. That is why this tab is called the [Input-output explorer]. </t>
  </si>
  <si>
    <t>It is recommended that you complete the cells in the resources columns by linking to input and output values in the assumptions section. The assumptions section has a column to provide the source or reasoning behind each assumption. This can help the assessors have confidence in your numbers. Alternatively, you can capture the values directly in the coloured resource intensity columns at the right and use cell comments to support your assumptions. Capturing the values in the assumptions section makes it much easier to do What-If or Goal Seek calculations.</t>
  </si>
  <si>
    <r>
      <t>If you need to add a new module column, add it in the middle as there are formulae (totals in column E) that refer to the first and last module columns. If you do add a new column, ensure you add a complete column as the new column will need to show all the way down to the Cash flow section at the bot</t>
    </r>
    <r>
      <rPr>
        <sz val="11"/>
        <rFont val="Calibri"/>
        <family val="2"/>
        <scheme val="minor"/>
      </rPr>
      <t>tom of the sheet</t>
    </r>
    <r>
      <rPr>
        <sz val="11"/>
        <color theme="1"/>
        <rFont val="Calibri"/>
        <family val="2"/>
        <scheme val="minor"/>
      </rPr>
      <t>. You may need to copy adjacent formulae or formatting (from the left or right) into your new column.</t>
    </r>
  </si>
  <si>
    <t>Use this section to capture the emissions intensity, buy and sell prices and energy intensity of any inputs or outputs associated with the project. Many of the values in light green are based on the National Greenhouse Accounts Factors 2023 (link below). You should provide updated or project-specific values where available and fill in the Justification for assumptions column. Projected future emissions intensity of the South West Interconnected System and North West Interconnected System can be found in Appendix D of the DCCEEW Emissions Projection Report linked below. For both projects that consume grid electricity, and projects that sell renewable electricity to the grid, it is recommended to use the projected emissions intensity for the year your project begins operation. Please explain your rationale if you choose a different method.</t>
  </si>
  <si>
    <t>Eligible project cost</t>
  </si>
  <si>
    <t>* Use real rates</t>
  </si>
  <si>
    <t>Because  we are using current year dollars for all money amounts, we are avoiding working with inflation. But interest rates you see quoted by banks, investors etc. are nominal rates and include inflation. This means you need to subtract your view of inflation from the quoted rates. For example, if a bank will lend you money at 9% nominal rate and you believe inflation is around 3%, then the real rate would be 9-3 = 6%.</t>
  </si>
  <si>
    <t>Real required 
return % *</t>
  </si>
  <si>
    <t>Quantities</t>
  </si>
  <si>
    <t>In addition to the quantity row to experiment with different module configurations, a quantity column has been set up to the right, for inputs and outputs. Like the module quantity , it allows you to set up options and see the impact of switching between them. For example, you may have three different vendors quoting for your wind turbines module. You could capture these as three rows in the construction section and use the quantity column to put a 1 for the supplier you want to assess and zeros for the others.</t>
  </si>
  <si>
    <t>Revenue from carbon credits</t>
  </si>
  <si>
    <t>The quantity column can also be used when you are expecting to build more than one of an item. For example, if you are proposing an energy update for households, you could model one household in the column and use the quantity figure to indicate how many households will be impacted, and get the overall economic and emissions outcome.</t>
  </si>
  <si>
    <t>Modules can be useful for tracking things that have cost or revenue streams attached. For example, if you are installing solar that will displace diesel generation for 5 years, and after that displace grid electricity, you can use one module for the first five years and a second for the remaining time. Remember to put the residual costs/values against the last module that uses the equipment. Also, if you are replacing for example a gas process with an electric one, you can use one model for the current gas process and another for the new electrical process. You can indicate you are decommissioning the gas by setting a quantity for the module of -1 and that you are commissioning the electric process by using a +1 quantity.</t>
  </si>
  <si>
    <t>Investment threshold/hurdle rate</t>
  </si>
  <si>
    <t>Discount rate for NPV</t>
  </si>
  <si>
    <t>X/hr</t>
  </si>
  <si>
    <t>X/yr</t>
  </si>
  <si>
    <t>X/h</t>
  </si>
  <si>
    <t>9. CIGP pilot parameters</t>
  </si>
  <si>
    <t xml:space="preserve">An in-kind contribution is any non-monetary contribution of goods or services for the project by the applicant. Eligible in-kind contributions from the applicant can cover any of the listed types of eligible project costs. In-kind contributions must be described with sufficient detail to enable assessment of whether the valuation is reasonable, this is described further in the Financial Model template. </t>
  </si>
  <si>
    <t>The above lists of eligible and ineligible costs identify the most common examples and are not intended to be prescriptive or comprehensive. If there is any doubt about eligibility of costs, please contact:</t>
  </si>
  <si>
    <t>Emissions released to the atmosphere indirectly from the consumption of an energy commodity</t>
  </si>
  <si>
    <t>Nominal and real rates</t>
  </si>
  <si>
    <t>CCS</t>
  </si>
  <si>
    <t>Carbon capture and storage</t>
  </si>
  <si>
    <t>CO2e capture</t>
  </si>
  <si>
    <t>CO2e sequestration</t>
  </si>
  <si>
    <t>Hydrogen produced</t>
  </si>
  <si>
    <t>Water saved or produced</t>
  </si>
  <si>
    <t>Bio gas produced</t>
  </si>
  <si>
    <t>Bio diesel produced</t>
  </si>
  <si>
    <t>Charcoal produced</t>
  </si>
  <si>
    <t>CO2e captured</t>
  </si>
  <si>
    <t>CO2e sequestered</t>
  </si>
  <si>
    <t>Term</t>
  </si>
  <si>
    <t>Definition</t>
  </si>
  <si>
    <t>Application</t>
  </si>
  <si>
    <t>An application made to the Government of Western Australia for funding under the program, which includes a project proposal, a completed application form and any other supporting or additional information provided by the applicant in relation to the application.</t>
  </si>
  <si>
    <t>Assessment Panel</t>
  </si>
  <si>
    <t>The program’s Executive Group (see below) in its capacity of assessing applications to the program and finalising a recommendations report, supported by non-voting administrative members and probity advisory members.</t>
  </si>
  <si>
    <t>AWST</t>
  </si>
  <si>
    <t>Australian Western Standard Time</t>
  </si>
  <si>
    <t>Baseline</t>
  </si>
  <si>
    <t>The annual Scope 1, 2 and/or 3 greenhouse gas emissions of a facility, or facilities, as defined by the Clean Energy Regulator, prior to undertaking a carbon emissions reduction project.</t>
  </si>
  <si>
    <t>Carbon emissions reduction project</t>
  </si>
  <si>
    <t>Carbon mitigation hierarchy</t>
  </si>
  <si>
    <t>The process of reducing carbon emissions through the most efficient means available, in order of priority: avoid &gt; reduce &gt; store &gt; offset.</t>
  </si>
  <si>
    <t>CIGP</t>
  </si>
  <si>
    <t>Carbon Innovation Grants Program</t>
  </si>
  <si>
    <t>Clean Energy Regulator</t>
  </si>
  <si>
    <t>The Australian national regulator responsible for administering the Carbon Farming Initiative, the Emissions Reduction Fund and the methods for the issue of Australian Carbon Credit Units.</t>
  </si>
  <si>
    <t>The Australian national standards for achieving carbon neutrality for entities or organisations.</t>
  </si>
  <si>
    <t>Commercial Readiness Level (CRL)</t>
  </si>
  <si>
    <t>Conditions Precedent</t>
  </si>
  <si>
    <t>Evidence that the grant recipient has adequately secured leverage funding for the total cost of the grant funded project.</t>
  </si>
  <si>
    <t>DWER</t>
  </si>
  <si>
    <t>Department of Water and Environmental Regulation</t>
  </si>
  <si>
    <t>Those costs referred to in section 4 of these Applicant guidelines</t>
  </si>
  <si>
    <t>Executive Group</t>
  </si>
  <si>
    <t>Nominated representatives from DWER that oversee and approve key aspects of program administration and provide advice and recommendations to the Minister for Climate Action.</t>
  </si>
  <si>
    <t>Full-scale deployment</t>
  </si>
  <si>
    <t>As it relates to the CIGP, a carbon emission reduction project that is applied to an industrial facility or process to the maximum extent practicable.</t>
  </si>
  <si>
    <t>Funding agreement</t>
  </si>
  <si>
    <t>The contract for funding entered between a successful applicant and the Government of Western Australia to perform the project.</t>
  </si>
  <si>
    <t>GST</t>
  </si>
  <si>
    <t>Goods and Services Tax</t>
  </si>
  <si>
    <t>Industrial business/activity</t>
  </si>
  <si>
    <t>An otherwise eligible entity or organisation which is involved in the production of goods and/or industrial processing of materials.</t>
  </si>
  <si>
    <t>Heavy industry</t>
  </si>
  <si>
    <t>Lead applicant</t>
  </si>
  <si>
    <t>The applicant that signs the application form and subsequent funding agreement and the recipient of the grant funding if successful.</t>
  </si>
  <si>
    <t>Milestone</t>
  </si>
  <si>
    <t>Represents the completion of a major step in the project that requires the commitment of a certain amount of time, resources and effort.</t>
  </si>
  <si>
    <t xml:space="preserve">Milestone Payment </t>
  </si>
  <si>
    <t>Means an instalment of the Funding determined in accordance with clause 3.4 of the Funding Agreement.</t>
  </si>
  <si>
    <t>Permanence</t>
  </si>
  <si>
    <t>Program</t>
  </si>
  <si>
    <t>Project</t>
  </si>
  <si>
    <t>The carbon emissions reduction project that is the subject of the application to the program.</t>
  </si>
  <si>
    <t>Secondary applicant</t>
  </si>
  <si>
    <t>Applicants that are listed in the application as part of a consortium or partnership, who are not the Lead applicant.</t>
  </si>
  <si>
    <t>Technology Readiness Level (TRL)</t>
  </si>
  <si>
    <t>WA</t>
  </si>
  <si>
    <t>Western Australia</t>
  </si>
  <si>
    <t>A project that deploys or applies a technology that achieves a net reduction in greenhouse gas emissions to the atmosphere through one or more of the following:
*Avoiding emissions (e.g. by changing an industrial process so that it no longer produces emissions)
*Reducing emissions (e.g. by improving industrial process efficiency)
*Capturing and permanently storing greenhouse gases (e.g. by storing within an underground reservoir, solid form, or carbon farming methods).</t>
  </si>
  <si>
    <t>Nominal interest rates, rates of return etc., include inflation. e.g., if I put $100 in the bank at an advertised (nominal) rate of 5% per year, and in one year I have $105 of next year's dollars, while inflation has removed say 3% of the value, for a real rate of 2%. This financial model works on real rates and current year dollars.</t>
  </si>
  <si>
    <t>Spare (add columns to the left if needed)</t>
  </si>
  <si>
    <t>Natural gas carbon intensity</t>
  </si>
  <si>
    <t>Diesel carbon intensity (remote)</t>
  </si>
  <si>
    <t>T CO2e/GJ</t>
  </si>
  <si>
    <t>t CO2e/kL</t>
  </si>
  <si>
    <t>Price per ACCU sold</t>
  </si>
  <si>
    <t>Diesel vehicle energy MWh/kL diesel</t>
  </si>
  <si>
    <t>MWh/kL</t>
  </si>
  <si>
    <t>MWh/Gj</t>
  </si>
  <si>
    <t>Energy conversion</t>
  </si>
  <si>
    <t>Merit Category</t>
  </si>
  <si>
    <t>Weighting</t>
  </si>
  <si>
    <t>Merit Criteria</t>
  </si>
  <si>
    <t>Financial Model Spreadsheet</t>
  </si>
  <si>
    <t xml:space="preserve">Applicant Reports, Studies, and/or Response in SmartyGrants </t>
  </si>
  <si>
    <t>Financial Model Evidence 
Reference</t>
  </si>
  <si>
    <r>
      <rPr>
        <b/>
        <sz val="12"/>
        <color theme="1"/>
        <rFont val="Calibri  "/>
      </rPr>
      <t>Merit 1</t>
    </r>
    <r>
      <rPr>
        <sz val="12"/>
        <color theme="1"/>
        <rFont val="Calibri  "/>
      </rPr>
      <t xml:space="preserve"> 
Reducing emissions</t>
    </r>
  </si>
  <si>
    <t>The direct and indirect greenhouse gas emission reductions likely to be achieved </t>
  </si>
  <si>
    <t>✓</t>
  </si>
  <si>
    <t>The scale of potential emissions reduction relative to baseline emissions from the heavy industry operations</t>
  </si>
  <si>
    <t>The permanence of the potential emissions reduction </t>
  </si>
  <si>
    <t>How the Carbon Mitigation Hierarchy and the transition to net zero emissions has been considered in project design </t>
  </si>
  <si>
    <t>The target cost ($ per tonne) of carbon dioxide equivalent emissions reduction.  </t>
  </si>
  <si>
    <r>
      <rPr>
        <b/>
        <sz val="12"/>
        <color theme="1"/>
        <rFont val="Calibri  "/>
      </rPr>
      <t xml:space="preserve">Merit 2 </t>
    </r>
    <r>
      <rPr>
        <sz val="12"/>
        <color theme="1"/>
        <rFont val="Calibri  "/>
      </rPr>
      <t xml:space="preserve">
Business case</t>
    </r>
  </si>
  <si>
    <t>The amount of funding sought for the project and the total project cost </t>
  </si>
  <si>
    <t>The other expected sources of funding and evidence that funding has been, or has a reasonable chance of being, secured </t>
  </si>
  <si>
    <t>The proportion of total funds including in-kind contributions committed by the applicant (excluding other grants)</t>
  </si>
  <si>
    <t>The demonstrated financial capacity of the applicant to fund its contribution to the costs of the project.  </t>
  </si>
  <si>
    <t>Justification for the need for Government assistance by presenting the:  </t>
  </si>
  <si>
    <t>The project’s technical feasibility and likelihood of success </t>
  </si>
  <si>
    <r>
      <rPr>
        <b/>
        <sz val="12"/>
        <color theme="1"/>
        <rFont val="Calibri  "/>
      </rPr>
      <t xml:space="preserve">Merit 3 
</t>
    </r>
    <r>
      <rPr>
        <sz val="12"/>
        <color theme="1"/>
        <rFont val="Calibri  "/>
      </rPr>
      <t xml:space="preserve">Ability to Deliver </t>
    </r>
  </si>
  <si>
    <t>Technical and management capability and expertise of the applicant.  </t>
  </si>
  <si>
    <t>Roles of project partners and the status of any relevant agreements between project partners, including the level of involvement of one or more heavy industry in the project.  </t>
  </si>
  <si>
    <t>A completed risk register template.</t>
  </si>
  <si>
    <t>The applicant has secured or can secure the required regulatory approvals and/or access permits to carry out the project. </t>
  </si>
  <si>
    <t>Current insurance where relevant or plans for insurance to cover potential liability that may result from carrying out the project.</t>
  </si>
  <si>
    <r>
      <rPr>
        <b/>
        <sz val="12"/>
        <color theme="1"/>
        <rFont val="Calibri  "/>
      </rPr>
      <t>Merit 4</t>
    </r>
    <r>
      <rPr>
        <sz val="12"/>
        <color theme="1"/>
        <rFont val="Calibri  "/>
      </rPr>
      <t xml:space="preserve"> 
Innovation and potential for wider adoption </t>
    </r>
  </si>
  <si>
    <t>Project innovation – such as a world, national, state or industry sector first, or not common practice (the degree of innovation and/or the extension of the project beyond ‘common practice’ in Western Australia for the relevant sector or subsector and not something that is a requirement under Commonwealth or state law)</t>
  </si>
  <si>
    <t>The likelihood that the project will result in similar projects being implemented by the applicant or by others, multiplying the emissions reduction potential  </t>
  </si>
  <si>
    <t>The potential for cost reductions for future projects by demonstration of new technology, including the ability of future projects to be financially viable without grant funding </t>
  </si>
  <si>
    <t>The scale of potential abatement if the technology was adopted throughout the industry sector in WA and more broadly </t>
  </si>
  <si>
    <t>The potential for further research or studies arising from the project  </t>
  </si>
  <si>
    <t>An assessment of project competitiveness against alternatives, including similar technologies or methods in development. </t>
  </si>
  <si>
    <t>Demonstrated benefits to heavy industry and mitigating hard-to-abate emissions. </t>
  </si>
  <si>
    <r>
      <rPr>
        <b/>
        <sz val="12"/>
        <color theme="1"/>
        <rFont val="Calibri  "/>
      </rPr>
      <t>Merit 5</t>
    </r>
    <r>
      <rPr>
        <sz val="12"/>
        <color theme="1"/>
        <rFont val="Calibri  "/>
      </rPr>
      <t xml:space="preserve"> 
Public Good</t>
    </r>
  </si>
  <si>
    <t>Knowledge sharing – describe the type, quality and extent of the knowledge sharing information about, and resulting from, the project that the applicant proposes to make publicly available to build capacity amongst others, support learning-by-doing and/or demonstrate the feasibility of new technologies or processes</t>
  </si>
  <si>
    <t>Economic development – delivering economic benefits to the state (i.e. the number of jobs expected to be created by the project, benefits to Aboriginal and Torres Strait Islander employment and/or the extent to which the project represents a new industry or business practice in the state)</t>
  </si>
  <si>
    <t>Environmental co-benefits of the project, such as reduced pollution, reduction in the use of raw materials, climate adaptation/resilience, or benefits to local or regional biodiversity  </t>
  </si>
  <si>
    <r>
      <t>Climate Active Carbon</t>
    </r>
    <r>
      <rPr>
        <sz val="11"/>
        <color rgb="FF0000FF"/>
        <rFont val="Arial"/>
        <family val="2"/>
      </rPr>
      <t xml:space="preserve"> </t>
    </r>
    <r>
      <rPr>
        <u/>
        <sz val="11"/>
        <color rgb="FF0000FF"/>
        <rFont val="Arial"/>
        <family val="2"/>
      </rPr>
      <t>Neutral Standard</t>
    </r>
  </si>
  <si>
    <r>
      <t xml:space="preserve">Defined stages in the commercialisation of a technology from early research, through to real- world testing, pilot and full-scale deployment, as defined by the </t>
    </r>
    <r>
      <rPr>
        <u/>
        <sz val="11"/>
        <color rgb="FF0000FF"/>
        <rFont val="Arial"/>
        <family val="2"/>
      </rPr>
      <t>Australian Renewable Energy</t>
    </r>
    <r>
      <rPr>
        <sz val="11"/>
        <color rgb="FF0000FF"/>
        <rFont val="Arial"/>
        <family val="2"/>
      </rPr>
      <t xml:space="preserve"> </t>
    </r>
    <r>
      <rPr>
        <u/>
        <sz val="11"/>
        <color rgb="FF0000FF"/>
        <rFont val="Arial"/>
        <family val="2"/>
      </rPr>
      <t>Agency (ARENA)</t>
    </r>
    <r>
      <rPr>
        <sz val="11"/>
        <color theme="1"/>
        <rFont val="Arial"/>
        <family val="2"/>
      </rPr>
      <t>.</t>
    </r>
  </si>
  <si>
    <r>
      <t xml:space="preserve">Heavy industry, as referenced in the CIGP objectives and merit criteria, is a general term that can cover many types of businesses involved in industrial processing of materials, mining or manufacturing. For example, stationary and mobile plant servicing heavy industry, mineral extraction, mineral or metal refining, machinery manufacturing, fuel production or chemical/fertiliser manufacturing. The following classifications can also be used as a guide to identify heavy industries that are the focus of the CIGP:
</t>
    </r>
    <r>
      <rPr>
        <i/>
        <sz val="11"/>
        <color theme="1"/>
        <rFont val="Arial"/>
        <family val="2"/>
      </rPr>
      <t xml:space="preserve">*Emissions Intensive Trade Exposed </t>
    </r>
    <r>
      <rPr>
        <sz val="11"/>
        <color theme="1"/>
        <rFont val="Arial"/>
        <family val="2"/>
      </rPr>
      <t xml:space="preserve">Industries as defined by Schedule six of the </t>
    </r>
    <r>
      <rPr>
        <i/>
        <u/>
        <sz val="11"/>
        <color rgb="FF0000FF"/>
        <rFont val="Arial"/>
        <family val="2"/>
      </rPr>
      <t>Renewable Energy (Electricity) Regulations</t>
    </r>
    <r>
      <rPr>
        <i/>
        <sz val="11"/>
        <color rgb="FF0000FF"/>
        <rFont val="Arial"/>
        <family val="2"/>
      </rPr>
      <t xml:space="preserve"> </t>
    </r>
    <r>
      <rPr>
        <i/>
        <u/>
        <sz val="11"/>
        <color rgb="FF0000FF"/>
        <rFont val="Arial"/>
        <family val="2"/>
      </rPr>
      <t>2001</t>
    </r>
    <r>
      <rPr>
        <i/>
        <sz val="11"/>
        <color rgb="FF0000FF"/>
        <rFont val="Arial"/>
        <family val="2"/>
      </rPr>
      <t xml:space="preserve"> </t>
    </r>
    <r>
      <rPr>
        <sz val="11"/>
        <color theme="1"/>
        <rFont val="Arial"/>
        <family val="2"/>
      </rPr>
      <t xml:space="preserve">as amended and in force at the time of grant application
*Hard to abate’ industries including iron and steel, aluminium, chemicals (ammonia, fertilisers and explosives), LNG and ‘Other metals’ identified in the </t>
    </r>
    <r>
      <rPr>
        <i/>
        <u/>
        <sz val="11"/>
        <color rgb="FF0000FF"/>
        <rFont val="Arial"/>
        <family val="2"/>
      </rPr>
      <t>Australian Industry</t>
    </r>
    <r>
      <rPr>
        <i/>
        <sz val="11"/>
        <color rgb="FF0000FF"/>
        <rFont val="Arial"/>
        <family val="2"/>
      </rPr>
      <t xml:space="preserve"> </t>
    </r>
    <r>
      <rPr>
        <i/>
        <u/>
        <sz val="11"/>
        <color rgb="FF0000FF"/>
        <rFont val="Arial"/>
        <family val="2"/>
      </rPr>
      <t>Energy Transitions Initiative Phase 1</t>
    </r>
    <r>
      <rPr>
        <i/>
        <sz val="11"/>
        <color rgb="FF0000FF"/>
        <rFont val="Arial"/>
        <family val="2"/>
      </rPr>
      <t xml:space="preserve"> </t>
    </r>
    <r>
      <rPr>
        <i/>
        <u/>
        <sz val="11"/>
        <color rgb="FF0000FF"/>
        <rFont val="Arial"/>
        <family val="2"/>
      </rPr>
      <t>Technical Report 2021</t>
    </r>
    <r>
      <rPr>
        <sz val="11"/>
        <color theme="1"/>
        <rFont val="Arial"/>
        <family val="2"/>
      </rPr>
      <t xml:space="preserve">, ClimateWorks Australia, Butler, C, Maxwell, R, Graham, P &amp; Hayward, J.
*Designated large facilities as defined by the </t>
    </r>
    <r>
      <rPr>
        <i/>
        <sz val="11"/>
        <color theme="1"/>
        <rFont val="Arial"/>
        <family val="2"/>
      </rPr>
      <t xml:space="preserve">National Greenhouse and Energy Reporting Act 2007 </t>
    </r>
    <r>
      <rPr>
        <sz val="11"/>
        <color theme="1"/>
        <rFont val="Arial"/>
        <family val="2"/>
      </rPr>
      <t>as amended and in force at the time of grant application.</t>
    </r>
  </si>
  <si>
    <r>
      <t xml:space="preserve">The permanence of carbon abatement resulting from a project. This can include permanence of emissions reductions relative to a baseline or the permanence of a long-term carbon storage activity. CIGP expectations of permanence are aligned with definitions used by the </t>
    </r>
    <r>
      <rPr>
        <u/>
        <sz val="11"/>
        <color rgb="FF0000FF"/>
        <rFont val="Arial"/>
        <family val="2"/>
      </rPr>
      <t>Clean Energy Regulator</t>
    </r>
    <r>
      <rPr>
        <sz val="11"/>
        <color theme="1"/>
        <rFont val="Arial"/>
        <family val="2"/>
      </rPr>
      <t>.</t>
    </r>
  </si>
  <si>
    <r>
      <t xml:space="preserve">The Carbon Innovation Grants Program established in accordance with the </t>
    </r>
    <r>
      <rPr>
        <i/>
        <sz val="11"/>
        <color theme="1"/>
        <rFont val="Arial"/>
        <family val="2"/>
      </rPr>
      <t>Financial Management Act 2006</t>
    </r>
    <r>
      <rPr>
        <sz val="11"/>
        <color theme="1"/>
        <rFont val="Arial"/>
        <family val="2"/>
      </rPr>
      <t>.</t>
    </r>
  </si>
  <si>
    <r>
      <t xml:space="preserve">Defined stages in the development of a technology from early research, through to real world testing and pilot and full scale deployment, as defined by the </t>
    </r>
    <r>
      <rPr>
        <u/>
        <sz val="11"/>
        <color rgb="FF0000FF"/>
        <rFont val="Arial"/>
        <family val="2"/>
      </rPr>
      <t>Australian Renewable Energy Agency (ARENA)</t>
    </r>
  </si>
  <si>
    <t>capital costs of equipment used for carbon abatement or sequestration</t>
  </si>
  <si>
    <t>project management costs and grant administration costs.</t>
  </si>
  <si>
    <t>essential enabling equipment such as energy storage, feedstock storage, pumps, tanks, system control equipment, system power or energy conversion equipment, pipework, monitoring or communications equipment and structures used for housing power-system equipment</t>
  </si>
  <si>
    <t>essential non-equipment expenditure including design, professional services, transport, installation and commissioning, laboratory testing, field sampling, related to the attainment of a project objective or milestone</t>
  </si>
  <si>
    <t>·</t>
  </si>
  <si>
    <t>land acquisition</t>
  </si>
  <si>
    <t>venture capital expenditure to third parties</t>
  </si>
  <si>
    <t>purchase of carbon credits to achieve a net emissions reduction</t>
  </si>
  <si>
    <t>legal costs such as those associated with preparing grant applications, finalising, or managing compliance with a funding agreement</t>
  </si>
  <si>
    <t>statutory permit or licence costs</t>
  </si>
  <si>
    <t>costs associated with core business or business as usual activities</t>
  </si>
  <si>
    <t>ongoing administrative and operational costs including rent, electricity and salaries of existing staff working their usual hours and duties</t>
  </si>
  <si>
    <t>projects that seek retrospective funding for work already undertaken</t>
  </si>
  <si>
    <t>works already underway or completed at the time the funding was announced (including but not limited to contracts already in place to construct infrastructure or buy equipment or where construction has commenced)</t>
  </si>
  <si>
    <t>ongoing maintenance of projects to which organisations have committed as part of a previous grant</t>
  </si>
  <si>
    <t>costs of preparing applications, reports or associated supporting material.</t>
  </si>
  <si>
    <t>This model has significant limitations. It does not incorporate depreciation or tax impacts, it assesses cash flow by year rather than month, and works with current year Australian dollar prices, effectively assuming that inflation affects all costs and revenues equally over the life of the project. Additionally, the model does not accommodate assumptions (such as input and output prices or emissions or other resource intensities) varying over time.</t>
  </si>
  <si>
    <r>
      <t>The first is the [</t>
    </r>
    <r>
      <rPr>
        <b/>
        <sz val="11"/>
        <color theme="1"/>
        <rFont val="Calibri"/>
        <family val="2"/>
        <scheme val="minor"/>
      </rPr>
      <t>Full scale</t>
    </r>
    <r>
      <rPr>
        <sz val="11"/>
        <color theme="1"/>
        <rFont val="Calibri"/>
        <family val="2"/>
        <scheme val="minor"/>
      </rPr>
      <t>] tab, which covers what you will build and what inputs and outputs it will produce, and the impact of these inputs and outputs on the various resources you are tracking.</t>
    </r>
  </si>
  <si>
    <t>The basic structure is two groups of columns for the modules you will build and for the resources you are tracking. The rows are for inputs and outputs, and they are grouped for project construction, operational inputs, operational outputs and decommissioning. Below this is the cash flow by year for each module.</t>
  </si>
  <si>
    <r>
      <t>The third is the [</t>
    </r>
    <r>
      <rPr>
        <b/>
        <sz val="11"/>
        <color theme="1"/>
        <rFont val="Calibri"/>
        <family val="2"/>
        <scheme val="minor"/>
      </rPr>
      <t>Inputs+outputs</t>
    </r>
    <r>
      <rPr>
        <sz val="11"/>
        <color theme="1"/>
        <rFont val="Calibri"/>
        <family val="2"/>
        <scheme val="minor"/>
      </rPr>
      <t>] tab. This brings together a section which checks that the grant fund rules are not violated, a summary of the project’s outputs or performance, and the list of input assumptions. Putting these together allows you to easily see the results of changes you make to the assumptions. It also makes it easier to use Excel’s Goal-seek function to work out what input values are required to reach a specific output value.</t>
    </r>
  </si>
  <si>
    <r>
      <t>In this section, at the top of the [</t>
    </r>
    <r>
      <rPr>
        <b/>
        <sz val="11"/>
        <color theme="1"/>
        <rFont val="Calibri"/>
        <family val="2"/>
        <scheme val="minor"/>
      </rPr>
      <t>Full Scale</t>
    </r>
    <r>
      <rPr>
        <sz val="11"/>
        <color theme="1"/>
        <rFont val="Calibri"/>
        <family val="2"/>
        <scheme val="minor"/>
      </rPr>
      <t>] tab, capture the names of each module or cost centre as column headings, and the various inputs that go into that module as rows. Modules are intended to be high-level components of the project, such as a solar array, carbon capture, carbon sequestration, an electrolyser, a pyrolysis plant, an industrial process, or a battery.</t>
    </r>
  </si>
  <si>
    <t>For each module, row 2 (called a Quantity) holds a quantity, often 1, 0 or -1. The impacts of the module are multiplied by the quantity . The intent here is to allow easy experimentation with configuration options. If you put a 0 in the quantity , the model removes all the impacts of that module without deleting the data. You can switch the module on again by putting a 1 in the quantity row. If you put 2 there, the spreadsheet assumes you have two of those modules. It can be useful to use -1 in the column to indicate a module that you are decommissioning. For example, if you are replacing a gas process with an electric one, capture module information for both but put -1 in the module quantity for the gas module and 1 in the column for electric module.</t>
  </si>
  <si>
    <t>You can also use this to compare alternatives. For example, if you have an iron ore process that can run on coal, charcoal, regenerated carbon monoxide or electricity, you can create all four modules in their own columns but use a quantity of 1 for the selected module and 0 for the others to choose the best option.</t>
  </si>
  <si>
    <t>Check the Validation section which contains several checks on your data. If any of these is false, it will be highlighted in red. You should address this issue by checking your inputs to the Full scale model or Assumptions section before you submit your application.</t>
  </si>
  <si>
    <t>Check the calculated percentage of eligible costs you want to apply for from the grant, noting the maximum is 25% and the maximum amount that can be requested is $1,500,000.</t>
  </si>
  <si>
    <t>Using the CIGP financial model spreadsheet</t>
  </si>
  <si>
    <t xml:space="preserve">In addition, the spreadsheet tracks the project’s impact on key resources using a set of columns containing the resource intensity. For example, when using grid electricity from the South West, the emissions intensity was 0.58 tonnes CO2 equivalent per MWh in 2023. The resources in the worked example are as shown below. CIGP requires the energy, emissions and money resources. </t>
  </si>
  <si>
    <t>The second is the [Funding] tab. This looks at where the money for the project will come from and includes the CIGP grant fund parameters for reference.</t>
  </si>
  <si>
    <t>This section is used to capture the items you will need to spend money on. Do not include GST. This section distinguishes between eligible and ineligible costs. Eligible costs are those that the CIGP counts for the maximum 25% grant rule. There is a tab on the spreadsheet called [Eligible costs] which explains which costs are eligible.</t>
  </si>
  <si>
    <t>9.             CIGP parameters</t>
  </si>
  <si>
    <t>The override column is also convenient if you want to use Excel's Goal Seek functions. For example, you can use the What-If function to ask what CIGP grant is needed for the IRR with CIGP funding to reach the investment threshold.</t>
  </si>
  <si>
    <t>CIGP funding</t>
  </si>
  <si>
    <t>Without CIGP</t>
  </si>
  <si>
    <t>With CIGP</t>
  </si>
  <si>
    <t>Maximum CIGP grant</t>
  </si>
  <si>
    <t>CIGP request</t>
  </si>
  <si>
    <t>CIGP + other WA Government funding as % of total eligible costs</t>
  </si>
  <si>
    <t>Is IRR with CIGP &gt; Investment threshold?</t>
  </si>
  <si>
    <t>Is IRR without CIGP &lt; Investment threshold?</t>
  </si>
  <si>
    <t>CIGP request as percentage of eligible costs</t>
  </si>
  <si>
    <t>CIGP cost per tonne per year saving</t>
  </si>
  <si>
    <t>CIGP cost per lifetime tonne CO2-e saved</t>
  </si>
  <si>
    <t>Internal rate of return (IRR) without CIGP</t>
  </si>
  <si>
    <t>Internal rate of return (IRR) with CIGP</t>
  </si>
  <si>
    <t>Net Present Value (NPV) without CIGP</t>
  </si>
  <si>
    <t>Net Present Value (NPV) with CIGP</t>
  </si>
  <si>
    <t>Simple payback without CIGP</t>
  </si>
  <si>
    <t>Simple payback with CIGP</t>
  </si>
  <si>
    <t>CIGP grant size</t>
  </si>
  <si>
    <t>You should also capture the capacity factor, which is the expected yearly output divided by theoretical maximum yearly output operating continuously at full capacity. For example, solar panels, which do not work at night, are likely to have a capacity factor in the 20% to 40% range. A 1 MW solar system with a capacity factor of 30% can produce for 30% x 24 hours x 365 days = 2,628 hours or 2,628 MWh per year). Alternatively, you can capture the number of operational hours per year. These fields are used to convert hourly capacities into annual production rates.</t>
  </si>
  <si>
    <t>This table has been set up to give CIGP administrators some indication of the timing of grant payments for the project. There are formulae in row 2 which populate the table from assumptions on the Project Model tab. The formulae rely on a new Excel feature called 'spilling'. If this does not work for you, Delete row 3 for columns B, C and D. You can then manually populate the table with key milestone or module events, their cost and completion date.</t>
  </si>
  <si>
    <t>This table provides the basis to calculate the internal rate of return (IRR), simple payback and net present value (NPV) with and without grant funding. These values show up in section 11 Project Summary (inputs + outputs). You should check that the values seem realistic and if not, check your inputs.</t>
  </si>
  <si>
    <r>
      <rPr>
        <sz val="24"/>
        <color theme="0"/>
        <rFont val="Arial"/>
        <family val="2"/>
      </rPr>
      <t>Carbon Innovation Grants Program</t>
    </r>
    <r>
      <rPr>
        <sz val="11"/>
        <color theme="0"/>
        <rFont val="Arial"/>
        <family val="2"/>
      </rPr>
      <t xml:space="preserve">
</t>
    </r>
    <r>
      <rPr>
        <sz val="16"/>
        <color theme="0"/>
        <rFont val="Arial"/>
        <family val="2"/>
      </rPr>
      <t>Pilot Projects and Capital Works  
Round 2 – 2024</t>
    </r>
  </si>
  <si>
    <t>The ongoing viability of the project once the period of WA Government funding comes to an end, including operational viability and/or the likelihood of moving to full-scale deployment.  </t>
  </si>
  <si>
    <t>Governance and or organisational structure for delivery of the project.  </t>
  </si>
  <si>
    <t>i. costs and benefits of both the project and the ‘normal’ business-as-usual solution   </t>
  </si>
  <si>
    <t>ii. likelihood that the project would proceed without the funding requested  </t>
  </si>
  <si>
    <t>iii. status of the project (whether the project has commenced)</t>
  </si>
  <si>
    <t>iv. difference the grant will make to the project in terms of scale and timing </t>
  </si>
  <si>
    <t xml:space="preserve">Project contribution to the objectives of the WA Climate Policy. </t>
  </si>
  <si>
    <r>
      <rPr>
        <sz val="22"/>
        <color theme="0"/>
        <rFont val="Arial"/>
        <family val="2"/>
      </rPr>
      <t>Carbon Innovation Grants Program</t>
    </r>
    <r>
      <rPr>
        <sz val="11"/>
        <color theme="0"/>
        <rFont val="Arial"/>
        <family val="2"/>
      </rPr>
      <t xml:space="preserve">
</t>
    </r>
    <r>
      <rPr>
        <sz val="16"/>
        <color theme="0"/>
        <rFont val="Arial"/>
        <family val="2"/>
      </rPr>
      <t>Pilot Projects and Capital Works
Round 2 - 2024</t>
    </r>
  </si>
  <si>
    <t>This spreadsheet is intended to draw out specific information for project evaluation purposes. It has been designed for simplicity. However, it is limited and any use of it to manage your project is at your own risk. The Department of Water and Environmental Regulation takes no responsibility for any use of this template outside of the Carbon Innovation Grants Program (CIGP) grant application process.</t>
  </si>
  <si>
    <t>A comprehensive delivery plan for the project, including such things as: timeframe for project commencement and delivery, budget and procurement, project milestones and performance criteria, resourcing and quality assurance. </t>
  </si>
  <si>
    <t>Hourly while operating or "Nameplate"</t>
  </si>
  <si>
    <t>Applicants are to populate information in the sheets highlighted in the blue tabs</t>
  </si>
  <si>
    <t xml:space="preserve">carbongrants@dwer.wa.gov.au </t>
  </si>
  <si>
    <t>This formula finds the latest date that a revenue stream starts.</t>
  </si>
  <si>
    <t xml:space="preserve">
Inputs+outputs – 11. Project Summary </t>
  </si>
  <si>
    <t xml:space="preserve">Funding - 8. Funding
</t>
  </si>
  <si>
    <t>inputs+outputs - 11. Project Summary</t>
  </si>
  <si>
    <t xml:space="preserve">
Inputs+outputs – 11. Project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</si>
</sst>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quot;$&quot;#,##0;[Red]\-&quot;$&quot;#,##0;"/>
    <numFmt numFmtId="166" formatCode="_-* #,##0_-;\-* #,##0_-;_-* &quot;-&quot;??_-;_-@_-"/>
    <numFmt numFmtId="167" formatCode="&quot;$&quot;#,##0;[Red]\-&quot;$&quot;#,##0;;"/>
    <numFmt numFmtId="168" formatCode="#,##0;\-#,##0;;"/>
    <numFmt numFmtId="169" formatCode="&quot;$&quot;#,##0"/>
    <numFmt numFmtId="170" formatCode="&quot;$&quot;#,##0.00"/>
    <numFmt numFmtId="171" formatCode="#,##0;[Red]\-#,##0;;"/>
    <numFmt numFmtId="172" formatCode="#,##0.0;[Red]\-#,##0.0;"/>
    <numFmt numFmtId="173" formatCode="0.0"/>
    <numFmt numFmtId="174" formatCode="d\-mmm\-yyyy"/>
    <numFmt numFmtId="175" formatCode="#,##0.00;[Red]\-#,##0.00;"/>
    <numFmt numFmtId="176" formatCode="0.0000"/>
    <numFmt numFmtId="177" formatCode="0.000"/>
    <numFmt numFmtId="178" formatCode="#,##0;[Red]\-#,##0;"/>
    <numFmt numFmtId="179" formatCode="&quot;$&quot;#,##0.00;[Red]\-&quot;$&quot;#,##0.00;"/>
    <numFmt numFmtId="180" formatCode="&quot;$&quot;#,##0.0"/>
    <numFmt numFmtId="181" formatCode="[$-C09]dd\-mmm\-yy;@"/>
    <numFmt numFmtId="182" formatCode="0.0%;\-0.0%;"/>
    <numFmt numFmtId="183" formatCode="mmm\ yyyy"/>
    <numFmt numFmtId="184" formatCode="mmmm"/>
    <numFmt numFmtId="185" formatCode="#,##0.000;[Red]\-#,##0.000;"/>
  </numFmts>
  <fonts count="57">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indexed="81"/>
      <name val="Tahoma"/>
      <family val="2"/>
    </font>
    <font>
      <b/>
      <sz val="9"/>
      <color indexed="81"/>
      <name val="Tahoma"/>
      <family val="2"/>
    </font>
    <font>
      <b/>
      <sz val="16"/>
      <color theme="1"/>
      <name val="Calibri"/>
      <family val="2"/>
      <scheme val="minor"/>
    </font>
    <font>
      <sz val="8"/>
      <name val="Calibri"/>
      <family val="2"/>
      <scheme val="minor"/>
    </font>
    <font>
      <u/>
      <sz val="11"/>
      <color theme="10"/>
      <name val="Calibri"/>
      <family val="2"/>
      <scheme val="minor"/>
    </font>
    <font>
      <sz val="10"/>
      <name val="Arial"/>
      <family val="2"/>
    </font>
    <font>
      <sz val="10"/>
      <color rgb="FF000000"/>
      <name val="Calibri"/>
      <family val="2"/>
      <scheme val="minor"/>
    </font>
    <font>
      <sz val="18"/>
      <color theme="1"/>
      <name val="Calibri"/>
      <family val="2"/>
      <scheme val="minor"/>
    </font>
    <font>
      <b/>
      <sz val="12"/>
      <color theme="1"/>
      <name val="Calibri"/>
      <family val="2"/>
      <scheme val="minor"/>
    </font>
    <font>
      <sz val="11"/>
      <color theme="1"/>
      <name val="Calibri"/>
      <family val="2"/>
    </font>
    <font>
      <sz val="11"/>
      <color theme="1"/>
      <name val="Arial"/>
      <family val="2"/>
    </font>
    <font>
      <sz val="11"/>
      <color rgb="FF000000"/>
      <name val="Arial"/>
      <family val="2"/>
    </font>
    <font>
      <b/>
      <sz val="11"/>
      <color theme="1"/>
      <name val="Arial"/>
      <family val="2"/>
    </font>
    <font>
      <sz val="11"/>
      <color theme="1"/>
      <name val="Arial"/>
      <family val="2"/>
    </font>
    <font>
      <b/>
      <sz val="11"/>
      <color theme="1"/>
      <name val="Arial"/>
      <family val="2"/>
    </font>
    <font>
      <b/>
      <sz val="18"/>
      <color theme="1"/>
      <name val="Arial"/>
      <family val="2"/>
    </font>
    <font>
      <sz val="10"/>
      <color rgb="FF000000"/>
      <name val="Times New Roman"/>
      <family val="1"/>
    </font>
    <font>
      <sz val="12"/>
      <color theme="1"/>
      <name val="Calibri"/>
      <family val="2"/>
      <scheme val="minor"/>
    </font>
    <font>
      <b/>
      <sz val="20"/>
      <color theme="1"/>
      <name val="Calibri"/>
      <family val="2"/>
      <scheme val="minor"/>
    </font>
    <font>
      <sz val="11"/>
      <name val="Calibri"/>
      <family val="2"/>
      <scheme val="minor"/>
    </font>
    <font>
      <sz val="12"/>
      <name val="Calibri"/>
      <family val="2"/>
      <scheme val="minor"/>
    </font>
    <font>
      <b/>
      <sz val="12"/>
      <color theme="1"/>
      <name val="Arial"/>
      <family val="2"/>
    </font>
    <font>
      <b/>
      <sz val="13"/>
      <color rgb="FF2F5496"/>
      <name val="Calibri Light"/>
      <family val="2"/>
    </font>
    <font>
      <sz val="13"/>
      <color rgb="FF2F5496"/>
      <name val="Calibri Light"/>
      <family val="2"/>
    </font>
    <font>
      <sz val="11"/>
      <color theme="1"/>
      <name val="Symbol"/>
      <family val="1"/>
      <charset val="2"/>
    </font>
    <font>
      <sz val="7"/>
      <color theme="1"/>
      <name val="Times New Roman"/>
      <family val="1"/>
    </font>
    <font>
      <b/>
      <sz val="7"/>
      <color theme="1"/>
      <name val="Times New Roman"/>
      <family val="1"/>
    </font>
    <font>
      <b/>
      <sz val="18"/>
      <color theme="1"/>
      <name val="Calibri"/>
      <family val="2"/>
      <scheme val="minor"/>
    </font>
    <font>
      <b/>
      <sz val="22"/>
      <color theme="1"/>
      <name val="Calibri"/>
      <family val="2"/>
      <scheme val="minor"/>
    </font>
    <font>
      <vertAlign val="subscript"/>
      <sz val="11"/>
      <color theme="1"/>
      <name val="Calibri"/>
      <family val="2"/>
      <scheme val="minor"/>
    </font>
    <font>
      <sz val="12"/>
      <color theme="1"/>
      <name val="Arial"/>
      <family val="2"/>
    </font>
    <font>
      <sz val="12"/>
      <color theme="1"/>
      <name val="Symbol"/>
      <family val="1"/>
      <charset val="2"/>
    </font>
    <font>
      <sz val="11"/>
      <color theme="0"/>
      <name val="Arial"/>
      <family val="2"/>
    </font>
    <font>
      <sz val="24"/>
      <color theme="0"/>
      <name val="Arial"/>
      <family val="2"/>
    </font>
    <font>
      <sz val="16"/>
      <color theme="0"/>
      <name val="Arial"/>
      <family val="2"/>
    </font>
    <font>
      <sz val="11"/>
      <color theme="0"/>
      <name val="Calibri  "/>
    </font>
    <font>
      <sz val="11"/>
      <color theme="1"/>
      <name val="Calibri  "/>
    </font>
    <font>
      <b/>
      <sz val="12"/>
      <color theme="1"/>
      <name val="Calibri  "/>
    </font>
    <font>
      <sz val="12"/>
      <color theme="1"/>
      <name val="Calibri  "/>
    </font>
    <font>
      <sz val="12"/>
      <color rgb="FF000000"/>
      <name val="Calibri  "/>
    </font>
    <font>
      <b/>
      <sz val="12"/>
      <name val="Aptos Narrow"/>
      <family val="2"/>
    </font>
    <font>
      <sz val="12"/>
      <name val="Calibri  "/>
    </font>
    <font>
      <b/>
      <sz val="11"/>
      <color rgb="FF000000"/>
      <name val="Arial"/>
      <family val="2"/>
    </font>
    <font>
      <u/>
      <sz val="11"/>
      <color theme="10"/>
      <name val="Arial"/>
      <family val="2"/>
    </font>
    <font>
      <sz val="11"/>
      <color rgb="FF0000FF"/>
      <name val="Arial"/>
      <family val="2"/>
    </font>
    <font>
      <u/>
      <sz val="11"/>
      <color rgb="FF0000FF"/>
      <name val="Arial"/>
      <family val="2"/>
    </font>
    <font>
      <i/>
      <sz val="11"/>
      <color theme="1"/>
      <name val="Arial"/>
      <family val="2"/>
    </font>
    <font>
      <i/>
      <u/>
      <sz val="11"/>
      <color rgb="FF0000FF"/>
      <name val="Arial"/>
      <family val="2"/>
    </font>
    <font>
      <i/>
      <sz val="11"/>
      <color rgb="FF0000FF"/>
      <name val="Arial"/>
      <family val="2"/>
    </font>
    <font>
      <sz val="11"/>
      <color theme="0"/>
      <name val="Calibri"/>
      <family val="2"/>
      <scheme val="minor"/>
    </font>
    <font>
      <sz val="12"/>
      <color rgb="FF000000"/>
      <name val="Arial"/>
      <family val="2"/>
    </font>
    <font>
      <sz val="22"/>
      <color theme="0"/>
      <name val="Arial"/>
      <family val="2"/>
    </font>
    <font>
      <b/>
      <sz val="13"/>
      <color theme="0"/>
      <name val="Calibri Light"/>
      <family val="2"/>
    </font>
  </fonts>
  <fills count="1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E7E6E6"/>
        <bgColor rgb="FFE7E6E6"/>
      </patternFill>
    </fill>
    <fill>
      <patternFill patternType="solid">
        <fgColor theme="0"/>
        <bgColor theme="0"/>
      </patternFill>
    </fill>
    <fill>
      <patternFill patternType="solid">
        <fgColor theme="7" tint="0.59999389629810485"/>
        <bgColor indexed="64"/>
      </patternFill>
    </fill>
    <fill>
      <patternFill patternType="solid">
        <fgColor rgb="FFD9D9D9"/>
        <bgColor indexed="64"/>
      </patternFill>
    </fill>
    <fill>
      <patternFill patternType="solid">
        <fgColor theme="0"/>
        <bgColor indexed="64"/>
      </patternFill>
    </fill>
    <fill>
      <patternFill patternType="solid">
        <fgColor rgb="FF006890"/>
        <bgColor indexed="64"/>
      </patternFill>
    </fill>
    <fill>
      <patternFill patternType="solid">
        <fgColor theme="0" tint="-0.249977111117893"/>
        <bgColor indexed="64"/>
      </patternFill>
    </fill>
    <fill>
      <patternFill patternType="solid">
        <fgColor theme="9" tint="0.39997558519241921"/>
        <bgColor rgb="FFA8D08D"/>
      </patternFill>
    </fill>
    <fill>
      <patternFill patternType="solid">
        <fgColor theme="4"/>
        <bgColor indexed="64"/>
      </patternFill>
    </fill>
  </fills>
  <borders count="80">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0"/>
    <xf numFmtId="0" fontId="10" fillId="0" borderId="0"/>
    <xf numFmtId="9" fontId="10" fillId="0" borderId="0" applyFont="0" applyFill="0" applyBorder="0" applyAlignment="0" applyProtection="0"/>
    <xf numFmtId="0" fontId="20" fillId="0" borderId="0"/>
    <xf numFmtId="0" fontId="8"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891">
    <xf numFmtId="0" fontId="0" fillId="0" borderId="0" xfId="0"/>
    <xf numFmtId="0" fontId="0" fillId="2" borderId="9" xfId="0" applyFill="1" applyBorder="1"/>
    <xf numFmtId="0" fontId="0" fillId="0" borderId="14" xfId="0" applyBorder="1"/>
    <xf numFmtId="0" fontId="6" fillId="0" borderId="0" xfId="0" applyFont="1" applyAlignment="1">
      <alignment vertical="center" wrapText="1"/>
    </xf>
    <xf numFmtId="0" fontId="0" fillId="0" borderId="0" xfId="0" applyAlignment="1">
      <alignment wrapText="1"/>
    </xf>
    <xf numFmtId="6" fontId="0" fillId="4" borderId="9" xfId="0" applyNumberFormat="1" applyFill="1" applyBorder="1"/>
    <xf numFmtId="9" fontId="0" fillId="4" borderId="9" xfId="0" applyNumberFormat="1" applyFill="1" applyBorder="1"/>
    <xf numFmtId="6" fontId="0" fillId="0" borderId="14" xfId="0" applyNumberFormat="1" applyBorder="1"/>
    <xf numFmtId="0" fontId="0" fillId="4" borderId="9" xfId="0" applyFill="1" applyBorder="1"/>
    <xf numFmtId="164" fontId="0" fillId="4" borderId="14" xfId="1" applyNumberFormat="1" applyFont="1" applyFill="1" applyBorder="1"/>
    <xf numFmtId="0" fontId="0" fillId="0" borderId="17" xfId="0" applyBorder="1"/>
    <xf numFmtId="0" fontId="0" fillId="0" borderId="4" xfId="0" applyBorder="1"/>
    <xf numFmtId="9" fontId="0" fillId="0" borderId="14" xfId="0" applyNumberFormat="1" applyBorder="1"/>
    <xf numFmtId="0" fontId="0" fillId="0" borderId="9" xfId="0" applyBorder="1"/>
    <xf numFmtId="0" fontId="0" fillId="0" borderId="0" xfId="0" applyAlignment="1">
      <alignment vertical="center" wrapText="1"/>
    </xf>
    <xf numFmtId="164" fontId="0" fillId="0" borderId="9" xfId="1" applyNumberFormat="1" applyFont="1" applyFill="1" applyBorder="1"/>
    <xf numFmtId="164" fontId="0" fillId="0" borderId="9" xfId="0" applyNumberFormat="1" applyBorder="1"/>
    <xf numFmtId="167" fontId="0" fillId="0" borderId="9" xfId="0" applyNumberFormat="1" applyBorder="1"/>
    <xf numFmtId="167" fontId="0" fillId="0" borderId="14" xfId="0" applyNumberFormat="1" applyBorder="1"/>
    <xf numFmtId="167" fontId="0" fillId="0" borderId="7" xfId="0" applyNumberFormat="1" applyBorder="1"/>
    <xf numFmtId="167" fontId="0" fillId="0" borderId="16" xfId="0" applyNumberFormat="1" applyBorder="1"/>
    <xf numFmtId="168" fontId="0" fillId="0" borderId="13" xfId="0" applyNumberFormat="1" applyBorder="1"/>
    <xf numFmtId="168" fontId="0" fillId="0" borderId="15" xfId="0" applyNumberFormat="1" applyBorder="1"/>
    <xf numFmtId="167" fontId="0" fillId="0" borderId="17" xfId="0" applyNumberFormat="1" applyBorder="1"/>
    <xf numFmtId="167" fontId="0" fillId="0" borderId="13" xfId="0" applyNumberFormat="1" applyBorder="1"/>
    <xf numFmtId="167" fontId="0" fillId="0" borderId="15" xfId="0" applyNumberFormat="1" applyBorder="1"/>
    <xf numFmtId="171" fontId="0" fillId="4" borderId="9" xfId="0" applyNumberFormat="1" applyFill="1" applyBorder="1"/>
    <xf numFmtId="172" fontId="0" fillId="4" borderId="9" xfId="0" applyNumberFormat="1" applyFill="1" applyBorder="1"/>
    <xf numFmtId="9" fontId="0" fillId="0" borderId="0" xfId="0" applyNumberFormat="1"/>
    <xf numFmtId="164" fontId="0" fillId="2" borderId="9" xfId="1" applyNumberFormat="1" applyFont="1" applyFill="1" applyBorder="1"/>
    <xf numFmtId="164" fontId="0" fillId="4" borderId="9" xfId="1" applyNumberFormat="1" applyFont="1" applyFill="1" applyBorder="1"/>
    <xf numFmtId="166" fontId="0" fillId="4" borderId="7" xfId="2" applyNumberFormat="1" applyFont="1" applyFill="1" applyBorder="1"/>
    <xf numFmtId="175" fontId="0" fillId="4" borderId="9" xfId="0" applyNumberFormat="1" applyFill="1" applyBorder="1"/>
    <xf numFmtId="171" fontId="0" fillId="3" borderId="9" xfId="0" applyNumberFormat="1" applyFill="1" applyBorder="1"/>
    <xf numFmtId="0" fontId="0" fillId="0" borderId="9" xfId="0" applyBorder="1" applyAlignment="1">
      <alignment horizontal="center" wrapText="1"/>
    </xf>
    <xf numFmtId="0" fontId="0" fillId="0" borderId="7" xfId="0" applyBorder="1" applyAlignment="1">
      <alignment horizontal="center" wrapText="1"/>
    </xf>
    <xf numFmtId="0" fontId="0" fillId="0" borderId="0" xfId="0" applyAlignment="1">
      <alignment horizontal="center"/>
    </xf>
    <xf numFmtId="0" fontId="0" fillId="3" borderId="9" xfId="0" applyFill="1" applyBorder="1" applyAlignment="1">
      <alignment horizontal="center" wrapText="1"/>
    </xf>
    <xf numFmtId="167" fontId="0" fillId="0" borderId="14" xfId="0" applyNumberFormat="1" applyBorder="1" applyAlignment="1">
      <alignment horizontal="center"/>
    </xf>
    <xf numFmtId="0" fontId="0" fillId="4" borderId="9" xfId="0" applyFill="1" applyBorder="1" applyAlignment="1">
      <alignment horizontal="center" wrapText="1"/>
    </xf>
    <xf numFmtId="0" fontId="0" fillId="4" borderId="4" xfId="0" applyFill="1" applyBorder="1"/>
    <xf numFmtId="0" fontId="0" fillId="6" borderId="23" xfId="0" applyFill="1" applyBorder="1"/>
    <xf numFmtId="0" fontId="0" fillId="6" borderId="43" xfId="0" applyFill="1" applyBorder="1"/>
    <xf numFmtId="0" fontId="0" fillId="6" borderId="35" xfId="0" applyFill="1" applyBorder="1"/>
    <xf numFmtId="0" fontId="0" fillId="0" borderId="24" xfId="0" applyBorder="1"/>
    <xf numFmtId="167" fontId="0" fillId="0" borderId="28" xfId="0" applyNumberFormat="1" applyBorder="1"/>
    <xf numFmtId="167" fontId="0" fillId="0" borderId="16" xfId="0" applyNumberFormat="1" applyBorder="1" applyAlignment="1">
      <alignment horizontal="center"/>
    </xf>
    <xf numFmtId="0" fontId="0" fillId="0" borderId="12" xfId="0" applyBorder="1"/>
    <xf numFmtId="0" fontId="0" fillId="4" borderId="7" xfId="0" applyFill="1" applyBorder="1" applyAlignment="1">
      <alignment horizontal="center" wrapText="1"/>
    </xf>
    <xf numFmtId="178" fontId="0" fillId="2" borderId="9" xfId="0" applyNumberFormat="1" applyFill="1" applyBorder="1"/>
    <xf numFmtId="178" fontId="0" fillId="4" borderId="9" xfId="0" applyNumberFormat="1" applyFill="1" applyBorder="1"/>
    <xf numFmtId="0" fontId="0" fillId="2" borderId="9" xfId="0" applyFill="1" applyBorder="1" applyAlignment="1">
      <alignment vertical="top"/>
    </xf>
    <xf numFmtId="171" fontId="0" fillId="3" borderId="49" xfId="0" applyNumberFormat="1" applyFill="1" applyBorder="1"/>
    <xf numFmtId="6" fontId="0" fillId="0" borderId="9" xfId="0" applyNumberFormat="1" applyBorder="1"/>
    <xf numFmtId="0" fontId="11" fillId="0" borderId="0" xfId="0" applyFont="1"/>
    <xf numFmtId="0" fontId="0" fillId="0" borderId="16" xfId="0" applyBorder="1"/>
    <xf numFmtId="0" fontId="0" fillId="0" borderId="28" xfId="0" applyBorder="1"/>
    <xf numFmtId="0" fontId="14" fillId="8" borderId="0" xfId="0" applyFont="1" applyFill="1"/>
    <xf numFmtId="0" fontId="14" fillId="0" borderId="7" xfId="0" applyFont="1" applyBorder="1" applyAlignment="1">
      <alignment horizontal="center" vertical="center"/>
    </xf>
    <xf numFmtId="0" fontId="14" fillId="8" borderId="53" xfId="0" applyFont="1" applyFill="1" applyBorder="1" applyAlignment="1">
      <alignment horizontal="center" vertical="center"/>
    </xf>
    <xf numFmtId="180" fontId="14" fillId="0" borderId="0" xfId="0" applyNumberFormat="1" applyFont="1" applyAlignment="1">
      <alignment horizontal="center" vertical="center"/>
    </xf>
    <xf numFmtId="0" fontId="19" fillId="8" borderId="0" xfId="0" applyFont="1" applyFill="1" applyAlignment="1">
      <alignment vertical="center"/>
    </xf>
    <xf numFmtId="0" fontId="14" fillId="8" borderId="0" xfId="0" applyFont="1" applyFill="1" applyAlignment="1">
      <alignment vertical="center"/>
    </xf>
    <xf numFmtId="0" fontId="0" fillId="0" borderId="0" xfId="0" applyAlignment="1">
      <alignment vertical="center"/>
    </xf>
    <xf numFmtId="0" fontId="18" fillId="8" borderId="52" xfId="0" applyFont="1" applyFill="1" applyBorder="1" applyAlignment="1">
      <alignment vertical="center"/>
    </xf>
    <xf numFmtId="0" fontId="14" fillId="0" borderId="0" xfId="0" applyFont="1" applyAlignment="1">
      <alignment vertical="center"/>
    </xf>
    <xf numFmtId="0" fontId="14" fillId="8" borderId="22" xfId="0" applyFont="1" applyFill="1" applyBorder="1" applyAlignment="1">
      <alignment vertical="center"/>
    </xf>
    <xf numFmtId="0" fontId="18" fillId="0" borderId="6" xfId="0" applyFont="1" applyBorder="1" applyAlignment="1">
      <alignment vertical="center"/>
    </xf>
    <xf numFmtId="0" fontId="14" fillId="8" borderId="52" xfId="0" applyFont="1" applyFill="1" applyBorder="1" applyAlignment="1">
      <alignment vertical="center" wrapText="1"/>
    </xf>
    <xf numFmtId="0" fontId="17" fillId="8" borderId="53" xfId="0" applyFont="1" applyFill="1" applyBorder="1" applyAlignment="1">
      <alignment horizontal="center" vertical="center"/>
    </xf>
    <xf numFmtId="0" fontId="17" fillId="8" borderId="53" xfId="0" applyFont="1" applyFill="1" applyBorder="1" applyAlignment="1">
      <alignment horizontal="center" vertical="center" wrapText="1"/>
    </xf>
    <xf numFmtId="0" fontId="17" fillId="8" borderId="51" xfId="0" applyFont="1" applyFill="1" applyBorder="1" applyAlignment="1">
      <alignment horizontal="right" vertical="center"/>
    </xf>
    <xf numFmtId="169" fontId="14" fillId="8" borderId="36" xfId="0" applyNumberFormat="1" applyFont="1" applyFill="1" applyBorder="1" applyAlignment="1">
      <alignment horizontal="right" vertical="center"/>
    </xf>
    <xf numFmtId="169" fontId="14" fillId="8" borderId="51" xfId="0" applyNumberFormat="1" applyFont="1" applyFill="1" applyBorder="1" applyAlignment="1">
      <alignment horizontal="right" vertical="center"/>
    </xf>
    <xf numFmtId="169" fontId="18" fillId="8" borderId="36" xfId="0" applyNumberFormat="1" applyFont="1" applyFill="1" applyBorder="1" applyAlignment="1">
      <alignment horizontal="right" vertical="center"/>
    </xf>
    <xf numFmtId="169" fontId="14" fillId="0" borderId="51" xfId="0" applyNumberFormat="1" applyFont="1" applyBorder="1" applyAlignment="1">
      <alignment horizontal="right" vertical="center"/>
    </xf>
    <xf numFmtId="169" fontId="14" fillId="0" borderId="16" xfId="0" applyNumberFormat="1" applyFont="1" applyBorder="1" applyAlignment="1">
      <alignment horizontal="right" vertical="center"/>
    </xf>
    <xf numFmtId="169" fontId="18" fillId="8" borderId="16" xfId="0" applyNumberFormat="1" applyFont="1" applyFill="1" applyBorder="1" applyAlignment="1">
      <alignment horizontal="right" vertical="center"/>
    </xf>
    <xf numFmtId="169" fontId="14" fillId="8" borderId="53" xfId="0" applyNumberFormat="1" applyFont="1" applyFill="1" applyBorder="1" applyAlignment="1">
      <alignment horizontal="center" vertical="center"/>
    </xf>
    <xf numFmtId="169" fontId="14" fillId="0" borderId="7" xfId="0" applyNumberFormat="1" applyFont="1" applyBorder="1" applyAlignment="1">
      <alignment horizontal="center" vertical="center"/>
    </xf>
    <xf numFmtId="0" fontId="0" fillId="0" borderId="5" xfId="0" applyBorder="1"/>
    <xf numFmtId="0" fontId="0" fillId="0" borderId="6" xfId="0" applyBorder="1"/>
    <xf numFmtId="0" fontId="0" fillId="3" borderId="4" xfId="0" applyFill="1" applyBorder="1"/>
    <xf numFmtId="0" fontId="0" fillId="3" borderId="10" xfId="0" applyFill="1" applyBorder="1"/>
    <xf numFmtId="167" fontId="0" fillId="0" borderId="0" xfId="0" applyNumberFormat="1"/>
    <xf numFmtId="0" fontId="0" fillId="3" borderId="49" xfId="0" applyFill="1" applyBorder="1" applyAlignment="1">
      <alignment horizontal="center" wrapText="1"/>
    </xf>
    <xf numFmtId="178" fontId="0" fillId="4" borderId="7" xfId="0" applyNumberFormat="1" applyFill="1" applyBorder="1"/>
    <xf numFmtId="0" fontId="0" fillId="3" borderId="40" xfId="0" applyFill="1" applyBorder="1" applyAlignment="1">
      <alignment horizontal="center" wrapText="1"/>
    </xf>
    <xf numFmtId="0" fontId="0" fillId="4" borderId="5" xfId="0" applyFill="1" applyBorder="1"/>
    <xf numFmtId="0" fontId="0" fillId="4" borderId="17" xfId="0" applyFill="1" applyBorder="1"/>
    <xf numFmtId="0" fontId="0" fillId="4" borderId="28" xfId="0" applyFill="1" applyBorder="1"/>
    <xf numFmtId="167" fontId="0" fillId="0" borderId="29" xfId="0" applyNumberFormat="1" applyBorder="1"/>
    <xf numFmtId="167" fontId="0" fillId="0" borderId="31" xfId="0" applyNumberFormat="1" applyBorder="1"/>
    <xf numFmtId="0" fontId="12" fillId="3" borderId="25" xfId="0" applyFont="1" applyFill="1" applyBorder="1" applyAlignment="1">
      <alignment horizontal="center"/>
    </xf>
    <xf numFmtId="168" fontId="0" fillId="3" borderId="23" xfId="0" applyNumberFormat="1" applyFill="1" applyBorder="1"/>
    <xf numFmtId="168" fontId="0" fillId="3" borderId="43" xfId="0" applyNumberFormat="1" applyFill="1" applyBorder="1"/>
    <xf numFmtId="168" fontId="0" fillId="3" borderId="60" xfId="0" applyNumberFormat="1" applyFill="1" applyBorder="1"/>
    <xf numFmtId="0" fontId="12" fillId="0" borderId="47" xfId="0" applyFont="1" applyBorder="1" applyAlignment="1">
      <alignment horizontal="center"/>
    </xf>
    <xf numFmtId="15" fontId="0" fillId="4" borderId="9" xfId="0" applyNumberFormat="1" applyFill="1" applyBorder="1" applyAlignment="1">
      <alignment horizontal="right"/>
    </xf>
    <xf numFmtId="14" fontId="0" fillId="0" borderId="0" xfId="0" applyNumberFormat="1"/>
    <xf numFmtId="181" fontId="0" fillId="0" borderId="29" xfId="0" applyNumberFormat="1" applyBorder="1"/>
    <xf numFmtId="166" fontId="0" fillId="4" borderId="9" xfId="2" applyNumberFormat="1" applyFont="1" applyFill="1" applyBorder="1"/>
    <xf numFmtId="0" fontId="0" fillId="0" borderId="6" xfId="0" applyBorder="1" applyAlignment="1">
      <alignment wrapText="1"/>
    </xf>
    <xf numFmtId="177" fontId="0" fillId="3" borderId="61" xfId="0" applyNumberFormat="1" applyFill="1" applyBorder="1" applyAlignment="1">
      <alignment wrapText="1"/>
    </xf>
    <xf numFmtId="176" fontId="0" fillId="3" borderId="61" xfId="0" applyNumberFormat="1" applyFill="1" applyBorder="1" applyAlignment="1">
      <alignment wrapText="1"/>
    </xf>
    <xf numFmtId="2" fontId="0" fillId="3" borderId="61" xfId="0" applyNumberFormat="1" applyFill="1" applyBorder="1" applyAlignment="1">
      <alignment wrapText="1"/>
    </xf>
    <xf numFmtId="0" fontId="0" fillId="3" borderId="61" xfId="0" applyFill="1" applyBorder="1"/>
    <xf numFmtId="0" fontId="0" fillId="3" borderId="35" xfId="0" applyFill="1" applyBorder="1"/>
    <xf numFmtId="171" fontId="0" fillId="3" borderId="53" xfId="0" applyNumberFormat="1" applyFill="1" applyBorder="1"/>
    <xf numFmtId="0" fontId="0" fillId="0" borderId="32" xfId="0" applyBorder="1" applyAlignment="1">
      <alignment horizontal="center" wrapText="1"/>
    </xf>
    <xf numFmtId="164" fontId="0" fillId="0" borderId="14" xfId="1" applyNumberFormat="1" applyFont="1" applyFill="1" applyBorder="1"/>
    <xf numFmtId="9" fontId="0" fillId="4" borderId="9" xfId="1" applyFont="1" applyFill="1" applyBorder="1"/>
    <xf numFmtId="167" fontId="0" fillId="0" borderId="40" xfId="0" applyNumberFormat="1" applyBorder="1"/>
    <xf numFmtId="0" fontId="12" fillId="0" borderId="33" xfId="0" applyFont="1" applyBorder="1" applyAlignment="1">
      <alignment horizontal="center" vertical="center"/>
    </xf>
    <xf numFmtId="0" fontId="12" fillId="0" borderId="34" xfId="0" applyFont="1" applyBorder="1" applyAlignment="1">
      <alignment horizontal="center" vertical="center"/>
    </xf>
    <xf numFmtId="2" fontId="0" fillId="3" borderId="61" xfId="0" applyNumberFormat="1" applyFill="1" applyBorder="1"/>
    <xf numFmtId="0" fontId="0" fillId="3" borderId="22" xfId="0" applyFill="1" applyBorder="1"/>
    <xf numFmtId="177" fontId="0" fillId="3" borderId="23" xfId="0" applyNumberFormat="1" applyFill="1" applyBorder="1" applyAlignment="1">
      <alignment wrapText="1"/>
    </xf>
    <xf numFmtId="177" fontId="0" fillId="3" borderId="43" xfId="0" applyNumberFormat="1" applyFill="1" applyBorder="1" applyAlignment="1">
      <alignment wrapText="1"/>
    </xf>
    <xf numFmtId="176" fontId="0" fillId="3" borderId="43" xfId="0" applyNumberFormat="1" applyFill="1" applyBorder="1" applyAlignment="1">
      <alignment wrapText="1"/>
    </xf>
    <xf numFmtId="2" fontId="0" fillId="3" borderId="43" xfId="0" applyNumberFormat="1" applyFill="1" applyBorder="1" applyAlignment="1">
      <alignment wrapText="1"/>
    </xf>
    <xf numFmtId="175" fontId="0" fillId="0" borderId="14" xfId="0" applyNumberFormat="1" applyBorder="1"/>
    <xf numFmtId="171" fontId="0" fillId="0" borderId="14" xfId="0" applyNumberFormat="1" applyBorder="1"/>
    <xf numFmtId="171" fontId="0" fillId="0" borderId="16" xfId="0" applyNumberFormat="1" applyBorder="1"/>
    <xf numFmtId="166" fontId="0" fillId="0" borderId="0" xfId="2" applyNumberFormat="1" applyFont="1"/>
    <xf numFmtId="8" fontId="0" fillId="0" borderId="0" xfId="0" applyNumberFormat="1"/>
    <xf numFmtId="164" fontId="0" fillId="0" borderId="0" xfId="0" applyNumberFormat="1"/>
    <xf numFmtId="0" fontId="8" fillId="0" borderId="0" xfId="3"/>
    <xf numFmtId="2" fontId="0" fillId="0" borderId="0" xfId="0" applyNumberFormat="1"/>
    <xf numFmtId="167" fontId="0" fillId="4" borderId="10" xfId="0" applyNumberFormat="1" applyFill="1" applyBorder="1"/>
    <xf numFmtId="167" fontId="0" fillId="4" borderId="6" xfId="0" applyNumberFormat="1" applyFill="1" applyBorder="1"/>
    <xf numFmtId="0" fontId="0" fillId="0" borderId="10" xfId="0" applyBorder="1"/>
    <xf numFmtId="0" fontId="0" fillId="0" borderId="9" xfId="0" applyBorder="1" applyAlignment="1">
      <alignment horizontal="center"/>
    </xf>
    <xf numFmtId="0" fontId="0" fillId="3" borderId="9" xfId="0" applyFill="1" applyBorder="1" applyAlignment="1">
      <alignment horizontal="center"/>
    </xf>
    <xf numFmtId="0" fontId="12" fillId="9" borderId="25" xfId="0" applyFont="1" applyFill="1" applyBorder="1" applyAlignment="1">
      <alignment horizontal="center" textRotation="90" wrapText="1"/>
    </xf>
    <xf numFmtId="167" fontId="0" fillId="9" borderId="43" xfId="0" applyNumberFormat="1" applyFill="1" applyBorder="1"/>
    <xf numFmtId="170" fontId="0" fillId="9" borderId="22" xfId="0" applyNumberFormat="1" applyFill="1" applyBorder="1"/>
    <xf numFmtId="170" fontId="0" fillId="9" borderId="35" xfId="0" applyNumberFormat="1" applyFill="1" applyBorder="1"/>
    <xf numFmtId="0" fontId="0" fillId="9" borderId="20" xfId="0" applyFill="1" applyBorder="1"/>
    <xf numFmtId="0" fontId="0" fillId="9" borderId="37" xfId="0" applyFill="1" applyBorder="1" applyAlignment="1">
      <alignment wrapText="1"/>
    </xf>
    <xf numFmtId="0" fontId="0" fillId="9" borderId="40" xfId="0" applyFill="1" applyBorder="1" applyAlignment="1">
      <alignment horizontal="center" wrapText="1"/>
    </xf>
    <xf numFmtId="170" fontId="0" fillId="9" borderId="0" xfId="0" applyNumberFormat="1" applyFill="1"/>
    <xf numFmtId="0" fontId="0" fillId="9" borderId="17" xfId="0" applyFill="1" applyBorder="1"/>
    <xf numFmtId="0" fontId="0" fillId="9" borderId="10" xfId="0" applyFill="1" applyBorder="1" applyAlignment="1">
      <alignment wrapText="1"/>
    </xf>
    <xf numFmtId="0" fontId="0" fillId="9" borderId="9" xfId="0" applyFill="1" applyBorder="1" applyAlignment="1">
      <alignment horizontal="center" wrapText="1"/>
    </xf>
    <xf numFmtId="0" fontId="0" fillId="9" borderId="6" xfId="0" applyFill="1" applyBorder="1" applyAlignment="1">
      <alignment wrapText="1"/>
    </xf>
    <xf numFmtId="0" fontId="0" fillId="9" borderId="7" xfId="0" applyFill="1" applyBorder="1" applyAlignment="1">
      <alignment horizontal="center" wrapText="1"/>
    </xf>
    <xf numFmtId="167" fontId="0" fillId="9" borderId="7" xfId="0" applyNumberFormat="1" applyFill="1" applyBorder="1"/>
    <xf numFmtId="170" fontId="0" fillId="9" borderId="34" xfId="0" applyNumberFormat="1" applyFill="1" applyBorder="1"/>
    <xf numFmtId="170" fontId="0" fillId="9" borderId="23" xfId="0" applyNumberFormat="1" applyFill="1" applyBorder="1" applyAlignment="1">
      <alignment wrapText="1"/>
    </xf>
    <xf numFmtId="170" fontId="0" fillId="9" borderId="43" xfId="0" applyNumberFormat="1" applyFill="1" applyBorder="1" applyAlignment="1">
      <alignment wrapText="1"/>
    </xf>
    <xf numFmtId="0" fontId="0" fillId="9" borderId="53" xfId="0" applyFill="1" applyBorder="1" applyAlignment="1">
      <alignment horizontal="center" wrapText="1"/>
    </xf>
    <xf numFmtId="171" fontId="0" fillId="9" borderId="53" xfId="0" applyNumberFormat="1" applyFill="1" applyBorder="1"/>
    <xf numFmtId="170" fontId="0" fillId="9" borderId="23" xfId="0" applyNumberFormat="1" applyFill="1" applyBorder="1"/>
    <xf numFmtId="170" fontId="0" fillId="9" borderId="43" xfId="0" applyNumberFormat="1" applyFill="1" applyBorder="1"/>
    <xf numFmtId="169" fontId="0" fillId="9" borderId="43" xfId="0" applyNumberFormat="1" applyFill="1" applyBorder="1"/>
    <xf numFmtId="171" fontId="0" fillId="9" borderId="7" xfId="0" applyNumberFormat="1" applyFill="1" applyBorder="1"/>
    <xf numFmtId="0" fontId="0" fillId="9" borderId="4" xfId="0" applyFill="1" applyBorder="1"/>
    <xf numFmtId="0" fontId="0" fillId="9" borderId="10" xfId="0" applyFill="1" applyBorder="1"/>
    <xf numFmtId="0" fontId="0" fillId="0" borderId="4" xfId="0" applyBorder="1" applyAlignment="1">
      <alignment wrapText="1"/>
    </xf>
    <xf numFmtId="0" fontId="0" fillId="0" borderId="5" xfId="0" applyBorder="1" applyAlignment="1">
      <alignment wrapText="1"/>
    </xf>
    <xf numFmtId="0" fontId="0" fillId="0" borderId="10" xfId="0" applyBorder="1" applyAlignment="1">
      <alignment wrapText="1"/>
    </xf>
    <xf numFmtId="0" fontId="0" fillId="0" borderId="17" xfId="0" applyBorder="1" applyAlignment="1">
      <alignment wrapText="1"/>
    </xf>
    <xf numFmtId="0" fontId="0" fillId="0" borderId="0" xfId="0" applyAlignment="1">
      <alignment horizontal="center" wrapText="1"/>
    </xf>
    <xf numFmtId="172" fontId="0" fillId="4" borderId="14" xfId="0" applyNumberFormat="1" applyFill="1" applyBorder="1"/>
    <xf numFmtId="0" fontId="0" fillId="2" borderId="14" xfId="0" applyFill="1" applyBorder="1"/>
    <xf numFmtId="0" fontId="0" fillId="2" borderId="14" xfId="0" applyFill="1" applyBorder="1" applyAlignment="1">
      <alignment vertical="top"/>
    </xf>
    <xf numFmtId="168" fontId="0" fillId="0" borderId="45" xfId="0" applyNumberFormat="1" applyBorder="1"/>
    <xf numFmtId="181" fontId="0" fillId="0" borderId="41" xfId="0" applyNumberFormat="1" applyBorder="1"/>
    <xf numFmtId="167" fontId="0" fillId="0" borderId="20" xfId="0" applyNumberFormat="1" applyBorder="1"/>
    <xf numFmtId="167" fontId="0" fillId="0" borderId="21" xfId="0" applyNumberFormat="1" applyBorder="1" applyAlignment="1">
      <alignment horizontal="center"/>
    </xf>
    <xf numFmtId="167" fontId="0" fillId="0" borderId="45" xfId="0" applyNumberFormat="1" applyBorder="1"/>
    <xf numFmtId="167" fontId="0" fillId="0" borderId="41" xfId="0" applyNumberFormat="1" applyBorder="1"/>
    <xf numFmtId="167" fontId="0" fillId="0" borderId="21" xfId="0" applyNumberFormat="1" applyBorder="1"/>
    <xf numFmtId="0" fontId="12" fillId="0" borderId="48" xfId="0" applyFont="1" applyBorder="1" applyAlignment="1">
      <alignment vertical="center" wrapText="1"/>
    </xf>
    <xf numFmtId="0" fontId="12" fillId="0" borderId="44" xfId="0" applyFont="1" applyBorder="1" applyAlignment="1">
      <alignment vertical="center" wrapText="1"/>
    </xf>
    <xf numFmtId="0" fontId="12" fillId="0" borderId="33" xfId="0" applyFont="1" applyBorder="1" applyAlignment="1">
      <alignment horizontal="center" wrapText="1"/>
    </xf>
    <xf numFmtId="0" fontId="12" fillId="0" borderId="44" xfId="0" applyFont="1" applyBorder="1" applyAlignment="1">
      <alignment horizontal="center" wrapText="1"/>
    </xf>
    <xf numFmtId="168" fontId="0" fillId="3" borderId="35" xfId="0" applyNumberFormat="1" applyFill="1" applyBorder="1"/>
    <xf numFmtId="0" fontId="12" fillId="0" borderId="6" xfId="0" applyFont="1" applyBorder="1" applyAlignment="1">
      <alignment horizontal="center"/>
    </xf>
    <xf numFmtId="0" fontId="12" fillId="0" borderId="48" xfId="0" applyFont="1" applyBorder="1" applyAlignment="1">
      <alignment horizontal="center"/>
    </xf>
    <xf numFmtId="164" fontId="0" fillId="0" borderId="9" xfId="1" applyNumberFormat="1" applyFont="1" applyBorder="1" applyAlignment="1">
      <alignment horizontal="right" wrapText="1"/>
    </xf>
    <xf numFmtId="165" fontId="0" fillId="4" borderId="9" xfId="0" applyNumberFormat="1" applyFill="1" applyBorder="1"/>
    <xf numFmtId="0" fontId="0" fillId="4" borderId="20" xfId="0" applyFill="1" applyBorder="1"/>
    <xf numFmtId="178" fontId="0" fillId="4" borderId="40" xfId="0" applyNumberFormat="1" applyFill="1" applyBorder="1"/>
    <xf numFmtId="0" fontId="0" fillId="4" borderId="11" xfId="0" applyFill="1" applyBorder="1"/>
    <xf numFmtId="0" fontId="0" fillId="4" borderId="12" xfId="0" applyFill="1" applyBorder="1"/>
    <xf numFmtId="0" fontId="0" fillId="4" borderId="37" xfId="0" applyFill="1" applyBorder="1"/>
    <xf numFmtId="0" fontId="0" fillId="4" borderId="10" xfId="0" applyFill="1" applyBorder="1"/>
    <xf numFmtId="167" fontId="0" fillId="0" borderId="6" xfId="0" applyNumberFormat="1" applyBorder="1"/>
    <xf numFmtId="0" fontId="0" fillId="9" borderId="26" xfId="0" applyFill="1" applyBorder="1"/>
    <xf numFmtId="0" fontId="0" fillId="9" borderId="38" xfId="0" applyFill="1" applyBorder="1" applyAlignment="1">
      <alignment wrapText="1"/>
    </xf>
    <xf numFmtId="167" fontId="0" fillId="9" borderId="39" xfId="0" applyNumberFormat="1" applyFill="1" applyBorder="1"/>
    <xf numFmtId="0" fontId="2" fillId="0" borderId="0" xfId="0" applyFont="1"/>
    <xf numFmtId="178" fontId="0" fillId="4" borderId="32" xfId="0" applyNumberFormat="1" applyFill="1" applyBorder="1"/>
    <xf numFmtId="0" fontId="0" fillId="4" borderId="32" xfId="0" applyFill="1" applyBorder="1"/>
    <xf numFmtId="0" fontId="0" fillId="4" borderId="30" xfId="0" applyFill="1" applyBorder="1"/>
    <xf numFmtId="169" fontId="0" fillId="9" borderId="22" xfId="0" applyNumberFormat="1" applyFill="1" applyBorder="1"/>
    <xf numFmtId="177" fontId="0" fillId="3" borderId="65" xfId="0" applyNumberFormat="1" applyFill="1" applyBorder="1" applyAlignment="1">
      <alignment wrapText="1"/>
    </xf>
    <xf numFmtId="0" fontId="0" fillId="6" borderId="61" xfId="0" applyFill="1" applyBorder="1"/>
    <xf numFmtId="0" fontId="0" fillId="3" borderId="57" xfId="0" applyFill="1" applyBorder="1"/>
    <xf numFmtId="0" fontId="0" fillId="3" borderId="58" xfId="0" applyFill="1" applyBorder="1"/>
    <xf numFmtId="171" fontId="0" fillId="4" borderId="14" xfId="0" applyNumberFormat="1" applyFill="1" applyBorder="1"/>
    <xf numFmtId="0" fontId="0" fillId="9" borderId="5" xfId="0" applyFill="1" applyBorder="1"/>
    <xf numFmtId="0" fontId="0" fillId="9" borderId="6" xfId="0" applyFill="1" applyBorder="1"/>
    <xf numFmtId="0" fontId="12" fillId="0" borderId="16" xfId="0" applyFont="1" applyBorder="1" applyAlignment="1">
      <alignment horizontal="center"/>
    </xf>
    <xf numFmtId="167" fontId="0" fillId="0" borderId="49" xfId="0" applyNumberFormat="1" applyBorder="1"/>
    <xf numFmtId="0" fontId="6" fillId="0" borderId="0" xfId="0" applyFont="1" applyAlignment="1">
      <alignment horizontal="center" vertical="center" textRotation="90" wrapText="1"/>
    </xf>
    <xf numFmtId="170" fontId="0" fillId="0" borderId="0" xfId="0" applyNumberFormat="1"/>
    <xf numFmtId="0" fontId="0" fillId="4" borderId="32" xfId="0" applyFill="1" applyBorder="1" applyAlignment="1">
      <alignment wrapText="1"/>
    </xf>
    <xf numFmtId="175" fontId="0" fillId="4" borderId="10" xfId="0" applyNumberFormat="1" applyFill="1" applyBorder="1"/>
    <xf numFmtId="172" fontId="0" fillId="4" borderId="10" xfId="0" applyNumberFormat="1" applyFill="1" applyBorder="1"/>
    <xf numFmtId="178" fontId="0" fillId="4" borderId="10" xfId="0" applyNumberFormat="1" applyFill="1" applyBorder="1"/>
    <xf numFmtId="178" fontId="0" fillId="4" borderId="6" xfId="0" applyNumberFormat="1" applyFill="1" applyBorder="1"/>
    <xf numFmtId="171" fontId="0" fillId="3" borderId="37" xfId="0" applyNumberFormat="1" applyFill="1" applyBorder="1"/>
    <xf numFmtId="171" fontId="0" fillId="6" borderId="46" xfId="0" applyNumberFormat="1" applyFill="1" applyBorder="1"/>
    <xf numFmtId="171" fontId="0" fillId="9" borderId="10" xfId="0" applyNumberFormat="1" applyFill="1" applyBorder="1"/>
    <xf numFmtId="178" fontId="0" fillId="0" borderId="14" xfId="0" applyNumberFormat="1" applyBorder="1"/>
    <xf numFmtId="178" fontId="0" fillId="0" borderId="16" xfId="0" applyNumberFormat="1" applyBorder="1"/>
    <xf numFmtId="171" fontId="0" fillId="4" borderId="32" xfId="0" applyNumberFormat="1" applyFill="1" applyBorder="1"/>
    <xf numFmtId="171" fontId="0" fillId="4" borderId="30" xfId="0" applyNumberFormat="1" applyFill="1" applyBorder="1"/>
    <xf numFmtId="0" fontId="0" fillId="6" borderId="32" xfId="0" applyFill="1" applyBorder="1" applyAlignment="1">
      <alignment horizontal="center" wrapText="1"/>
    </xf>
    <xf numFmtId="171" fontId="0" fillId="6" borderId="32" xfId="0" applyNumberFormat="1" applyFill="1" applyBorder="1"/>
    <xf numFmtId="2" fontId="0" fillId="3" borderId="58" xfId="0" applyNumberFormat="1" applyFill="1" applyBorder="1" applyAlignment="1">
      <alignment wrapText="1"/>
    </xf>
    <xf numFmtId="2" fontId="0" fillId="3" borderId="35" xfId="0" applyNumberFormat="1" applyFill="1" applyBorder="1" applyAlignment="1">
      <alignment wrapText="1"/>
    </xf>
    <xf numFmtId="170" fontId="0" fillId="9" borderId="10" xfId="0" applyNumberFormat="1" applyFill="1" applyBorder="1"/>
    <xf numFmtId="170" fontId="0" fillId="9" borderId="3" xfId="0" applyNumberFormat="1" applyFill="1" applyBorder="1"/>
    <xf numFmtId="0" fontId="0" fillId="9" borderId="28" xfId="0" applyFill="1" applyBorder="1"/>
    <xf numFmtId="0" fontId="0" fillId="6" borderId="66" xfId="0" applyFill="1" applyBorder="1"/>
    <xf numFmtId="177" fontId="0" fillId="3" borderId="69" xfId="0" applyNumberFormat="1" applyFill="1" applyBorder="1" applyAlignment="1">
      <alignment wrapText="1"/>
    </xf>
    <xf numFmtId="167" fontId="0" fillId="9" borderId="66" xfId="0" applyNumberFormat="1" applyFill="1" applyBorder="1"/>
    <xf numFmtId="0" fontId="0" fillId="4" borderId="6" xfId="0" applyFill="1" applyBorder="1"/>
    <xf numFmtId="0" fontId="0" fillId="3" borderId="65" xfId="0" applyFill="1" applyBorder="1"/>
    <xf numFmtId="166" fontId="0" fillId="4" borderId="32" xfId="2" applyNumberFormat="1" applyFont="1" applyFill="1" applyBorder="1"/>
    <xf numFmtId="171" fontId="0" fillId="3" borderId="54" xfId="0" applyNumberFormat="1" applyFill="1" applyBorder="1"/>
    <xf numFmtId="167" fontId="0" fillId="9" borderId="37" xfId="0" applyNumberFormat="1" applyFill="1" applyBorder="1"/>
    <xf numFmtId="167" fontId="0" fillId="9" borderId="10" xfId="0" applyNumberFormat="1" applyFill="1" applyBorder="1"/>
    <xf numFmtId="167" fontId="0" fillId="9" borderId="38" xfId="0" applyNumberFormat="1" applyFill="1" applyBorder="1"/>
    <xf numFmtId="167" fontId="0" fillId="9" borderId="6" xfId="0" applyNumberFormat="1" applyFill="1" applyBorder="1"/>
    <xf numFmtId="0" fontId="0" fillId="6" borderId="57" xfId="0" applyFill="1" applyBorder="1"/>
    <xf numFmtId="0" fontId="0" fillId="6" borderId="58" xfId="0" applyFill="1" applyBorder="1"/>
    <xf numFmtId="0" fontId="0" fillId="6" borderId="64" xfId="0" applyFill="1" applyBorder="1" applyAlignment="1">
      <alignment horizontal="left" vertical="center"/>
    </xf>
    <xf numFmtId="0" fontId="0" fillId="6" borderId="24" xfId="0" applyFill="1" applyBorder="1" applyAlignment="1">
      <alignment wrapText="1"/>
    </xf>
    <xf numFmtId="0" fontId="0" fillId="3" borderId="29" xfId="0" applyFill="1" applyBorder="1"/>
    <xf numFmtId="0" fontId="0" fillId="9" borderId="29" xfId="0" applyFill="1" applyBorder="1"/>
    <xf numFmtId="0" fontId="0" fillId="9" borderId="31" xfId="0" applyFill="1" applyBorder="1"/>
    <xf numFmtId="178" fontId="0" fillId="4" borderId="24" xfId="0" applyNumberFormat="1" applyFill="1" applyBorder="1"/>
    <xf numFmtId="178" fontId="0" fillId="4" borderId="37" xfId="0" applyNumberFormat="1" applyFill="1" applyBorder="1"/>
    <xf numFmtId="166" fontId="0" fillId="4" borderId="24" xfId="2" applyNumberFormat="1" applyFont="1" applyFill="1" applyBorder="1"/>
    <xf numFmtId="166" fontId="0" fillId="4" borderId="10" xfId="2" applyNumberFormat="1" applyFont="1" applyFill="1" applyBorder="1"/>
    <xf numFmtId="166" fontId="0" fillId="4" borderId="6" xfId="2" applyNumberFormat="1" applyFont="1" applyFill="1" applyBorder="1"/>
    <xf numFmtId="9" fontId="0" fillId="4" borderId="14" xfId="1" applyFont="1" applyFill="1" applyBorder="1"/>
    <xf numFmtId="171" fontId="0" fillId="0" borderId="30" xfId="0" applyNumberFormat="1" applyBorder="1"/>
    <xf numFmtId="178" fontId="0" fillId="2" borderId="32" xfId="0" applyNumberFormat="1" applyFill="1" applyBorder="1"/>
    <xf numFmtId="172" fontId="0" fillId="4" borderId="32" xfId="0" applyNumberFormat="1" applyFill="1" applyBorder="1"/>
    <xf numFmtId="172" fontId="0" fillId="4" borderId="30" xfId="0" applyNumberFormat="1" applyFill="1" applyBorder="1"/>
    <xf numFmtId="178" fontId="0" fillId="2" borderId="37" xfId="0" applyNumberFormat="1" applyFill="1" applyBorder="1"/>
    <xf numFmtId="175" fontId="0" fillId="4" borderId="24" xfId="0" applyNumberFormat="1" applyFill="1" applyBorder="1"/>
    <xf numFmtId="175" fontId="0" fillId="4" borderId="32" xfId="0" applyNumberFormat="1" applyFill="1" applyBorder="1"/>
    <xf numFmtId="175" fontId="0" fillId="4" borderId="30" xfId="0" applyNumberFormat="1" applyFill="1" applyBorder="1"/>
    <xf numFmtId="175" fontId="0" fillId="4" borderId="14" xfId="0" applyNumberFormat="1" applyFill="1" applyBorder="1"/>
    <xf numFmtId="170" fontId="0" fillId="9" borderId="61" xfId="0" applyNumberFormat="1" applyFill="1" applyBorder="1" applyAlignment="1">
      <alignment wrapText="1"/>
    </xf>
    <xf numFmtId="0" fontId="0" fillId="0" borderId="11" xfId="0" applyBorder="1"/>
    <xf numFmtId="0" fontId="0" fillId="3" borderId="20" xfId="0" applyFill="1" applyBorder="1" applyAlignment="1">
      <alignment vertical="center"/>
    </xf>
    <xf numFmtId="0" fontId="0" fillId="3" borderId="37" xfId="0" applyFill="1" applyBorder="1" applyAlignment="1">
      <alignment wrapText="1"/>
    </xf>
    <xf numFmtId="0" fontId="0" fillId="9" borderId="17" xfId="0" applyFill="1" applyBorder="1" applyAlignment="1">
      <alignment horizontal="left"/>
    </xf>
    <xf numFmtId="0" fontId="0" fillId="6" borderId="12" xfId="0" applyFill="1" applyBorder="1" applyAlignment="1">
      <alignment wrapText="1"/>
    </xf>
    <xf numFmtId="0" fontId="0" fillId="6" borderId="12" xfId="0" applyFill="1" applyBorder="1"/>
    <xf numFmtId="0" fontId="0" fillId="6" borderId="24" xfId="0" applyFill="1" applyBorder="1" applyAlignment="1">
      <alignment horizontal="center" vertical="center" wrapText="1"/>
    </xf>
    <xf numFmtId="0" fontId="0" fillId="4" borderId="24" xfId="0" applyFill="1" applyBorder="1" applyAlignment="1">
      <alignment wrapText="1"/>
    </xf>
    <xf numFmtId="0" fontId="0" fillId="2" borderId="10" xfId="0" applyFill="1" applyBorder="1"/>
    <xf numFmtId="173" fontId="0" fillId="0" borderId="10" xfId="0" applyNumberFormat="1" applyBorder="1"/>
    <xf numFmtId="0" fontId="0" fillId="2" borderId="10" xfId="0" applyFill="1" applyBorder="1" applyAlignment="1">
      <alignment vertical="top"/>
    </xf>
    <xf numFmtId="9" fontId="0" fillId="4" borderId="10" xfId="1" applyFont="1" applyFill="1" applyBorder="1"/>
    <xf numFmtId="0" fontId="0" fillId="3" borderId="34" xfId="0" applyFill="1" applyBorder="1"/>
    <xf numFmtId="0" fontId="0" fillId="3" borderId="34" xfId="0" applyFill="1" applyBorder="1" applyAlignment="1">
      <alignment wrapText="1"/>
    </xf>
    <xf numFmtId="0" fontId="0" fillId="9" borderId="58" xfId="0" applyFill="1" applyBorder="1" applyAlignment="1">
      <alignment wrapText="1"/>
    </xf>
    <xf numFmtId="0" fontId="0" fillId="6" borderId="59" xfId="0" applyFill="1" applyBorder="1" applyAlignment="1">
      <alignment horizontal="center" wrapText="1"/>
    </xf>
    <xf numFmtId="0" fontId="0" fillId="3" borderId="59" xfId="0" applyFill="1" applyBorder="1" applyAlignment="1">
      <alignment horizontal="center" wrapText="1"/>
    </xf>
    <xf numFmtId="0" fontId="0" fillId="3" borderId="44" xfId="0" applyFill="1" applyBorder="1" applyAlignment="1">
      <alignment horizontal="center" wrapText="1"/>
    </xf>
    <xf numFmtId="0" fontId="0" fillId="9" borderId="59" xfId="0" applyFill="1" applyBorder="1" applyAlignment="1">
      <alignment horizontal="center" wrapText="1"/>
    </xf>
    <xf numFmtId="0" fontId="0" fillId="3" borderId="41" xfId="0" applyFill="1" applyBorder="1" applyAlignment="1">
      <alignment horizontal="center" wrapText="1"/>
    </xf>
    <xf numFmtId="167" fontId="0" fillId="9" borderId="23" xfId="0" applyNumberFormat="1" applyFill="1" applyBorder="1"/>
    <xf numFmtId="0" fontId="0" fillId="0" borderId="71" xfId="0" applyBorder="1" applyAlignment="1">
      <alignment horizontal="center" wrapText="1"/>
    </xf>
    <xf numFmtId="0" fontId="0" fillId="0" borderId="3" xfId="0" applyBorder="1"/>
    <xf numFmtId="0" fontId="0" fillId="0" borderId="46" xfId="0" applyBorder="1"/>
    <xf numFmtId="9" fontId="0" fillId="0" borderId="10" xfId="1" applyFont="1" applyBorder="1"/>
    <xf numFmtId="0" fontId="0" fillId="0" borderId="68" xfId="0" applyBorder="1"/>
    <xf numFmtId="169" fontId="0" fillId="0" borderId="6" xfId="0" applyNumberFormat="1" applyBorder="1"/>
    <xf numFmtId="175" fontId="0" fillId="0" borderId="66" xfId="0" applyNumberFormat="1" applyBorder="1"/>
    <xf numFmtId="175" fontId="0" fillId="0" borderId="43" xfId="0" applyNumberFormat="1" applyBorder="1"/>
    <xf numFmtId="171" fontId="0" fillId="3" borderId="35" xfId="0" applyNumberFormat="1" applyFill="1" applyBorder="1"/>
    <xf numFmtId="171" fontId="0" fillId="9" borderId="70" xfId="0" applyNumberFormat="1" applyFill="1" applyBorder="1"/>
    <xf numFmtId="171" fontId="0" fillId="3" borderId="23" xfId="0" applyNumberFormat="1" applyFill="1" applyBorder="1"/>
    <xf numFmtId="171" fontId="0" fillId="9" borderId="43" xfId="0" applyNumberFormat="1" applyFill="1" applyBorder="1"/>
    <xf numFmtId="171" fontId="0" fillId="9" borderId="60" xfId="0" applyNumberFormat="1" applyFill="1" applyBorder="1"/>
    <xf numFmtId="167" fontId="0" fillId="4" borderId="24" xfId="0" applyNumberFormat="1" applyFill="1" applyBorder="1"/>
    <xf numFmtId="171" fontId="0" fillId="6" borderId="24" xfId="0" applyNumberFormat="1" applyFill="1" applyBorder="1"/>
    <xf numFmtId="178" fontId="0" fillId="3" borderId="10" xfId="0" applyNumberFormat="1" applyFill="1" applyBorder="1"/>
    <xf numFmtId="178" fontId="0" fillId="9" borderId="10" xfId="0" applyNumberFormat="1" applyFill="1" applyBorder="1"/>
    <xf numFmtId="178" fontId="0" fillId="9" borderId="6" xfId="0" applyNumberFormat="1" applyFill="1" applyBorder="1"/>
    <xf numFmtId="0" fontId="0" fillId="6" borderId="11" xfId="0" applyFill="1" applyBorder="1"/>
    <xf numFmtId="0" fontId="0" fillId="6" borderId="32" xfId="0" applyFill="1" applyBorder="1" applyAlignment="1">
      <alignment horizontal="center"/>
    </xf>
    <xf numFmtId="0" fontId="0" fillId="6" borderId="26" xfId="0" applyFill="1" applyBorder="1"/>
    <xf numFmtId="0" fontId="0" fillId="6" borderId="39" xfId="0" applyFill="1" applyBorder="1" applyAlignment="1">
      <alignment horizontal="center"/>
    </xf>
    <xf numFmtId="0" fontId="0" fillId="9" borderId="71" xfId="0" applyFill="1" applyBorder="1" applyAlignment="1">
      <alignment horizontal="center" wrapText="1"/>
    </xf>
    <xf numFmtId="0" fontId="0" fillId="9" borderId="44" xfId="0" applyFill="1" applyBorder="1" applyAlignment="1">
      <alignment horizontal="center" wrapText="1"/>
    </xf>
    <xf numFmtId="178" fontId="0" fillId="2" borderId="64" xfId="0" applyNumberFormat="1" applyFill="1" applyBorder="1"/>
    <xf numFmtId="178" fontId="0" fillId="2" borderId="29" xfId="0" applyNumberFormat="1" applyFill="1" applyBorder="1"/>
    <xf numFmtId="178" fontId="0" fillId="4" borderId="29" xfId="0" applyNumberFormat="1" applyFill="1" applyBorder="1"/>
    <xf numFmtId="178" fontId="0" fillId="4" borderId="31" xfId="0" applyNumberFormat="1" applyFill="1" applyBorder="1"/>
    <xf numFmtId="0" fontId="0" fillId="6" borderId="44" xfId="0" applyFill="1" applyBorder="1" applyAlignment="1">
      <alignment horizontal="center" wrapText="1"/>
    </xf>
    <xf numFmtId="0" fontId="0" fillId="4" borderId="26" xfId="0" applyFill="1" applyBorder="1" applyAlignment="1">
      <alignment wrapText="1"/>
    </xf>
    <xf numFmtId="0" fontId="0" fillId="4" borderId="2" xfId="0" applyFill="1" applyBorder="1"/>
    <xf numFmtId="175" fontId="0" fillId="0" borderId="73" xfId="0" applyNumberFormat="1" applyBorder="1"/>
    <xf numFmtId="172" fontId="0" fillId="4" borderId="39" xfId="0" applyNumberFormat="1" applyFill="1" applyBorder="1"/>
    <xf numFmtId="172" fontId="0" fillId="4" borderId="27" xfId="0" applyNumberFormat="1" applyFill="1" applyBorder="1"/>
    <xf numFmtId="0" fontId="0" fillId="6" borderId="34" xfId="0" applyFill="1" applyBorder="1"/>
    <xf numFmtId="0" fontId="0" fillId="6" borderId="34" xfId="0" applyFill="1" applyBorder="1" applyAlignment="1">
      <alignment wrapText="1"/>
    </xf>
    <xf numFmtId="0" fontId="0" fillId="6" borderId="49" xfId="0" applyFill="1" applyBorder="1" applyAlignment="1">
      <alignment horizontal="center" wrapText="1"/>
    </xf>
    <xf numFmtId="171" fontId="0" fillId="6" borderId="35" xfId="0" applyNumberFormat="1" applyFill="1" applyBorder="1"/>
    <xf numFmtId="171" fontId="0" fillId="6" borderId="49" xfId="0" applyNumberFormat="1" applyFill="1" applyBorder="1"/>
    <xf numFmtId="0" fontId="0" fillId="4" borderId="14" xfId="0" applyFill="1" applyBorder="1" applyAlignment="1">
      <alignment horizontal="center" wrapText="1"/>
    </xf>
    <xf numFmtId="0" fontId="0" fillId="4" borderId="16" xfId="0" applyFill="1" applyBorder="1" applyAlignment="1">
      <alignment horizontal="center" wrapText="1"/>
    </xf>
    <xf numFmtId="0" fontId="0" fillId="4" borderId="26" xfId="0" applyFill="1" applyBorder="1"/>
    <xf numFmtId="175" fontId="0" fillId="0" borderId="27" xfId="0" applyNumberFormat="1" applyBorder="1"/>
    <xf numFmtId="175" fontId="0" fillId="4" borderId="38" xfId="0" applyNumberFormat="1" applyFill="1" applyBorder="1"/>
    <xf numFmtId="175" fontId="0" fillId="4" borderId="39" xfId="0" applyNumberFormat="1" applyFill="1" applyBorder="1"/>
    <xf numFmtId="175" fontId="0" fillId="4" borderId="27" xfId="0" applyNumberFormat="1" applyFill="1" applyBorder="1"/>
    <xf numFmtId="178" fontId="0" fillId="0" borderId="30" xfId="0" applyNumberFormat="1" applyBorder="1"/>
    <xf numFmtId="178" fontId="0" fillId="2" borderId="24" xfId="0" applyNumberFormat="1" applyFill="1" applyBorder="1"/>
    <xf numFmtId="0" fontId="12" fillId="3" borderId="55" xfId="0" applyFont="1" applyFill="1" applyBorder="1" applyAlignment="1">
      <alignment horizontal="center" textRotation="90" wrapText="1"/>
    </xf>
    <xf numFmtId="0" fontId="0" fillId="6" borderId="73" xfId="0" applyFill="1" applyBorder="1"/>
    <xf numFmtId="0" fontId="0" fillId="3" borderId="72" xfId="0" applyFill="1" applyBorder="1"/>
    <xf numFmtId="167" fontId="0" fillId="9" borderId="73" xfId="0" applyNumberFormat="1" applyFill="1" applyBorder="1"/>
    <xf numFmtId="164" fontId="0" fillId="2" borderId="9" xfId="0" applyNumberFormat="1" applyFill="1" applyBorder="1"/>
    <xf numFmtId="164" fontId="0" fillId="4" borderId="14" xfId="0" applyNumberFormat="1" applyFill="1" applyBorder="1"/>
    <xf numFmtId="0" fontId="0" fillId="0" borderId="10" xfId="0" applyBorder="1" applyAlignment="1">
      <alignment horizontal="left"/>
    </xf>
    <xf numFmtId="0" fontId="3" fillId="0" borderId="18" xfId="0" applyFont="1" applyBorder="1" applyAlignment="1">
      <alignment horizontal="centerContinuous" vertical="center"/>
    </xf>
    <xf numFmtId="0" fontId="6" fillId="0" borderId="8" xfId="0" applyFont="1" applyBorder="1" applyAlignment="1">
      <alignment horizontal="centerContinuous" vertical="center" wrapText="1"/>
    </xf>
    <xf numFmtId="0" fontId="0" fillId="6" borderId="39" xfId="0" applyFill="1" applyBorder="1" applyAlignment="1">
      <alignment horizontal="center" wrapText="1"/>
    </xf>
    <xf numFmtId="171" fontId="0" fillId="6" borderId="39" xfId="0" applyNumberFormat="1" applyFill="1" applyBorder="1"/>
    <xf numFmtId="171" fontId="0" fillId="9" borderId="40" xfId="0" applyNumberFormat="1" applyFill="1" applyBorder="1"/>
    <xf numFmtId="0" fontId="0" fillId="3" borderId="32" xfId="0" applyFill="1" applyBorder="1" applyAlignment="1">
      <alignment horizontal="center" wrapText="1"/>
    </xf>
    <xf numFmtId="171" fontId="0" fillId="3" borderId="32" xfId="0" applyNumberFormat="1" applyFill="1" applyBorder="1"/>
    <xf numFmtId="0" fontId="0" fillId="3" borderId="7" xfId="0" applyFill="1" applyBorder="1" applyAlignment="1">
      <alignment horizontal="center" wrapText="1"/>
    </xf>
    <xf numFmtId="0" fontId="0" fillId="6" borderId="2" xfId="0" applyFill="1" applyBorder="1" applyAlignment="1">
      <alignment wrapText="1"/>
    </xf>
    <xf numFmtId="174" fontId="0" fillId="6" borderId="38" xfId="0" applyNumberFormat="1" applyFill="1" applyBorder="1" applyAlignment="1">
      <alignment horizontal="center" vertical="center" wrapText="1"/>
    </xf>
    <xf numFmtId="0" fontId="0" fillId="9" borderId="1" xfId="0" applyFill="1" applyBorder="1" applyAlignment="1">
      <alignment wrapText="1"/>
    </xf>
    <xf numFmtId="0" fontId="0" fillId="9" borderId="37" xfId="0" applyFill="1" applyBorder="1" applyAlignment="1">
      <alignment horizontal="center" vertical="center" wrapText="1"/>
    </xf>
    <xf numFmtId="2" fontId="0" fillId="0" borderId="9" xfId="0" applyNumberFormat="1" applyBorder="1" applyAlignment="1">
      <alignment horizontal="center" vertical="center"/>
    </xf>
    <xf numFmtId="0" fontId="0" fillId="0" borderId="9" xfId="0" applyBorder="1" applyAlignment="1">
      <alignment horizontal="center" vertical="center" wrapText="1"/>
    </xf>
    <xf numFmtId="0" fontId="0" fillId="4" borderId="9" xfId="0" applyFill="1" applyBorder="1" applyAlignment="1">
      <alignment horizontal="center" vertical="center" wrapText="1"/>
    </xf>
    <xf numFmtId="0" fontId="2" fillId="3" borderId="9" xfId="0" applyFont="1" applyFill="1" applyBorder="1"/>
    <xf numFmtId="0" fontId="2" fillId="3" borderId="9" xfId="0" applyFont="1" applyFill="1" applyBorder="1" applyAlignment="1">
      <alignment wrapText="1"/>
    </xf>
    <xf numFmtId="0" fontId="0" fillId="0" borderId="32" xfId="0" applyBorder="1" applyAlignment="1">
      <alignment horizontal="center"/>
    </xf>
    <xf numFmtId="6" fontId="0" fillId="0" borderId="30" xfId="0" applyNumberFormat="1" applyBorder="1"/>
    <xf numFmtId="17" fontId="0" fillId="2" borderId="10" xfId="0" applyNumberFormat="1" applyFill="1" applyBorder="1"/>
    <xf numFmtId="0" fontId="0" fillId="2" borderId="9" xfId="0" applyFill="1" applyBorder="1" applyAlignment="1">
      <alignment wrapText="1"/>
    </xf>
    <xf numFmtId="169" fontId="0" fillId="2" borderId="9" xfId="0" applyNumberFormat="1" applyFill="1" applyBorder="1" applyAlignment="1">
      <alignment wrapText="1"/>
    </xf>
    <xf numFmtId="15" fontId="0" fillId="0" borderId="9" xfId="0" applyNumberFormat="1" applyBorder="1" applyAlignment="1">
      <alignment horizontal="right"/>
    </xf>
    <xf numFmtId="9" fontId="0" fillId="0" borderId="9" xfId="0" applyNumberFormat="1" applyBorder="1"/>
    <xf numFmtId="0" fontId="12" fillId="0" borderId="11" xfId="0" applyFont="1" applyBorder="1" applyAlignment="1">
      <alignment horizontal="centerContinuous"/>
    </xf>
    <xf numFmtId="0" fontId="12" fillId="0" borderId="66" xfId="0" applyFont="1" applyBorder="1" applyAlignment="1">
      <alignment horizontal="centerContinuous"/>
    </xf>
    <xf numFmtId="0" fontId="12" fillId="0" borderId="8" xfId="0" applyFont="1" applyBorder="1" applyAlignment="1">
      <alignment horizontal="centerContinuous"/>
    </xf>
    <xf numFmtId="0" fontId="12" fillId="0" borderId="25" xfId="0" applyFont="1" applyBorder="1" applyAlignment="1">
      <alignment horizontal="centerContinuous"/>
    </xf>
    <xf numFmtId="6" fontId="0" fillId="2" borderId="9" xfId="0" applyNumberFormat="1" applyFill="1" applyBorder="1"/>
    <xf numFmtId="0" fontId="0" fillId="0" borderId="0" xfId="0" quotePrefix="1"/>
    <xf numFmtId="169" fontId="2" fillId="3" borderId="9" xfId="0" applyNumberFormat="1" applyFont="1" applyFill="1" applyBorder="1" applyAlignment="1">
      <alignment wrapText="1"/>
    </xf>
    <xf numFmtId="183" fontId="0" fillId="2" borderId="9" xfId="0" applyNumberFormat="1" applyFill="1" applyBorder="1" applyAlignment="1">
      <alignment wrapText="1"/>
    </xf>
    <xf numFmtId="169" fontId="15" fillId="0" borderId="21" xfId="0" applyNumberFormat="1" applyFont="1" applyBorder="1" applyAlignment="1">
      <alignment horizontal="right" vertical="center"/>
    </xf>
    <xf numFmtId="169" fontId="15" fillId="0" borderId="14" xfId="0" applyNumberFormat="1" applyFont="1" applyBorder="1" applyAlignment="1">
      <alignment horizontal="right" vertical="center"/>
    </xf>
    <xf numFmtId="169" fontId="15" fillId="0" borderId="27" xfId="0" applyNumberFormat="1" applyFont="1" applyBorder="1" applyAlignment="1">
      <alignment horizontal="right" vertical="center"/>
    </xf>
    <xf numFmtId="169" fontId="14" fillId="0" borderId="21" xfId="0" applyNumberFormat="1" applyFont="1" applyBorder="1" applyAlignment="1">
      <alignment horizontal="right" vertical="center"/>
    </xf>
    <xf numFmtId="0" fontId="14" fillId="8" borderId="51" xfId="0" applyFont="1" applyFill="1" applyBorder="1" applyAlignment="1">
      <alignment horizontal="right" vertical="center" wrapText="1"/>
    </xf>
    <xf numFmtId="175" fontId="0" fillId="0" borderId="63" xfId="0" applyNumberFormat="1" applyBorder="1"/>
    <xf numFmtId="175" fontId="0" fillId="0" borderId="21" xfId="0" applyNumberFormat="1" applyBorder="1"/>
    <xf numFmtId="175" fontId="0" fillId="0" borderId="9" xfId="0" applyNumberFormat="1" applyBorder="1"/>
    <xf numFmtId="182" fontId="0" fillId="0" borderId="10" xfId="0" applyNumberFormat="1" applyBorder="1"/>
    <xf numFmtId="182" fontId="0" fillId="0" borderId="43" xfId="0" applyNumberFormat="1" applyBorder="1"/>
    <xf numFmtId="0" fontId="0" fillId="0" borderId="9" xfId="0" applyBorder="1" applyAlignment="1">
      <alignment horizontal="left"/>
    </xf>
    <xf numFmtId="0" fontId="3" fillId="0" borderId="0" xfId="0" applyFont="1"/>
    <xf numFmtId="0" fontId="3" fillId="0" borderId="0" xfId="0" applyFont="1" applyAlignment="1">
      <alignment vertical="center"/>
    </xf>
    <xf numFmtId="0" fontId="6" fillId="0" borderId="76" xfId="0" applyFont="1" applyBorder="1" applyAlignment="1">
      <alignment vertical="center"/>
    </xf>
    <xf numFmtId="0" fontId="6" fillId="0" borderId="19" xfId="0" applyFont="1" applyBorder="1" applyAlignment="1">
      <alignment horizontal="right" vertical="center" wrapText="1"/>
    </xf>
    <xf numFmtId="0" fontId="6" fillId="0" borderId="63" xfId="0" applyFont="1" applyBorder="1" applyAlignment="1">
      <alignment horizontal="left" vertical="center" wrapText="1"/>
    </xf>
    <xf numFmtId="6" fontId="0" fillId="0" borderId="32" xfId="0" applyNumberFormat="1" applyBorder="1"/>
    <xf numFmtId="0" fontId="0" fillId="0" borderId="32" xfId="0" applyBorder="1"/>
    <xf numFmtId="164" fontId="0" fillId="0" borderId="32" xfId="1" applyNumberFormat="1" applyFont="1" applyFill="1" applyBorder="1"/>
    <xf numFmtId="164" fontId="0" fillId="0" borderId="30" xfId="1" applyNumberFormat="1" applyFont="1" applyFill="1" applyBorder="1"/>
    <xf numFmtId="0" fontId="0" fillId="0" borderId="7" xfId="0" applyBorder="1"/>
    <xf numFmtId="164" fontId="0" fillId="0" borderId="7" xfId="0" applyNumberFormat="1" applyBorder="1"/>
    <xf numFmtId="0" fontId="0" fillId="0" borderId="17" xfId="0" applyBorder="1" applyAlignment="1">
      <alignment horizontal="left" wrapText="1"/>
    </xf>
    <xf numFmtId="0" fontId="12" fillId="6" borderId="36" xfId="0" applyFont="1" applyFill="1" applyBorder="1" applyAlignment="1">
      <alignment horizontal="center" textRotation="90" wrapText="1"/>
    </xf>
    <xf numFmtId="0" fontId="0" fillId="0" borderId="22" xfId="0" applyBorder="1" applyAlignment="1">
      <alignment horizontal="center"/>
    </xf>
    <xf numFmtId="0" fontId="12" fillId="0" borderId="0" xfId="0" applyFont="1" applyAlignment="1">
      <alignment horizontal="center" textRotation="90" wrapText="1"/>
    </xf>
    <xf numFmtId="0" fontId="12" fillId="4" borderId="49" xfId="0" applyFont="1" applyFill="1" applyBorder="1" applyAlignment="1">
      <alignment horizontal="center" textRotation="90" wrapText="1"/>
    </xf>
    <xf numFmtId="0" fontId="12" fillId="4" borderId="47" xfId="0" applyFont="1" applyFill="1" applyBorder="1" applyAlignment="1">
      <alignment horizontal="center" textRotation="90" wrapText="1"/>
    </xf>
    <xf numFmtId="0" fontId="12" fillId="0" borderId="59" xfId="0" applyFont="1" applyBorder="1" applyAlignment="1">
      <alignment horizontal="center" vertical="center" wrapText="1"/>
    </xf>
    <xf numFmtId="0" fontId="0" fillId="4" borderId="41" xfId="0" applyFill="1" applyBorder="1" applyAlignment="1">
      <alignment horizontal="center"/>
    </xf>
    <xf numFmtId="0" fontId="0" fillId="4" borderId="29" xfId="0" applyFill="1" applyBorder="1" applyAlignment="1">
      <alignment horizontal="center"/>
    </xf>
    <xf numFmtId="0" fontId="0" fillId="4" borderId="31" xfId="0" applyFill="1" applyBorder="1" applyAlignment="1">
      <alignment horizontal="center"/>
    </xf>
    <xf numFmtId="0" fontId="0" fillId="4" borderId="64" xfId="0" applyFill="1" applyBorder="1" applyAlignment="1">
      <alignment horizontal="center"/>
    </xf>
    <xf numFmtId="0" fontId="0" fillId="9" borderId="41" xfId="0" applyFill="1" applyBorder="1" applyAlignment="1">
      <alignment horizontal="center" wrapText="1"/>
    </xf>
    <xf numFmtId="0" fontId="0" fillId="9" borderId="29" xfId="0" applyFill="1" applyBorder="1" applyAlignment="1">
      <alignment horizontal="center" wrapText="1"/>
    </xf>
    <xf numFmtId="0" fontId="0" fillId="9" borderId="75" xfId="0" applyFill="1" applyBorder="1" applyAlignment="1">
      <alignment horizontal="center" wrapText="1"/>
    </xf>
    <xf numFmtId="9" fontId="0" fillId="9" borderId="75" xfId="0" applyNumberFormat="1" applyFill="1" applyBorder="1" applyAlignment="1">
      <alignment horizontal="center" wrapText="1"/>
    </xf>
    <xf numFmtId="0" fontId="0" fillId="9" borderId="31" xfId="0" applyFill="1" applyBorder="1" applyAlignment="1">
      <alignment horizontal="center" wrapText="1"/>
    </xf>
    <xf numFmtId="0" fontId="12" fillId="0" borderId="70" xfId="0" applyFont="1" applyBorder="1" applyAlignment="1">
      <alignment horizontal="center" vertical="center" wrapText="1"/>
    </xf>
    <xf numFmtId="0" fontId="0" fillId="4" borderId="66" xfId="0" applyFill="1" applyBorder="1" applyAlignment="1">
      <alignment horizontal="center"/>
    </xf>
    <xf numFmtId="0" fontId="0" fillId="4" borderId="23" xfId="0" applyFill="1" applyBorder="1" applyAlignment="1">
      <alignment horizontal="center"/>
    </xf>
    <xf numFmtId="0" fontId="0" fillId="4" borderId="35" xfId="0" applyFill="1" applyBorder="1" applyAlignment="1">
      <alignment horizontal="center"/>
    </xf>
    <xf numFmtId="0" fontId="0" fillId="6" borderId="58" xfId="0" applyFill="1" applyBorder="1" applyAlignment="1">
      <alignment horizontal="center" wrapText="1"/>
    </xf>
    <xf numFmtId="0" fontId="0" fillId="3" borderId="58" xfId="0" applyFill="1" applyBorder="1" applyAlignment="1">
      <alignment horizontal="center" wrapText="1"/>
    </xf>
    <xf numFmtId="0" fontId="0" fillId="9" borderId="8" xfId="0" applyFill="1" applyBorder="1" applyAlignment="1">
      <alignment horizontal="center" wrapText="1"/>
    </xf>
    <xf numFmtId="0" fontId="0" fillId="9" borderId="0" xfId="0" applyFill="1" applyAlignment="1">
      <alignment horizontal="center" wrapText="1"/>
    </xf>
    <xf numFmtId="9" fontId="0" fillId="9" borderId="0" xfId="0" applyNumberFormat="1" applyFill="1" applyAlignment="1">
      <alignment horizontal="center" wrapText="1"/>
    </xf>
    <xf numFmtId="0" fontId="0" fillId="9" borderId="34" xfId="0" applyFill="1" applyBorder="1" applyAlignment="1">
      <alignment horizontal="center" wrapText="1"/>
    </xf>
    <xf numFmtId="166" fontId="0" fillId="0" borderId="69" xfId="2" applyNumberFormat="1" applyFont="1" applyBorder="1"/>
    <xf numFmtId="178" fontId="0" fillId="4" borderId="30" xfId="0" applyNumberFormat="1" applyFill="1" applyBorder="1"/>
    <xf numFmtId="0" fontId="0" fillId="0" borderId="65" xfId="0" applyBorder="1"/>
    <xf numFmtId="178" fontId="0" fillId="4" borderId="21" xfId="0" applyNumberFormat="1" applyFill="1" applyBorder="1"/>
    <xf numFmtId="178" fontId="0" fillId="4" borderId="14" xfId="0" applyNumberFormat="1" applyFill="1" applyBorder="1"/>
    <xf numFmtId="166" fontId="0" fillId="0" borderId="65" xfId="2" applyNumberFormat="1" applyFont="1" applyBorder="1"/>
    <xf numFmtId="166" fontId="0" fillId="0" borderId="50" xfId="2" applyNumberFormat="1" applyFont="1" applyBorder="1"/>
    <xf numFmtId="178" fontId="0" fillId="4" borderId="16" xfId="0" applyNumberFormat="1" applyFill="1" applyBorder="1"/>
    <xf numFmtId="166" fontId="0" fillId="4" borderId="30" xfId="2" applyNumberFormat="1" applyFont="1" applyFill="1" applyBorder="1"/>
    <xf numFmtId="166" fontId="0" fillId="4" borderId="14" xfId="2" applyNumberFormat="1" applyFont="1" applyFill="1" applyBorder="1"/>
    <xf numFmtId="166" fontId="0" fillId="4" borderId="16" xfId="2" applyNumberFormat="1" applyFont="1" applyFill="1" applyBorder="1"/>
    <xf numFmtId="171" fontId="0" fillId="6" borderId="36" xfId="0" applyNumberFormat="1" applyFill="1" applyBorder="1"/>
    <xf numFmtId="168" fontId="0" fillId="3" borderId="36" xfId="0" applyNumberFormat="1" applyFill="1" applyBorder="1"/>
    <xf numFmtId="171" fontId="0" fillId="3" borderId="70" xfId="0" applyNumberFormat="1" applyFill="1" applyBorder="1"/>
    <xf numFmtId="167" fontId="0" fillId="9" borderId="65" xfId="0" applyNumberFormat="1" applyFill="1" applyBorder="1"/>
    <xf numFmtId="167" fontId="0" fillId="9" borderId="61" xfId="0" applyNumberFormat="1" applyFill="1" applyBorder="1"/>
    <xf numFmtId="167" fontId="0" fillId="9" borderId="14" xfId="0" applyNumberFormat="1" applyFill="1" applyBorder="1"/>
    <xf numFmtId="167" fontId="0" fillId="9" borderId="67" xfId="0" applyNumberFormat="1" applyFill="1" applyBorder="1"/>
    <xf numFmtId="167" fontId="0" fillId="9" borderId="16" xfId="0" applyNumberFormat="1" applyFill="1" applyBorder="1"/>
    <xf numFmtId="0" fontId="0" fillId="3" borderId="0" xfId="0" applyFill="1"/>
    <xf numFmtId="0" fontId="21" fillId="0" borderId="34" xfId="0" applyFont="1" applyBorder="1" applyAlignment="1">
      <alignment vertical="center"/>
    </xf>
    <xf numFmtId="0" fontId="12" fillId="0" borderId="57" xfId="0" applyFont="1" applyBorder="1" applyAlignment="1">
      <alignment vertical="center"/>
    </xf>
    <xf numFmtId="0" fontId="12" fillId="0" borderId="54" xfId="0" applyFont="1" applyBorder="1" applyAlignment="1">
      <alignment horizontal="left" vertical="center"/>
    </xf>
    <xf numFmtId="0" fontId="21" fillId="0" borderId="0" xfId="0" applyFont="1" applyAlignment="1">
      <alignment vertical="center"/>
    </xf>
    <xf numFmtId="0" fontId="12" fillId="6" borderId="25"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6" fillId="0" borderId="19" xfId="0" applyFont="1" applyBorder="1" applyAlignment="1">
      <alignment horizontal="right" vertical="center"/>
    </xf>
    <xf numFmtId="0" fontId="3" fillId="0" borderId="76" xfId="0" applyFont="1" applyBorder="1" applyAlignment="1">
      <alignment horizontal="left" vertical="center" wrapText="1"/>
    </xf>
    <xf numFmtId="0" fontId="3" fillId="0" borderId="19" xfId="0" applyFont="1" applyBorder="1" applyAlignment="1">
      <alignment horizontal="center" vertical="center" wrapText="1"/>
    </xf>
    <xf numFmtId="0" fontId="3" fillId="0" borderId="19" xfId="0" applyFont="1" applyBorder="1" applyAlignment="1">
      <alignment horizontal="right" vertical="center" wrapText="1"/>
    </xf>
    <xf numFmtId="0" fontId="3" fillId="0" borderId="63" xfId="0" applyFont="1" applyBorder="1" applyAlignment="1">
      <alignment horizontal="left" vertical="center" wrapText="1"/>
    </xf>
    <xf numFmtId="6" fontId="0" fillId="0" borderId="40" xfId="0" applyNumberFormat="1" applyBorder="1"/>
    <xf numFmtId="164" fontId="0" fillId="4" borderId="32" xfId="1" applyNumberFormat="1" applyFont="1" applyFill="1" applyBorder="1" applyAlignment="1">
      <alignment horizontal="right" wrapText="1"/>
    </xf>
    <xf numFmtId="164" fontId="0" fillId="4" borderId="32" xfId="1" applyNumberFormat="1" applyFont="1" applyFill="1" applyBorder="1"/>
    <xf numFmtId="164" fontId="0" fillId="0" borderId="32" xfId="1" applyNumberFormat="1" applyFont="1" applyBorder="1" applyAlignment="1">
      <alignment horizontal="right" wrapText="1"/>
    </xf>
    <xf numFmtId="0" fontId="0" fillId="2" borderId="7" xfId="0" applyFill="1" applyBorder="1" applyAlignment="1">
      <alignment horizontal="center" vertical="center" wrapText="1"/>
    </xf>
    <xf numFmtId="0" fontId="0" fillId="2" borderId="7" xfId="0" applyFill="1" applyBorder="1" applyAlignment="1">
      <alignment vertical="center"/>
    </xf>
    <xf numFmtId="0" fontId="0" fillId="4" borderId="7" xfId="0" applyFill="1" applyBorder="1" applyAlignment="1">
      <alignment vertical="center"/>
    </xf>
    <xf numFmtId="0" fontId="0" fillId="0" borderId="7" xfId="0" applyBorder="1" applyAlignment="1">
      <alignment vertical="center"/>
    </xf>
    <xf numFmtId="164" fontId="0" fillId="4" borderId="9" xfId="0" applyNumberFormat="1" applyFill="1" applyBorder="1"/>
    <xf numFmtId="0" fontId="6" fillId="0" borderId="57" xfId="0" applyFont="1" applyBorder="1"/>
    <xf numFmtId="0" fontId="6" fillId="0" borderId="36" xfId="0" applyFont="1" applyBorder="1" applyAlignment="1">
      <alignment horizontal="left" vertical="center" wrapText="1"/>
    </xf>
    <xf numFmtId="184" fontId="0" fillId="0" borderId="9" xfId="0" applyNumberFormat="1" applyBorder="1" applyAlignment="1">
      <alignment horizontal="center" vertical="center"/>
    </xf>
    <xf numFmtId="0" fontId="0" fillId="0" borderId="60" xfId="0" applyBorder="1"/>
    <xf numFmtId="0" fontId="0" fillId="4" borderId="21" xfId="0" applyFill="1" applyBorder="1" applyAlignment="1">
      <alignment horizont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horizontal="left" vertical="center" wrapText="1"/>
    </xf>
    <xf numFmtId="0" fontId="25" fillId="0" borderId="0" xfId="0" applyFont="1" applyAlignment="1">
      <alignment horizontal="left" vertical="center" wrapText="1"/>
    </xf>
    <xf numFmtId="0" fontId="8" fillId="0" borderId="0" xfId="8" applyAlignment="1">
      <alignment vertical="center" wrapText="1"/>
    </xf>
    <xf numFmtId="0" fontId="0" fillId="4" borderId="0" xfId="0" applyFill="1" applyAlignment="1">
      <alignment horizontal="left" vertical="center" wrapText="1"/>
    </xf>
    <xf numFmtId="0" fontId="0" fillId="2" borderId="0" xfId="0" applyFill="1" applyAlignment="1">
      <alignment horizontal="left" vertical="center" wrapText="1"/>
    </xf>
    <xf numFmtId="0" fontId="0" fillId="5" borderId="0" xfId="0" applyFill="1" applyAlignment="1">
      <alignment horizontal="left" vertical="center" wrapText="1"/>
    </xf>
    <xf numFmtId="0" fontId="0" fillId="6" borderId="0" xfId="0" applyFill="1"/>
    <xf numFmtId="0" fontId="0" fillId="9" borderId="0" xfId="0" applyFill="1"/>
    <xf numFmtId="0" fontId="12" fillId="0" borderId="48" xfId="0" applyFont="1" applyBorder="1" applyAlignment="1">
      <alignment horizontal="center" textRotation="90" wrapText="1"/>
    </xf>
    <xf numFmtId="166" fontId="1" fillId="0" borderId="52" xfId="2" applyNumberFormat="1" applyFont="1" applyBorder="1" applyAlignment="1">
      <alignment vertical="center"/>
    </xf>
    <xf numFmtId="0" fontId="1" fillId="4" borderId="53"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8" fillId="8" borderId="70" xfId="0" applyFont="1" applyFill="1" applyBorder="1" applyAlignment="1">
      <alignment horizontal="left" vertical="center"/>
    </xf>
    <xf numFmtId="169" fontId="0" fillId="0" borderId="66" xfId="0" applyNumberFormat="1" applyBorder="1"/>
    <xf numFmtId="6" fontId="0" fillId="0" borderId="43" xfId="0" applyNumberFormat="1" applyBorder="1"/>
    <xf numFmtId="164" fontId="0" fillId="0" borderId="43" xfId="0" applyNumberFormat="1" applyBorder="1"/>
    <xf numFmtId="171" fontId="0" fillId="6" borderId="66" xfId="0" applyNumberFormat="1" applyFill="1" applyBorder="1"/>
    <xf numFmtId="179" fontId="0" fillId="6" borderId="73" xfId="0" applyNumberFormat="1" applyFill="1" applyBorder="1"/>
    <xf numFmtId="171" fontId="0" fillId="3" borderId="43" xfId="0" applyNumberFormat="1" applyFill="1" applyBorder="1"/>
    <xf numFmtId="179" fontId="0" fillId="3" borderId="43" xfId="0" applyNumberFormat="1" applyFill="1" applyBorder="1"/>
    <xf numFmtId="179" fontId="0" fillId="3" borderId="60" xfId="0" applyNumberFormat="1" applyFill="1" applyBorder="1"/>
    <xf numFmtId="0" fontId="0" fillId="0" borderId="30" xfId="0" applyBorder="1" applyAlignment="1">
      <alignment horizontal="right" vertical="center"/>
    </xf>
    <xf numFmtId="0" fontId="0" fillId="0" borderId="14" xfId="0" applyBorder="1" applyAlignment="1">
      <alignment horizontal="right" vertical="center"/>
    </xf>
    <xf numFmtId="0" fontId="0" fillId="0" borderId="16" xfId="0" applyBorder="1" applyAlignment="1">
      <alignment horizontal="right" vertical="center"/>
    </xf>
    <xf numFmtId="17" fontId="0" fillId="2" borderId="43" xfId="0" applyNumberFormat="1" applyFill="1" applyBorder="1"/>
    <xf numFmtId="173" fontId="0" fillId="0" borderId="43" xfId="0" applyNumberFormat="1" applyBorder="1"/>
    <xf numFmtId="167" fontId="0" fillId="0" borderId="60" xfId="0" applyNumberFormat="1" applyBorder="1"/>
    <xf numFmtId="171" fontId="0" fillId="2" borderId="6" xfId="0" applyNumberFormat="1" applyFill="1" applyBorder="1" applyAlignment="1">
      <alignment horizontal="right" vertical="center"/>
    </xf>
    <xf numFmtId="171" fontId="0" fillId="2" borderId="7" xfId="0" applyNumberFormat="1" applyFill="1" applyBorder="1" applyAlignment="1">
      <alignment horizontal="right" vertical="center"/>
    </xf>
    <xf numFmtId="171" fontId="0" fillId="2" borderId="16" xfId="0" applyNumberFormat="1" applyFill="1" applyBorder="1" applyAlignment="1">
      <alignment horizontal="right" vertical="center"/>
    </xf>
    <xf numFmtId="0" fontId="0" fillId="4" borderId="39" xfId="0" applyFill="1" applyBorder="1"/>
    <xf numFmtId="0" fontId="0" fillId="4" borderId="9" xfId="0" applyFill="1" applyBorder="1" applyAlignment="1">
      <alignment wrapText="1"/>
    </xf>
    <xf numFmtId="0" fontId="0" fillId="0" borderId="9" xfId="0" applyBorder="1" applyAlignment="1">
      <alignment wrapText="1"/>
    </xf>
    <xf numFmtId="0" fontId="0" fillId="0" borderId="9" xfId="0" applyBorder="1" applyAlignment="1">
      <alignment horizontal="left" wrapText="1"/>
    </xf>
    <xf numFmtId="0" fontId="0" fillId="0" borderId="32" xfId="0" applyBorder="1" applyAlignment="1">
      <alignment horizontal="left"/>
    </xf>
    <xf numFmtId="0" fontId="0" fillId="2" borderId="7" xfId="0" applyFill="1" applyBorder="1" applyAlignment="1">
      <alignment horizontal="left" vertical="center" wrapText="1"/>
    </xf>
    <xf numFmtId="0" fontId="0" fillId="3" borderId="9" xfId="0" applyFill="1" applyBorder="1" applyAlignment="1">
      <alignment wrapText="1"/>
    </xf>
    <xf numFmtId="0" fontId="0" fillId="3" borderId="9" xfId="0" applyFill="1" applyBorder="1" applyAlignment="1">
      <alignment horizontal="center" vertical="center" wrapText="1"/>
    </xf>
    <xf numFmtId="174" fontId="0" fillId="3" borderId="9" xfId="0" applyNumberFormat="1" applyFill="1" applyBorder="1" applyAlignment="1">
      <alignment horizontal="center" vertical="center" wrapText="1"/>
    </xf>
    <xf numFmtId="174" fontId="0" fillId="3" borderId="9" xfId="0" applyNumberFormat="1" applyFill="1" applyBorder="1" applyAlignment="1">
      <alignment horizontal="center" wrapText="1"/>
    </xf>
    <xf numFmtId="0" fontId="0" fillId="3" borderId="62" xfId="0" applyFill="1" applyBorder="1"/>
    <xf numFmtId="0" fontId="0" fillId="3" borderId="32" xfId="0" applyFill="1" applyBorder="1" applyAlignment="1">
      <alignment wrapText="1"/>
    </xf>
    <xf numFmtId="0" fontId="0" fillId="3" borderId="32" xfId="0" applyFill="1" applyBorder="1" applyAlignment="1">
      <alignment horizontal="center" vertical="center" wrapText="1"/>
    </xf>
    <xf numFmtId="171" fontId="0" fillId="3" borderId="30" xfId="0" applyNumberFormat="1" applyFill="1" applyBorder="1"/>
    <xf numFmtId="0" fontId="0" fillId="3" borderId="13" xfId="0" applyFill="1" applyBorder="1"/>
    <xf numFmtId="171" fontId="0" fillId="3" borderId="14" xfId="0" applyNumberFormat="1" applyFill="1" applyBorder="1"/>
    <xf numFmtId="0" fontId="0" fillId="3" borderId="15" xfId="0" applyFill="1" applyBorder="1"/>
    <xf numFmtId="0" fontId="0" fillId="3" borderId="7" xfId="0" applyFill="1" applyBorder="1" applyAlignment="1">
      <alignment wrapText="1"/>
    </xf>
    <xf numFmtId="0" fontId="0" fillId="3" borderId="7" xfId="0" applyFill="1" applyBorder="1" applyAlignment="1">
      <alignment horizontal="center" vertical="center" wrapText="1"/>
    </xf>
    <xf numFmtId="171" fontId="0" fillId="6" borderId="30" xfId="0" applyNumberFormat="1" applyFill="1" applyBorder="1"/>
    <xf numFmtId="171" fontId="0" fillId="6" borderId="27" xfId="0" applyNumberFormat="1" applyFill="1" applyBorder="1"/>
    <xf numFmtId="171" fontId="0" fillId="9" borderId="21" xfId="0" applyNumberFormat="1" applyFill="1" applyBorder="1"/>
    <xf numFmtId="171" fontId="0" fillId="9" borderId="16" xfId="0" applyNumberFormat="1" applyFill="1" applyBorder="1"/>
    <xf numFmtId="175" fontId="0" fillId="3" borderId="7" xfId="0" applyNumberFormat="1" applyFill="1" applyBorder="1"/>
    <xf numFmtId="175" fontId="0" fillId="3" borderId="16" xfId="0" applyNumberFormat="1" applyFill="1" applyBorder="1"/>
    <xf numFmtId="179" fontId="0" fillId="3" borderId="73" xfId="0" applyNumberFormat="1" applyFill="1" applyBorder="1"/>
    <xf numFmtId="0" fontId="0" fillId="3" borderId="49" xfId="0" applyFill="1" applyBorder="1" applyAlignment="1">
      <alignment horizontal="center"/>
    </xf>
    <xf numFmtId="0" fontId="0" fillId="4" borderId="11" xfId="0" applyFill="1" applyBorder="1" applyAlignment="1">
      <alignment wrapText="1"/>
    </xf>
    <xf numFmtId="0" fontId="0" fillId="4" borderId="17" xfId="0" applyFill="1" applyBorder="1" applyAlignment="1">
      <alignment wrapText="1"/>
    </xf>
    <xf numFmtId="0" fontId="0" fillId="4" borderId="32" xfId="0" applyFill="1" applyBorder="1" applyAlignment="1">
      <alignment horizontal="center" wrapText="1"/>
    </xf>
    <xf numFmtId="0" fontId="0" fillId="4" borderId="1" xfId="0" applyFill="1" applyBorder="1"/>
    <xf numFmtId="0" fontId="0" fillId="4" borderId="40" xfId="0" applyFill="1" applyBorder="1" applyAlignment="1">
      <alignment horizontal="center" wrapText="1"/>
    </xf>
    <xf numFmtId="0" fontId="8" fillId="0" borderId="0" xfId="3" applyAlignment="1">
      <alignment vertical="center" wrapText="1"/>
    </xf>
    <xf numFmtId="0" fontId="31" fillId="0" borderId="0" xfId="0" applyFont="1"/>
    <xf numFmtId="0" fontId="0" fillId="6" borderId="54" xfId="0" applyFill="1" applyBorder="1" applyAlignment="1">
      <alignment wrapText="1"/>
    </xf>
    <xf numFmtId="0" fontId="0" fillId="6" borderId="53" xfId="0" applyFill="1" applyBorder="1" applyAlignment="1">
      <alignment horizontal="center" wrapText="1"/>
    </xf>
    <xf numFmtId="171" fontId="0" fillId="6" borderId="70" xfId="0" applyNumberFormat="1" applyFill="1" applyBorder="1"/>
    <xf numFmtId="171" fontId="0" fillId="6" borderId="54" xfId="0" applyNumberFormat="1" applyFill="1" applyBorder="1"/>
    <xf numFmtId="0" fontId="0" fillId="6" borderId="60" xfId="0" applyFill="1" applyBorder="1"/>
    <xf numFmtId="43" fontId="0" fillId="4" borderId="9" xfId="2" applyFont="1" applyFill="1" applyBorder="1"/>
    <xf numFmtId="43" fontId="0" fillId="4" borderId="10" xfId="2" applyFont="1" applyFill="1" applyBorder="1"/>
    <xf numFmtId="43" fontId="0" fillId="0" borderId="65" xfId="2" applyFont="1" applyBorder="1"/>
    <xf numFmtId="0" fontId="12" fillId="6" borderId="70"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9" borderId="70" xfId="0" applyFont="1" applyFill="1" applyBorder="1" applyAlignment="1">
      <alignment horizontal="center" vertical="center" wrapText="1"/>
    </xf>
    <xf numFmtId="2" fontId="0" fillId="6" borderId="43" xfId="0" applyNumberFormat="1" applyFill="1" applyBorder="1"/>
    <xf numFmtId="171" fontId="0" fillId="4" borderId="10" xfId="0" applyNumberFormat="1" applyFill="1" applyBorder="1"/>
    <xf numFmtId="0" fontId="0" fillId="4" borderId="14" xfId="0" applyFill="1" applyBorder="1" applyAlignment="1">
      <alignment wrapText="1"/>
    </xf>
    <xf numFmtId="164" fontId="0" fillId="4" borderId="14" xfId="1" applyNumberFormat="1" applyFont="1" applyFill="1" applyBorder="1" applyAlignment="1">
      <alignment wrapText="1"/>
    </xf>
    <xf numFmtId="0" fontId="0" fillId="4" borderId="30" xfId="0" applyFill="1" applyBorder="1" applyAlignment="1">
      <alignment wrapText="1"/>
    </xf>
    <xf numFmtId="0" fontId="0" fillId="4" borderId="14" xfId="0" applyFill="1" applyBorder="1" applyAlignment="1">
      <alignment horizontal="left" wrapText="1"/>
    </xf>
    <xf numFmtId="164" fontId="8" fillId="4" borderId="16" xfId="3" applyNumberFormat="1" applyFill="1" applyBorder="1" applyAlignment="1">
      <alignment vertical="center" wrapText="1"/>
    </xf>
    <xf numFmtId="164" fontId="0" fillId="4" borderId="27" xfId="1" applyNumberFormat="1" applyFont="1" applyFill="1" applyBorder="1" applyAlignment="1">
      <alignment wrapText="1"/>
    </xf>
    <xf numFmtId="0" fontId="0" fillId="0" borderId="40" xfId="0" applyBorder="1" applyAlignment="1">
      <alignment horizontal="center"/>
    </xf>
    <xf numFmtId="169" fontId="0" fillId="0" borderId="23" xfId="0" applyNumberFormat="1" applyBorder="1"/>
    <xf numFmtId="0" fontId="12" fillId="0" borderId="55" xfId="0" applyFont="1" applyBorder="1" applyAlignment="1">
      <alignment horizontal="center"/>
    </xf>
    <xf numFmtId="0" fontId="12" fillId="0" borderId="50" xfId="0" applyFont="1" applyBorder="1" applyAlignment="1">
      <alignment horizontal="center"/>
    </xf>
    <xf numFmtId="0" fontId="0" fillId="9" borderId="9" xfId="0" applyFill="1" applyBorder="1" applyAlignment="1">
      <alignment horizontal="center"/>
    </xf>
    <xf numFmtId="164" fontId="24" fillId="9" borderId="9" xfId="0" applyNumberFormat="1" applyFont="1" applyFill="1" applyBorder="1"/>
    <xf numFmtId="169" fontId="24" fillId="9" borderId="9" xfId="0" applyNumberFormat="1" applyFont="1" applyFill="1" applyBorder="1"/>
    <xf numFmtId="0" fontId="23" fillId="9" borderId="9" xfId="0" applyFont="1" applyFill="1" applyBorder="1"/>
    <xf numFmtId="0" fontId="0" fillId="9" borderId="7" xfId="0" applyFill="1" applyBorder="1" applyAlignment="1">
      <alignment horizontal="center"/>
    </xf>
    <xf numFmtId="0" fontId="23" fillId="9" borderId="7" xfId="0" applyFont="1" applyFill="1" applyBorder="1"/>
    <xf numFmtId="0" fontId="0" fillId="0" borderId="20" xfId="0" applyBorder="1"/>
    <xf numFmtId="0" fontId="0" fillId="0" borderId="7" xfId="0" applyBorder="1" applyAlignment="1">
      <alignment horizontal="center"/>
    </xf>
    <xf numFmtId="0" fontId="0" fillId="3" borderId="17" xfId="0" applyFill="1" applyBorder="1"/>
    <xf numFmtId="0" fontId="0" fillId="3" borderId="33" xfId="0" applyFill="1" applyBorder="1"/>
    <xf numFmtId="0" fontId="0" fillId="9" borderId="62" xfId="0" applyFill="1" applyBorder="1"/>
    <xf numFmtId="0" fontId="0" fillId="9" borderId="32" xfId="0" applyFill="1" applyBorder="1" applyAlignment="1">
      <alignment horizontal="center"/>
    </xf>
    <xf numFmtId="164" fontId="24" fillId="9" borderId="32" xfId="0" applyNumberFormat="1" applyFont="1" applyFill="1" applyBorder="1"/>
    <xf numFmtId="0" fontId="0" fillId="9" borderId="13" xfId="0" applyFill="1" applyBorder="1"/>
    <xf numFmtId="0" fontId="0" fillId="9" borderId="15" xfId="0" applyFill="1" applyBorder="1"/>
    <xf numFmtId="2" fontId="0" fillId="2" borderId="43" xfId="0" applyNumberFormat="1" applyFill="1" applyBorder="1"/>
    <xf numFmtId="0" fontId="0" fillId="0" borderId="39" xfId="0" applyBorder="1" applyAlignment="1">
      <alignment horizontal="center" wrapText="1"/>
    </xf>
    <xf numFmtId="0" fontId="34" fillId="0" borderId="0" xfId="0" applyFont="1" applyAlignment="1">
      <alignment vertical="center"/>
    </xf>
    <xf numFmtId="0" fontId="14" fillId="0" borderId="13" xfId="0" applyFont="1" applyBorder="1" applyAlignment="1">
      <alignment horizontal="left" vertical="center" wrapText="1"/>
    </xf>
    <xf numFmtId="169" fontId="0" fillId="0" borderId="0" xfId="9" applyNumberFormat="1" applyFont="1"/>
    <xf numFmtId="0" fontId="0" fillId="0" borderId="0" xfId="9" applyNumberFormat="1" applyFont="1"/>
    <xf numFmtId="0" fontId="2" fillId="5" borderId="9" xfId="0" applyFont="1" applyFill="1" applyBorder="1"/>
    <xf numFmtId="0" fontId="0" fillId="5" borderId="9" xfId="0" applyFill="1" applyBorder="1"/>
    <xf numFmtId="0" fontId="2" fillId="0" borderId="77" xfId="0" applyFont="1" applyBorder="1" applyAlignment="1">
      <alignment horizontal="center" vertical="center" textRotation="90" wrapText="1"/>
    </xf>
    <xf numFmtId="0" fontId="0" fillId="4" borderId="14" xfId="0" applyFill="1" applyBorder="1"/>
    <xf numFmtId="0" fontId="0" fillId="4" borderId="7" xfId="0" applyFill="1" applyBorder="1"/>
    <xf numFmtId="0" fontId="0" fillId="4" borderId="16" xfId="0" applyFill="1" applyBorder="1"/>
    <xf numFmtId="0" fontId="0" fillId="4" borderId="32" xfId="2" applyNumberFormat="1" applyFont="1" applyFill="1" applyBorder="1"/>
    <xf numFmtId="0" fontId="0" fillId="4" borderId="30" xfId="2" applyNumberFormat="1" applyFont="1" applyFill="1" applyBorder="1"/>
    <xf numFmtId="0" fontId="0" fillId="4" borderId="10" xfId="2" applyNumberFormat="1" applyFont="1" applyFill="1" applyBorder="1"/>
    <xf numFmtId="0" fontId="0" fillId="4" borderId="9" xfId="2" applyNumberFormat="1" applyFont="1" applyFill="1" applyBorder="1"/>
    <xf numFmtId="0" fontId="0" fillId="4" borderId="14" xfId="2" applyNumberFormat="1" applyFont="1" applyFill="1" applyBorder="1"/>
    <xf numFmtId="0" fontId="0" fillId="4" borderId="6" xfId="2" applyNumberFormat="1" applyFont="1" applyFill="1" applyBorder="1"/>
    <xf numFmtId="0" fontId="0" fillId="4" borderId="7" xfId="2" applyNumberFormat="1" applyFont="1" applyFill="1" applyBorder="1"/>
    <xf numFmtId="0" fontId="0" fillId="4" borderId="16" xfId="2" applyNumberFormat="1" applyFont="1" applyFill="1" applyBorder="1"/>
    <xf numFmtId="169" fontId="0" fillId="9" borderId="66" xfId="0" applyNumberFormat="1" applyFill="1" applyBorder="1"/>
    <xf numFmtId="169" fontId="0" fillId="9" borderId="73" xfId="0" applyNumberFormat="1" applyFill="1" applyBorder="1"/>
    <xf numFmtId="0" fontId="0" fillId="2" borderId="39" xfId="0" applyFill="1" applyBorder="1"/>
    <xf numFmtId="0" fontId="12" fillId="4" borderId="44" xfId="0" applyFont="1" applyFill="1" applyBorder="1" applyAlignment="1">
      <alignment horizontal="center" textRotation="90" wrapText="1"/>
    </xf>
    <xf numFmtId="0" fontId="1" fillId="4" borderId="59" xfId="0" applyFont="1" applyFill="1" applyBorder="1" applyAlignment="1">
      <alignment horizontal="center" vertical="center" wrapText="1"/>
    </xf>
    <xf numFmtId="0" fontId="0" fillId="4" borderId="64" xfId="0" applyFill="1" applyBorder="1"/>
    <xf numFmtId="0" fontId="0" fillId="4" borderId="29" xfId="0" applyFill="1" applyBorder="1"/>
    <xf numFmtId="166" fontId="0" fillId="4" borderId="29" xfId="2" applyNumberFormat="1" applyFont="1" applyFill="1" applyBorder="1"/>
    <xf numFmtId="0" fontId="0" fillId="4" borderId="31" xfId="0" applyFill="1" applyBorder="1"/>
    <xf numFmtId="0" fontId="0" fillId="4" borderId="64" xfId="2" applyNumberFormat="1" applyFont="1" applyFill="1" applyBorder="1"/>
    <xf numFmtId="0" fontId="0" fillId="4" borderId="29" xfId="2" applyNumberFormat="1" applyFont="1" applyFill="1" applyBorder="1"/>
    <xf numFmtId="0" fontId="0" fillId="4" borderId="31" xfId="2" applyNumberFormat="1" applyFont="1" applyFill="1" applyBorder="1"/>
    <xf numFmtId="172" fontId="0" fillId="4" borderId="64" xfId="0" applyNumberFormat="1" applyFill="1" applyBorder="1"/>
    <xf numFmtId="172" fontId="0" fillId="4" borderId="29" xfId="0" applyNumberFormat="1" applyFill="1" applyBorder="1"/>
    <xf numFmtId="172" fontId="0" fillId="4" borderId="75" xfId="0" applyNumberFormat="1" applyFill="1" applyBorder="1"/>
    <xf numFmtId="175" fontId="0" fillId="4" borderId="64" xfId="0" applyNumberFormat="1" applyFill="1" applyBorder="1"/>
    <xf numFmtId="175" fontId="0" fillId="4" borderId="29" xfId="0" applyNumberFormat="1" applyFill="1" applyBorder="1"/>
    <xf numFmtId="171" fontId="0" fillId="4" borderId="64" xfId="0" applyNumberFormat="1" applyFill="1" applyBorder="1"/>
    <xf numFmtId="171" fontId="0" fillId="4" borderId="29" xfId="0" applyNumberFormat="1" applyFill="1" applyBorder="1"/>
    <xf numFmtId="0" fontId="0" fillId="2" borderId="11" xfId="0" applyFill="1" applyBorder="1" applyAlignment="1">
      <alignment wrapText="1"/>
    </xf>
    <xf numFmtId="0" fontId="0" fillId="2" borderId="12" xfId="0" applyFill="1" applyBorder="1"/>
    <xf numFmtId="0" fontId="0" fillId="2" borderId="17" xfId="0" applyFill="1" applyBorder="1" applyAlignment="1">
      <alignment wrapText="1"/>
    </xf>
    <xf numFmtId="0" fontId="0" fillId="2" borderId="4" xfId="0" applyFill="1" applyBorder="1"/>
    <xf numFmtId="0" fontId="0" fillId="2" borderId="17" xfId="0" applyFill="1" applyBorder="1"/>
    <xf numFmtId="0" fontId="0" fillId="2" borderId="28" xfId="0" applyFill="1" applyBorder="1"/>
    <xf numFmtId="0" fontId="0" fillId="2" borderId="5" xfId="0" applyFill="1" applyBorder="1"/>
    <xf numFmtId="0" fontId="0" fillId="2" borderId="11" xfId="0" applyFill="1" applyBorder="1"/>
    <xf numFmtId="0" fontId="0" fillId="2" borderId="20" xfId="0" applyFill="1" applyBorder="1"/>
    <xf numFmtId="0" fontId="0" fillId="2" borderId="39" xfId="0" applyFill="1" applyBorder="1" applyAlignment="1">
      <alignment wrapText="1"/>
    </xf>
    <xf numFmtId="0" fontId="0" fillId="2" borderId="39" xfId="0" applyFill="1" applyBorder="1" applyAlignment="1">
      <alignment horizontal="center" vertical="center" wrapText="1"/>
    </xf>
    <xf numFmtId="0" fontId="0" fillId="2" borderId="78" xfId="0" applyFill="1" applyBorder="1" applyAlignment="1">
      <alignment horizontal="left" vertical="center" wrapText="1"/>
    </xf>
    <xf numFmtId="0" fontId="0" fillId="2" borderId="78" xfId="0" applyFill="1" applyBorder="1" applyAlignment="1">
      <alignment horizontal="center" vertical="center" wrapText="1"/>
    </xf>
    <xf numFmtId="0" fontId="0" fillId="4" borderId="78" xfId="0" applyFill="1" applyBorder="1" applyAlignment="1">
      <alignment vertical="center"/>
    </xf>
    <xf numFmtId="0" fontId="0" fillId="2" borderId="39" xfId="0" applyFill="1" applyBorder="1" applyAlignment="1">
      <alignment vertical="center"/>
    </xf>
    <xf numFmtId="6" fontId="0" fillId="0" borderId="0" xfId="0" applyNumberFormat="1"/>
    <xf numFmtId="0" fontId="14" fillId="11" borderId="0" xfId="0" applyFont="1" applyFill="1" applyAlignment="1">
      <alignment vertical="center"/>
    </xf>
    <xf numFmtId="0" fontId="39" fillId="0" borderId="0" xfId="0" applyFont="1" applyAlignment="1">
      <alignment horizontal="left" vertical="center" wrapText="1"/>
    </xf>
    <xf numFmtId="0" fontId="40" fillId="0" borderId="0" xfId="0" applyFont="1" applyAlignment="1">
      <alignment vertical="center"/>
    </xf>
    <xf numFmtId="0" fontId="41" fillId="13" borderId="39" xfId="0" applyFont="1" applyFill="1" applyBorder="1" applyAlignment="1">
      <alignment horizontal="center" vertical="center"/>
    </xf>
    <xf numFmtId="0" fontId="41" fillId="13" borderId="39" xfId="0" applyFont="1" applyFill="1" applyBorder="1" applyAlignment="1">
      <alignment horizontal="center" vertical="center" wrapText="1"/>
    </xf>
    <xf numFmtId="0" fontId="42" fillId="11" borderId="0" xfId="0" applyFont="1" applyFill="1"/>
    <xf numFmtId="0" fontId="42" fillId="0" borderId="0" xfId="0" applyFont="1"/>
    <xf numFmtId="0" fontId="44" fillId="0" borderId="32" xfId="0" applyFont="1" applyBorder="1" applyAlignment="1">
      <alignment horizontal="center" vertical="center" wrapText="1"/>
    </xf>
    <xf numFmtId="0" fontId="44" fillId="0" borderId="9" xfId="0" applyFont="1" applyBorder="1" applyAlignment="1">
      <alignment horizontal="center" vertical="center" wrapText="1"/>
    </xf>
    <xf numFmtId="0" fontId="45" fillId="0" borderId="14" xfId="0" applyFont="1" applyBorder="1" applyAlignment="1">
      <alignment horizontal="center" vertical="center"/>
    </xf>
    <xf numFmtId="0" fontId="45" fillId="0" borderId="9" xfId="0" applyFont="1" applyBorder="1" applyAlignment="1">
      <alignment horizontal="center" vertical="center" wrapText="1"/>
    </xf>
    <xf numFmtId="0" fontId="44" fillId="0" borderId="7"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78"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32" xfId="0" applyFont="1" applyBorder="1"/>
    <xf numFmtId="0" fontId="45" fillId="0" borderId="30"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9" xfId="0" applyFont="1" applyBorder="1"/>
    <xf numFmtId="0" fontId="45" fillId="0" borderId="14" xfId="0" applyFont="1" applyBorder="1"/>
    <xf numFmtId="0" fontId="45" fillId="0" borderId="7" xfId="0" applyFont="1" applyBorder="1"/>
    <xf numFmtId="0" fontId="45" fillId="0" borderId="16" xfId="0" applyFont="1" applyBorder="1"/>
    <xf numFmtId="0" fontId="40" fillId="11" borderId="0" xfId="0" applyFont="1" applyFill="1" applyAlignment="1">
      <alignment horizontal="center" vertical="center"/>
    </xf>
    <xf numFmtId="0" fontId="40" fillId="11" borderId="0" xfId="0" applyFont="1" applyFill="1"/>
    <xf numFmtId="0" fontId="40" fillId="0" borderId="0" xfId="0" applyFont="1"/>
    <xf numFmtId="0" fontId="14" fillId="11" borderId="0" xfId="0" applyFont="1" applyFill="1"/>
    <xf numFmtId="0" fontId="14" fillId="0" borderId="0" xfId="0" applyFont="1"/>
    <xf numFmtId="0" fontId="14" fillId="7" borderId="13" xfId="0" applyFont="1" applyFill="1" applyBorder="1" applyAlignment="1">
      <alignment horizontal="left" vertical="center" wrapText="1"/>
    </xf>
    <xf numFmtId="0" fontId="47" fillId="0" borderId="14" xfId="3" applyFont="1" applyBorder="1"/>
    <xf numFmtId="0" fontId="14" fillId="0" borderId="14" xfId="0" applyFont="1" applyBorder="1" applyAlignment="1">
      <alignment vertical="center" wrapText="1"/>
    </xf>
    <xf numFmtId="0" fontId="48" fillId="0" borderId="13" xfId="0" applyFont="1" applyBorder="1" applyAlignment="1">
      <alignment horizontal="left" vertical="center" wrapText="1"/>
    </xf>
    <xf numFmtId="0" fontId="14" fillId="8" borderId="14" xfId="0" applyFont="1" applyFill="1" applyBorder="1" applyAlignment="1">
      <alignment vertical="center" wrapText="1"/>
    </xf>
    <xf numFmtId="0" fontId="14" fillId="8" borderId="13" xfId="0" applyFont="1" applyFill="1" applyBorder="1" applyAlignment="1">
      <alignment horizontal="left" vertical="center" wrapText="1"/>
    </xf>
    <xf numFmtId="0" fontId="49" fillId="0" borderId="13" xfId="0" applyFont="1" applyBorder="1" applyAlignment="1">
      <alignment horizontal="left" vertical="center" wrapText="1"/>
    </xf>
    <xf numFmtId="0" fontId="0" fillId="0" borderId="0" xfId="0" applyAlignment="1">
      <alignment horizontal="left"/>
    </xf>
    <xf numFmtId="0" fontId="46" fillId="10" borderId="62" xfId="0" applyFont="1" applyFill="1" applyBorder="1" applyAlignment="1">
      <alignment horizontal="left" vertical="center" wrapText="1"/>
    </xf>
    <xf numFmtId="0" fontId="46" fillId="10" borderId="30" xfId="0" applyFont="1" applyFill="1" applyBorder="1" applyAlignment="1">
      <alignment vertical="center" wrapText="1"/>
    </xf>
    <xf numFmtId="164" fontId="47" fillId="0" borderId="14" xfId="3" applyNumberFormat="1" applyFont="1" applyFill="1" applyBorder="1" applyAlignment="1">
      <alignment horizontal="left"/>
    </xf>
    <xf numFmtId="0" fontId="47" fillId="0" borderId="14" xfId="3" applyFont="1" applyFill="1" applyBorder="1" applyAlignment="1">
      <alignment vertical="center" wrapText="1"/>
    </xf>
    <xf numFmtId="0" fontId="14" fillId="0" borderId="15" xfId="0" applyFont="1" applyBorder="1" applyAlignment="1">
      <alignment horizontal="left" vertical="center" wrapText="1"/>
    </xf>
    <xf numFmtId="0" fontId="14" fillId="0" borderId="16" xfId="0" applyFont="1" applyBorder="1" applyAlignment="1">
      <alignment vertical="center" wrapText="1"/>
    </xf>
    <xf numFmtId="185" fontId="0" fillId="4" borderId="32" xfId="0" applyNumberFormat="1" applyFill="1" applyBorder="1"/>
    <xf numFmtId="175" fontId="0" fillId="0" borderId="42" xfId="0" applyNumberFormat="1" applyBorder="1"/>
    <xf numFmtId="175" fontId="0" fillId="0" borderId="29" xfId="0" applyNumberFormat="1" applyBorder="1"/>
    <xf numFmtId="175" fontId="0" fillId="0" borderId="41" xfId="0" applyNumberFormat="1" applyBorder="1"/>
    <xf numFmtId="175" fontId="0" fillId="0" borderId="75" xfId="0" applyNumberFormat="1" applyBorder="1"/>
    <xf numFmtId="175" fontId="0" fillId="4" borderId="62" xfId="0" applyNumberFormat="1" applyFill="1" applyBorder="1"/>
    <xf numFmtId="172" fontId="0" fillId="4" borderId="13" xfId="0" applyNumberFormat="1" applyFill="1" applyBorder="1"/>
    <xf numFmtId="175" fontId="0" fillId="4" borderId="13" xfId="0" applyNumberFormat="1" applyFill="1" applyBorder="1"/>
    <xf numFmtId="175" fontId="0" fillId="4" borderId="15" xfId="0" applyNumberFormat="1" applyFill="1" applyBorder="1"/>
    <xf numFmtId="175" fontId="0" fillId="4" borderId="7" xfId="0" applyNumberFormat="1" applyFill="1" applyBorder="1"/>
    <xf numFmtId="175" fontId="0" fillId="4" borderId="31" xfId="0" applyNumberFormat="1" applyFill="1" applyBorder="1"/>
    <xf numFmtId="175" fontId="0" fillId="4" borderId="16" xfId="0" applyNumberFormat="1" applyFill="1" applyBorder="1"/>
    <xf numFmtId="170" fontId="0" fillId="9" borderId="73" xfId="0" applyNumberFormat="1" applyFill="1" applyBorder="1"/>
    <xf numFmtId="2" fontId="0" fillId="3" borderId="72" xfId="0" applyNumberFormat="1" applyFill="1" applyBorder="1" applyAlignment="1">
      <alignment wrapText="1"/>
    </xf>
    <xf numFmtId="171" fontId="0" fillId="3" borderId="1" xfId="0" applyNumberFormat="1" applyFill="1" applyBorder="1"/>
    <xf numFmtId="169" fontId="14" fillId="14" borderId="21" xfId="0" applyNumberFormat="1" applyFont="1" applyFill="1" applyBorder="1" applyAlignment="1">
      <alignment horizontal="right" vertical="center"/>
    </xf>
    <xf numFmtId="0" fontId="14" fillId="14" borderId="9" xfId="0" applyFont="1" applyFill="1" applyBorder="1" applyAlignment="1">
      <alignment vertical="center" wrapText="1"/>
    </xf>
    <xf numFmtId="169" fontId="14" fillId="14" borderId="14" xfId="0" applyNumberFormat="1" applyFont="1" applyFill="1" applyBorder="1" applyAlignment="1">
      <alignment horizontal="right" vertical="center"/>
    </xf>
    <xf numFmtId="0" fontId="14" fillId="14" borderId="39" xfId="0" applyFont="1" applyFill="1" applyBorder="1" applyAlignment="1">
      <alignment vertical="center" wrapText="1"/>
    </xf>
    <xf numFmtId="169" fontId="14" fillId="14" borderId="27" xfId="0" applyNumberFormat="1" applyFont="1" applyFill="1" applyBorder="1" applyAlignment="1">
      <alignment horizontal="right" vertical="center"/>
    </xf>
    <xf numFmtId="0" fontId="15" fillId="14" borderId="40" xfId="0" applyFont="1" applyFill="1" applyBorder="1" applyAlignment="1">
      <alignment vertical="center" wrapText="1"/>
    </xf>
    <xf numFmtId="0" fontId="15" fillId="14" borderId="40" xfId="0" applyFont="1" applyFill="1" applyBorder="1" applyAlignment="1">
      <alignment horizontal="center" vertical="center"/>
    </xf>
    <xf numFmtId="169" fontId="15" fillId="14" borderId="40" xfId="0" applyNumberFormat="1" applyFont="1" applyFill="1" applyBorder="1" applyAlignment="1">
      <alignment horizontal="center" vertical="center"/>
    </xf>
    <xf numFmtId="0" fontId="15" fillId="14" borderId="9" xfId="0" applyFont="1" applyFill="1" applyBorder="1" applyAlignment="1">
      <alignment vertical="center" wrapText="1"/>
    </xf>
    <xf numFmtId="0" fontId="15" fillId="14" borderId="9" xfId="0" applyFont="1" applyFill="1" applyBorder="1" applyAlignment="1">
      <alignment horizontal="center" vertical="center"/>
    </xf>
    <xf numFmtId="169" fontId="15" fillId="14" borderId="9" xfId="0" applyNumberFormat="1" applyFont="1" applyFill="1" applyBorder="1" applyAlignment="1">
      <alignment horizontal="center" vertical="center"/>
    </xf>
    <xf numFmtId="0" fontId="15" fillId="14" borderId="9" xfId="0" applyFont="1" applyFill="1" applyBorder="1" applyAlignment="1">
      <alignment horizontal="left" vertical="center" wrapText="1"/>
    </xf>
    <xf numFmtId="0" fontId="14" fillId="14" borderId="9" xfId="0" applyFont="1" applyFill="1" applyBorder="1" applyAlignment="1">
      <alignment horizontal="center" vertical="center"/>
    </xf>
    <xf numFmtId="169" fontId="14" fillId="14" borderId="9" xfId="0" applyNumberFormat="1" applyFont="1" applyFill="1" applyBorder="1" applyAlignment="1">
      <alignment horizontal="center" vertical="center"/>
    </xf>
    <xf numFmtId="0" fontId="14" fillId="14" borderId="39" xfId="0" applyFont="1" applyFill="1" applyBorder="1" applyAlignment="1">
      <alignment horizontal="center" vertical="center"/>
    </xf>
    <xf numFmtId="169" fontId="14" fillId="14" borderId="39" xfId="0" applyNumberFormat="1" applyFont="1" applyFill="1" applyBorder="1" applyAlignment="1">
      <alignment horizontal="center" vertical="center"/>
    </xf>
    <xf numFmtId="0" fontId="14" fillId="14" borderId="10" xfId="0" applyFont="1" applyFill="1" applyBorder="1" applyAlignment="1">
      <alignment vertical="center" wrapText="1"/>
    </xf>
    <xf numFmtId="0" fontId="14" fillId="14" borderId="37" xfId="0" applyFont="1" applyFill="1" applyBorder="1" applyAlignment="1">
      <alignment vertical="center" wrapText="1"/>
    </xf>
    <xf numFmtId="0" fontId="14" fillId="14" borderId="40" xfId="0" applyFont="1" applyFill="1" applyBorder="1" applyAlignment="1">
      <alignment horizontal="center" vertical="center"/>
    </xf>
    <xf numFmtId="169" fontId="14" fillId="14" borderId="40" xfId="0" applyNumberFormat="1" applyFont="1" applyFill="1" applyBorder="1" applyAlignment="1">
      <alignment horizontal="center" vertical="center"/>
    </xf>
    <xf numFmtId="0" fontId="13" fillId="14" borderId="10" xfId="0" applyFont="1" applyFill="1" applyBorder="1" applyAlignment="1">
      <alignment vertical="center" wrapText="1"/>
    </xf>
    <xf numFmtId="0" fontId="13" fillId="14" borderId="9" xfId="0" applyFont="1" applyFill="1" applyBorder="1" applyAlignment="1">
      <alignment vertical="center"/>
    </xf>
    <xf numFmtId="169" fontId="13" fillId="14" borderId="9" xfId="0" applyNumberFormat="1" applyFont="1" applyFill="1" applyBorder="1" applyAlignment="1">
      <alignment vertical="center"/>
    </xf>
    <xf numFmtId="0" fontId="43" fillId="0" borderId="24" xfId="0" applyFont="1" applyBorder="1" applyAlignment="1">
      <alignment vertical="center" wrapText="1"/>
    </xf>
    <xf numFmtId="0" fontId="43" fillId="0" borderId="10" xfId="0" applyFont="1" applyBorder="1" applyAlignment="1">
      <alignment vertical="center" wrapText="1"/>
    </xf>
    <xf numFmtId="0" fontId="43" fillId="0" borderId="6" xfId="0" applyFont="1" applyBorder="1" applyAlignment="1">
      <alignment vertical="center" wrapText="1"/>
    </xf>
    <xf numFmtId="0" fontId="43" fillId="0" borderId="24" xfId="0" applyFont="1" applyBorder="1" applyAlignment="1">
      <alignment vertical="center"/>
    </xf>
    <xf numFmtId="0" fontId="43" fillId="0" borderId="38" xfId="0" applyFont="1" applyBorder="1" applyAlignment="1">
      <alignment vertical="center" wrapText="1"/>
    </xf>
    <xf numFmtId="0" fontId="43" fillId="0" borderId="38" xfId="0" applyFont="1" applyBorder="1" applyAlignment="1">
      <alignment vertical="center"/>
    </xf>
    <xf numFmtId="0" fontId="8" fillId="0" borderId="0" xfId="3" applyFill="1"/>
    <xf numFmtId="0" fontId="36" fillId="12" borderId="0" xfId="0" applyFont="1" applyFill="1" applyAlignment="1">
      <alignment vertical="center" wrapText="1"/>
    </xf>
    <xf numFmtId="0" fontId="36" fillId="0" borderId="0" xfId="0" applyFont="1" applyAlignment="1">
      <alignment vertical="center" wrapText="1"/>
    </xf>
    <xf numFmtId="0" fontId="44" fillId="0" borderId="40" xfId="0" applyFont="1" applyBorder="1" applyAlignment="1">
      <alignment horizontal="center" vertical="center" wrapText="1"/>
    </xf>
    <xf numFmtId="0" fontId="54" fillId="0" borderId="39" xfId="0" applyFont="1" applyBorder="1" applyAlignment="1">
      <alignment vertical="center"/>
    </xf>
    <xf numFmtId="0" fontId="54" fillId="0" borderId="78" xfId="0" applyFont="1" applyBorder="1" applyAlignment="1">
      <alignment vertical="center"/>
    </xf>
    <xf numFmtId="0" fontId="54" fillId="0" borderId="40" xfId="0" applyFont="1" applyBorder="1" applyAlignment="1">
      <alignment vertical="center"/>
    </xf>
    <xf numFmtId="0" fontId="56" fillId="15" borderId="0" xfId="0" applyFont="1" applyFill="1" applyAlignment="1">
      <alignment vertical="center" wrapText="1"/>
    </xf>
    <xf numFmtId="0" fontId="8" fillId="0" borderId="0" xfId="3" applyAlignment="1">
      <alignment vertical="center"/>
    </xf>
    <xf numFmtId="0" fontId="35" fillId="0" borderId="0" xfId="0" applyFont="1" applyAlignment="1">
      <alignment horizontal="right" vertical="top" wrapText="1"/>
    </xf>
    <xf numFmtId="0" fontId="0" fillId="4" borderId="7" xfId="0" applyFill="1" applyBorder="1" applyAlignment="1">
      <alignment wrapText="1"/>
    </xf>
    <xf numFmtId="0" fontId="0" fillId="4" borderId="7" xfId="0" applyFill="1" applyBorder="1" applyAlignment="1">
      <alignment horizontal="center" vertical="center" wrapText="1"/>
    </xf>
    <xf numFmtId="169" fontId="0" fillId="4" borderId="7" xfId="0" applyNumberFormat="1" applyFill="1" applyBorder="1"/>
    <xf numFmtId="169" fontId="0" fillId="0" borderId="7" xfId="0" applyNumberFormat="1" applyBorder="1"/>
    <xf numFmtId="164" fontId="0" fillId="4" borderId="16" xfId="1" applyNumberFormat="1" applyFont="1" applyFill="1" applyBorder="1" applyAlignment="1">
      <alignment wrapText="1"/>
    </xf>
    <xf numFmtId="0" fontId="12" fillId="0" borderId="76" xfId="0" applyFont="1" applyBorder="1" applyAlignment="1">
      <alignment horizontal="center" vertical="center" textRotation="90" wrapText="1"/>
    </xf>
    <xf numFmtId="0" fontId="12" fillId="0" borderId="77" xfId="0" applyFont="1" applyBorder="1" applyAlignment="1">
      <alignment horizontal="center" vertical="center" textRotation="90" wrapText="1"/>
    </xf>
    <xf numFmtId="0" fontId="12" fillId="0" borderId="48" xfId="0" applyFont="1" applyBorder="1" applyAlignment="1">
      <alignment horizontal="center" vertical="center" textRotation="90" wrapText="1"/>
    </xf>
    <xf numFmtId="0" fontId="3" fillId="0" borderId="55" xfId="0" applyFont="1" applyBorder="1" applyAlignment="1">
      <alignment horizontal="center" vertical="center" textRotation="90" wrapText="1"/>
    </xf>
    <xf numFmtId="0" fontId="3" fillId="0" borderId="56" xfId="0" applyFont="1" applyBorder="1" applyAlignment="1">
      <alignment horizontal="center" vertical="center" textRotation="90" wrapText="1"/>
    </xf>
    <xf numFmtId="0" fontId="3" fillId="0" borderId="74" xfId="0" applyFont="1" applyBorder="1" applyAlignment="1">
      <alignment horizontal="center" vertical="center" textRotation="90" wrapText="1"/>
    </xf>
    <xf numFmtId="0" fontId="31" fillId="0" borderId="55" xfId="0" applyFont="1" applyBorder="1" applyAlignment="1">
      <alignment horizontal="center" vertical="center" textRotation="90"/>
    </xf>
    <xf numFmtId="0" fontId="31" fillId="0" borderId="56" xfId="0" applyFont="1" applyBorder="1" applyAlignment="1">
      <alignment horizontal="center" vertical="center" textRotation="90"/>
    </xf>
    <xf numFmtId="0" fontId="31" fillId="0" borderId="50" xfId="0" applyFont="1" applyBorder="1" applyAlignment="1">
      <alignment horizontal="center" vertical="center" textRotation="90"/>
    </xf>
    <xf numFmtId="0" fontId="12" fillId="0" borderId="42" xfId="0" applyFont="1" applyBorder="1" applyAlignment="1">
      <alignment horizontal="center"/>
    </xf>
    <xf numFmtId="0" fontId="12" fillId="0" borderId="8" xfId="0" applyFont="1" applyBorder="1" applyAlignment="1">
      <alignment horizontal="center"/>
    </xf>
    <xf numFmtId="0" fontId="12" fillId="0" borderId="18" xfId="0" applyFont="1" applyBorder="1" applyAlignment="1">
      <alignment horizontal="center"/>
    </xf>
    <xf numFmtId="0" fontId="2" fillId="0" borderId="55" xfId="0" applyFont="1" applyBorder="1" applyAlignment="1">
      <alignment horizontal="center" vertical="center" textRotation="90" wrapText="1"/>
    </xf>
    <xf numFmtId="0" fontId="2" fillId="0" borderId="56"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32" fillId="0" borderId="55" xfId="0" applyFont="1" applyBorder="1" applyAlignment="1">
      <alignment horizontal="center" vertical="center" textRotation="90"/>
    </xf>
    <xf numFmtId="0" fontId="32" fillId="0" borderId="56" xfId="0" applyFont="1" applyBorder="1" applyAlignment="1">
      <alignment horizontal="center" vertical="center" textRotation="90"/>
    </xf>
    <xf numFmtId="0" fontId="32" fillId="0" borderId="50" xfId="0" applyFont="1" applyBorder="1" applyAlignment="1">
      <alignment horizontal="center" vertical="center" textRotation="90"/>
    </xf>
    <xf numFmtId="0" fontId="31" fillId="0" borderId="55" xfId="0" applyFont="1" applyBorder="1" applyAlignment="1">
      <alignment horizontal="center" vertical="center" textRotation="90" wrapText="1"/>
    </xf>
    <xf numFmtId="0" fontId="31" fillId="0" borderId="56" xfId="0" applyFont="1" applyBorder="1" applyAlignment="1">
      <alignment horizontal="center" vertical="center" textRotation="90" wrapText="1"/>
    </xf>
    <xf numFmtId="0" fontId="31" fillId="0" borderId="50" xfId="0" applyFont="1" applyBorder="1" applyAlignment="1">
      <alignment horizontal="center" vertical="center" textRotation="90" wrapText="1"/>
    </xf>
    <xf numFmtId="0" fontId="0" fillId="0" borderId="11" xfId="0" applyBorder="1" applyAlignment="1">
      <alignment wrapText="1"/>
    </xf>
    <xf numFmtId="0" fontId="0" fillId="0" borderId="12" xfId="0" applyBorder="1" applyAlignment="1">
      <alignment wrapText="1"/>
    </xf>
    <xf numFmtId="0" fontId="0" fillId="0" borderId="17" xfId="0" applyBorder="1" applyAlignment="1">
      <alignment wrapText="1"/>
    </xf>
    <xf numFmtId="0" fontId="0" fillId="0" borderId="4" xfId="0" applyBorder="1" applyAlignment="1">
      <alignment wrapText="1"/>
    </xf>
    <xf numFmtId="0" fontId="0" fillId="0" borderId="26" xfId="0" applyBorder="1" applyAlignment="1">
      <alignment wrapText="1"/>
    </xf>
    <xf numFmtId="0" fontId="0" fillId="0" borderId="2" xfId="0" applyBorder="1" applyAlignment="1">
      <alignment wrapText="1"/>
    </xf>
    <xf numFmtId="0" fontId="0" fillId="0" borderId="28" xfId="0" applyBorder="1" applyAlignment="1">
      <alignment wrapText="1"/>
    </xf>
    <xf numFmtId="0" fontId="0" fillId="0" borderId="5" xfId="0" applyBorder="1" applyAlignment="1">
      <alignment wrapText="1"/>
    </xf>
    <xf numFmtId="0" fontId="22" fillId="0" borderId="57" xfId="0" applyFont="1" applyBorder="1" applyAlignment="1">
      <alignment horizontal="center"/>
    </xf>
    <xf numFmtId="0" fontId="22" fillId="0" borderId="58" xfId="0" applyFont="1" applyBorder="1" applyAlignment="1">
      <alignment horizontal="center"/>
    </xf>
    <xf numFmtId="0" fontId="22" fillId="0" borderId="70" xfId="0" applyFont="1" applyBorder="1" applyAlignment="1">
      <alignment horizontal="center"/>
    </xf>
    <xf numFmtId="0" fontId="22" fillId="0" borderId="0" xfId="0" applyFont="1" applyAlignment="1">
      <alignment horizontal="center" wrapText="1"/>
    </xf>
    <xf numFmtId="0" fontId="12" fillId="0" borderId="55" xfId="0" applyFont="1" applyBorder="1" applyAlignment="1">
      <alignment horizontal="center" vertical="center" textRotation="90"/>
    </xf>
    <xf numFmtId="0" fontId="12" fillId="0" borderId="56" xfId="0" applyFont="1" applyBorder="1" applyAlignment="1">
      <alignment horizontal="center" vertical="center" textRotation="90"/>
    </xf>
    <xf numFmtId="0" fontId="12" fillId="0" borderId="50" xfId="0" applyFont="1" applyBorder="1" applyAlignment="1">
      <alignment horizontal="center" vertical="center" textRotation="90"/>
    </xf>
    <xf numFmtId="0" fontId="12" fillId="0" borderId="55" xfId="0" applyFont="1" applyBorder="1" applyAlignment="1">
      <alignment horizontal="center" vertical="center" textRotation="90" wrapText="1"/>
    </xf>
    <xf numFmtId="0" fontId="12" fillId="0" borderId="56" xfId="0" applyFont="1" applyBorder="1" applyAlignment="1">
      <alignment horizontal="center" vertical="center" textRotation="90" wrapText="1"/>
    </xf>
    <xf numFmtId="0" fontId="12" fillId="0" borderId="50" xfId="0" applyFont="1" applyBorder="1" applyAlignment="1">
      <alignment horizontal="center" vertical="center" textRotation="90" wrapText="1"/>
    </xf>
    <xf numFmtId="0" fontId="34" fillId="0" borderId="0" xfId="0" applyFont="1" applyAlignment="1">
      <alignment horizontal="left" vertical="center" wrapText="1"/>
    </xf>
    <xf numFmtId="0" fontId="36" fillId="12" borderId="0" xfId="0" applyFont="1" applyFill="1" applyAlignment="1">
      <alignment horizontal="left" vertical="center" wrapText="1"/>
    </xf>
    <xf numFmtId="0" fontId="34" fillId="0" borderId="0" xfId="0" applyFont="1" applyAlignment="1">
      <alignment vertical="center" wrapText="1"/>
    </xf>
    <xf numFmtId="0" fontId="42" fillId="0" borderId="62" xfId="0" applyFont="1" applyBorder="1" applyAlignment="1">
      <alignment horizontal="center" vertical="center" wrapText="1"/>
    </xf>
    <xf numFmtId="0" fontId="42" fillId="0" borderId="13" xfId="0" applyFont="1" applyBorder="1" applyAlignment="1">
      <alignment horizontal="center" vertical="center"/>
    </xf>
    <xf numFmtId="0" fontId="42" fillId="0" borderId="15" xfId="0" applyFont="1" applyBorder="1" applyAlignment="1">
      <alignment horizontal="center" vertical="center"/>
    </xf>
    <xf numFmtId="9" fontId="42" fillId="0" borderId="63" xfId="0" applyNumberFormat="1" applyFont="1" applyBorder="1" applyAlignment="1">
      <alignment horizontal="center" vertical="center"/>
    </xf>
    <xf numFmtId="0" fontId="42" fillId="0" borderId="79" xfId="0" applyFont="1" applyBorder="1" applyAlignment="1">
      <alignment horizontal="center" vertical="center"/>
    </xf>
    <xf numFmtId="0" fontId="42" fillId="0" borderId="47" xfId="0" applyFont="1" applyBorder="1" applyAlignment="1">
      <alignment horizontal="center" vertical="center"/>
    </xf>
    <xf numFmtId="0" fontId="42" fillId="0" borderId="76"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48" xfId="0" applyFont="1" applyBorder="1" applyAlignment="1">
      <alignment horizontal="center" vertical="center" wrapText="1"/>
    </xf>
    <xf numFmtId="9" fontId="42" fillId="0" borderId="63" xfId="0" applyNumberFormat="1" applyFont="1" applyBorder="1" applyAlignment="1">
      <alignment horizontal="center" vertical="center" wrapText="1"/>
    </xf>
    <xf numFmtId="0" fontId="42" fillId="0" borderId="79" xfId="0" applyFont="1" applyBorder="1" applyAlignment="1">
      <alignment horizontal="center" vertical="center" wrapText="1"/>
    </xf>
    <xf numFmtId="0" fontId="42" fillId="0" borderId="47" xfId="0" applyFont="1" applyBorder="1" applyAlignment="1">
      <alignment horizontal="center" vertical="center" wrapText="1"/>
    </xf>
    <xf numFmtId="9" fontId="42" fillId="0" borderId="79" xfId="0" applyNumberFormat="1" applyFont="1" applyBorder="1" applyAlignment="1">
      <alignment horizontal="center" vertical="center"/>
    </xf>
    <xf numFmtId="9" fontId="42" fillId="0" borderId="47" xfId="0" applyNumberFormat="1" applyFont="1" applyBorder="1" applyAlignment="1">
      <alignment horizontal="center" vertical="center"/>
    </xf>
    <xf numFmtId="0" fontId="44" fillId="0" borderId="39" xfId="0" applyFont="1" applyBorder="1" applyAlignment="1">
      <alignment horizontal="center" vertical="center" wrapText="1"/>
    </xf>
    <xf numFmtId="0" fontId="44" fillId="0" borderId="78" xfId="0" applyFont="1" applyBorder="1" applyAlignment="1">
      <alignment horizontal="center" vertical="center" wrapText="1"/>
    </xf>
    <xf numFmtId="0" fontId="44" fillId="0" borderId="40"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79" xfId="0" applyFont="1" applyBorder="1" applyAlignment="1">
      <alignment horizontal="center" vertical="center" wrapText="1"/>
    </xf>
    <xf numFmtId="0" fontId="45" fillId="0" borderId="21" xfId="0" applyFont="1" applyBorder="1" applyAlignment="1">
      <alignment horizontal="center" vertical="center" wrapText="1"/>
    </xf>
    <xf numFmtId="0" fontId="42" fillId="0" borderId="0" xfId="0" applyFont="1" applyAlignment="1">
      <alignment horizontal="left" wrapText="1"/>
    </xf>
    <xf numFmtId="0" fontId="42" fillId="0" borderId="13" xfId="0" applyFont="1" applyBorder="1" applyAlignment="1">
      <alignment horizontal="center" vertical="center" wrapText="1"/>
    </xf>
    <xf numFmtId="0" fontId="42" fillId="0" borderId="15" xfId="0" applyFont="1" applyBorder="1" applyAlignment="1">
      <alignment horizontal="center" vertical="center" wrapText="1"/>
    </xf>
    <xf numFmtId="9" fontId="42" fillId="0" borderId="30" xfId="0" applyNumberFormat="1" applyFont="1" applyBorder="1" applyAlignment="1">
      <alignment horizontal="center" vertical="center"/>
    </xf>
    <xf numFmtId="0" fontId="42" fillId="0" borderId="14" xfId="0" applyFont="1" applyBorder="1" applyAlignment="1">
      <alignment horizontal="center" vertical="center"/>
    </xf>
    <xf numFmtId="0" fontId="42" fillId="0" borderId="16" xfId="0" applyFont="1" applyBorder="1" applyAlignment="1">
      <alignment horizontal="center" vertical="center"/>
    </xf>
    <xf numFmtId="0" fontId="42" fillId="0" borderId="77" xfId="0" applyFont="1" applyBorder="1" applyAlignment="1">
      <alignment horizontal="center" vertical="center"/>
    </xf>
    <xf numFmtId="0" fontId="42" fillId="0" borderId="48" xfId="0" applyFont="1" applyBorder="1" applyAlignment="1">
      <alignment horizontal="center" vertical="center"/>
    </xf>
    <xf numFmtId="0" fontId="3" fillId="0" borderId="50" xfId="0" applyFont="1" applyBorder="1" applyAlignment="1">
      <alignment horizontal="center" vertical="center" textRotation="90" wrapText="1"/>
    </xf>
    <xf numFmtId="0" fontId="6" fillId="0" borderId="55" xfId="0" applyFont="1" applyBorder="1" applyAlignment="1">
      <alignment horizontal="center" vertical="center" textRotation="90"/>
    </xf>
    <xf numFmtId="0" fontId="6" fillId="0" borderId="56" xfId="0" applyFont="1" applyBorder="1" applyAlignment="1">
      <alignment horizontal="center" vertical="center" textRotation="90"/>
    </xf>
    <xf numFmtId="0" fontId="6" fillId="0" borderId="50" xfId="0" applyFont="1" applyBorder="1" applyAlignment="1">
      <alignment horizontal="center" vertical="center" textRotation="90"/>
    </xf>
    <xf numFmtId="0" fontId="0" fillId="5" borderId="9" xfId="0" applyFill="1" applyBorder="1" applyAlignment="1">
      <alignment horizontal="center" vertical="top" wrapText="1"/>
    </xf>
    <xf numFmtId="0" fontId="3" fillId="0" borderId="18" xfId="0" applyFont="1" applyBorder="1" applyAlignment="1">
      <alignment horizontal="center" vertical="center" textRotation="90" wrapText="1"/>
    </xf>
    <xf numFmtId="0" fontId="3" fillId="0" borderId="25" xfId="0" applyFont="1" applyBorder="1" applyAlignment="1">
      <alignment horizontal="center" vertical="center" textRotation="90" wrapText="1"/>
    </xf>
    <xf numFmtId="0" fontId="3" fillId="0" borderId="22" xfId="0" applyFont="1" applyBorder="1" applyAlignment="1">
      <alignment horizontal="center" vertical="center" textRotation="90" wrapText="1"/>
    </xf>
    <xf numFmtId="0" fontId="3" fillId="0" borderId="33" xfId="0" applyFont="1" applyBorder="1" applyAlignment="1">
      <alignment horizontal="center" vertical="center" textRotation="90" wrapText="1"/>
    </xf>
    <xf numFmtId="0" fontId="3" fillId="0" borderId="35" xfId="0" applyFont="1" applyBorder="1" applyAlignment="1">
      <alignment horizontal="center" vertical="center" textRotation="90"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70" xfId="0" applyFont="1" applyBorder="1" applyAlignment="1">
      <alignment horizontal="center" vertical="center" wrapText="1"/>
    </xf>
    <xf numFmtId="0" fontId="2" fillId="0" borderId="76" xfId="0" applyFont="1" applyBorder="1" applyAlignment="1">
      <alignment horizontal="center" vertical="center" textRotation="90" wrapText="1"/>
    </xf>
    <xf numFmtId="0" fontId="2" fillId="0" borderId="77" xfId="0" applyFont="1" applyBorder="1" applyAlignment="1">
      <alignment horizontal="center" vertical="center" textRotation="90" wrapText="1"/>
    </xf>
    <xf numFmtId="0" fontId="2" fillId="0" borderId="48" xfId="0" applyFont="1" applyBorder="1" applyAlignment="1">
      <alignment horizontal="center" vertical="center" textRotation="90" wrapText="1"/>
    </xf>
    <xf numFmtId="0" fontId="2" fillId="4" borderId="77" xfId="0" applyFont="1" applyFill="1" applyBorder="1" applyAlignment="1">
      <alignment horizontal="center" vertical="center" textRotation="90" wrapText="1"/>
    </xf>
    <xf numFmtId="0" fontId="2" fillId="4" borderId="48" xfId="0" applyFont="1" applyFill="1" applyBorder="1" applyAlignment="1">
      <alignment horizontal="center" vertical="center" textRotation="90" wrapText="1"/>
    </xf>
    <xf numFmtId="0" fontId="0" fillId="0" borderId="11" xfId="0" applyBorder="1"/>
    <xf numFmtId="0" fontId="0" fillId="0" borderId="12" xfId="0" applyBorder="1"/>
    <xf numFmtId="0" fontId="0" fillId="0" borderId="66" xfId="0" applyBorder="1"/>
    <xf numFmtId="0" fontId="0" fillId="0" borderId="17" xfId="0" applyBorder="1"/>
    <xf numFmtId="0" fontId="0" fillId="0" borderId="4" xfId="0" applyBorder="1"/>
    <xf numFmtId="0" fontId="0" fillId="0" borderId="43" xfId="0" applyBorder="1"/>
    <xf numFmtId="0" fontId="0" fillId="0" borderId="28" xfId="0" applyBorder="1"/>
    <xf numFmtId="0" fontId="0" fillId="0" borderId="5" xfId="0" applyBorder="1"/>
    <xf numFmtId="0" fontId="0" fillId="0" borderId="60" xfId="0" applyBorder="1"/>
    <xf numFmtId="0" fontId="0" fillId="0" borderId="58" xfId="0" applyBorder="1"/>
    <xf numFmtId="0" fontId="0" fillId="6" borderId="17" xfId="0" applyFill="1" applyBorder="1" applyAlignment="1">
      <alignment horizontal="left"/>
    </xf>
    <xf numFmtId="0" fontId="0" fillId="6" borderId="4" xfId="0" applyFill="1" applyBorder="1" applyAlignment="1">
      <alignment horizontal="left"/>
    </xf>
    <xf numFmtId="0" fontId="0" fillId="6" borderId="43" xfId="0" applyFill="1" applyBorder="1" applyAlignment="1">
      <alignment horizontal="left"/>
    </xf>
    <xf numFmtId="0" fontId="0" fillId="3" borderId="17" xfId="0" applyFill="1" applyBorder="1" applyAlignment="1">
      <alignment horizontal="left"/>
    </xf>
    <xf numFmtId="0" fontId="0" fillId="3" borderId="4" xfId="0" applyFill="1" applyBorder="1" applyAlignment="1">
      <alignment horizontal="left"/>
    </xf>
    <xf numFmtId="0" fontId="0" fillId="3" borderId="43" xfId="0" applyFill="1" applyBorder="1" applyAlignment="1">
      <alignment horizontal="left"/>
    </xf>
    <xf numFmtId="169" fontId="0" fillId="0" borderId="11" xfId="0" applyNumberFormat="1" applyBorder="1" applyAlignment="1">
      <alignment horizontal="left"/>
    </xf>
    <xf numFmtId="169" fontId="0" fillId="0" borderId="12" xfId="0" applyNumberFormat="1" applyBorder="1" applyAlignment="1">
      <alignment horizontal="left"/>
    </xf>
    <xf numFmtId="169" fontId="0" fillId="0" borderId="66" xfId="0" applyNumberFormat="1" applyBorder="1" applyAlignment="1">
      <alignment horizontal="left"/>
    </xf>
    <xf numFmtId="169" fontId="0" fillId="0" borderId="17" xfId="0" applyNumberFormat="1" applyBorder="1" applyAlignment="1">
      <alignment horizontal="left"/>
    </xf>
    <xf numFmtId="169" fontId="0" fillId="0" borderId="4" xfId="0" applyNumberFormat="1" applyBorder="1" applyAlignment="1">
      <alignment horizontal="left"/>
    </xf>
    <xf numFmtId="169" fontId="0" fillId="0" borderId="43" xfId="0" applyNumberFormat="1" applyBorder="1" applyAlignment="1">
      <alignment horizontal="left"/>
    </xf>
    <xf numFmtId="6" fontId="0" fillId="0" borderId="17" xfId="0" applyNumberFormat="1" applyBorder="1" applyAlignment="1">
      <alignment horizontal="left"/>
    </xf>
    <xf numFmtId="6" fontId="0" fillId="0" borderId="4" xfId="0" applyNumberFormat="1" applyBorder="1" applyAlignment="1">
      <alignment horizontal="left"/>
    </xf>
    <xf numFmtId="6" fontId="0" fillId="0" borderId="43" xfId="0" applyNumberFormat="1" applyBorder="1" applyAlignment="1">
      <alignment horizontal="left"/>
    </xf>
    <xf numFmtId="164" fontId="0" fillId="0" borderId="17" xfId="0" applyNumberFormat="1" applyBorder="1" applyAlignment="1">
      <alignment horizontal="left"/>
    </xf>
    <xf numFmtId="164" fontId="0" fillId="0" borderId="4" xfId="0" applyNumberFormat="1" applyBorder="1" applyAlignment="1">
      <alignment horizontal="left"/>
    </xf>
    <xf numFmtId="164" fontId="0" fillId="0" borderId="43" xfId="0" applyNumberFormat="1" applyBorder="1" applyAlignment="1">
      <alignment horizontal="left"/>
    </xf>
    <xf numFmtId="0" fontId="0" fillId="0" borderId="17" xfId="0" applyBorder="1" applyAlignment="1">
      <alignment horizontal="left"/>
    </xf>
    <xf numFmtId="0" fontId="0" fillId="0" borderId="4" xfId="0" applyBorder="1" applyAlignment="1">
      <alignment horizontal="left"/>
    </xf>
    <xf numFmtId="0" fontId="0" fillId="0" borderId="43" xfId="0" applyBorder="1" applyAlignment="1">
      <alignment horizontal="left"/>
    </xf>
    <xf numFmtId="0" fontId="0" fillId="9" borderId="9" xfId="0" applyFill="1" applyBorder="1" applyAlignment="1">
      <alignment horizontal="left"/>
    </xf>
    <xf numFmtId="0" fontId="0" fillId="9" borderId="14" xfId="0" applyFill="1" applyBorder="1" applyAlignment="1">
      <alignment horizontal="left"/>
    </xf>
    <xf numFmtId="0" fontId="0" fillId="9" borderId="7" xfId="0" applyFill="1" applyBorder="1" applyAlignment="1">
      <alignment horizontal="left"/>
    </xf>
    <xf numFmtId="0" fontId="0" fillId="9" borderId="16" xfId="0" applyFill="1" applyBorder="1" applyAlignment="1">
      <alignment horizontal="left"/>
    </xf>
    <xf numFmtId="0" fontId="3" fillId="0" borderId="8" xfId="0" applyFont="1" applyBorder="1" applyAlignment="1">
      <alignment horizontal="center" vertical="center" textRotation="90" wrapText="1"/>
    </xf>
    <xf numFmtId="0" fontId="3" fillId="0" borderId="0" xfId="0" applyFont="1" applyAlignment="1">
      <alignment horizontal="center" vertical="center" textRotation="90" wrapText="1"/>
    </xf>
    <xf numFmtId="0" fontId="3" fillId="0" borderId="34" xfId="0" applyFont="1" applyBorder="1" applyAlignment="1">
      <alignment horizontal="center" vertical="center" textRotation="90" wrapText="1"/>
    </xf>
    <xf numFmtId="0" fontId="0" fillId="9" borderId="32" xfId="0" applyFill="1" applyBorder="1" applyAlignment="1">
      <alignment horizontal="left"/>
    </xf>
    <xf numFmtId="0" fontId="0" fillId="9" borderId="30" xfId="0" applyFill="1" applyBorder="1" applyAlignment="1">
      <alignment horizontal="left"/>
    </xf>
    <xf numFmtId="0" fontId="0" fillId="3" borderId="28" xfId="0" applyFill="1" applyBorder="1" applyAlignment="1">
      <alignment horizontal="left"/>
    </xf>
    <xf numFmtId="0" fontId="0" fillId="3" borderId="5" xfId="0" applyFill="1" applyBorder="1" applyAlignment="1">
      <alignment horizontal="left"/>
    </xf>
    <xf numFmtId="0" fontId="0" fillId="3" borderId="60" xfId="0" applyFill="1" applyBorder="1" applyAlignment="1">
      <alignment horizontal="left"/>
    </xf>
    <xf numFmtId="0" fontId="0" fillId="0" borderId="28" xfId="0" applyBorder="1" applyAlignment="1">
      <alignment horizontal="left"/>
    </xf>
    <xf numFmtId="0" fontId="0" fillId="0" borderId="5" xfId="0" applyBorder="1" applyAlignment="1">
      <alignment horizontal="left"/>
    </xf>
    <xf numFmtId="0" fontId="0" fillId="0" borderId="60" xfId="0" applyBorder="1" applyAlignment="1">
      <alignment horizontal="left"/>
    </xf>
    <xf numFmtId="0" fontId="0" fillId="6" borderId="11" xfId="0" applyFill="1" applyBorder="1" applyAlignment="1">
      <alignment horizontal="left"/>
    </xf>
    <xf numFmtId="0" fontId="0" fillId="6" borderId="12" xfId="0" applyFill="1" applyBorder="1" applyAlignment="1">
      <alignment horizontal="left"/>
    </xf>
    <xf numFmtId="0" fontId="0" fillId="6" borderId="66" xfId="0" applyFill="1" applyBorder="1" applyAlignment="1">
      <alignment horizontal="left"/>
    </xf>
    <xf numFmtId="0" fontId="14" fillId="14" borderId="38" xfId="0" applyFont="1" applyFill="1" applyBorder="1" applyAlignment="1">
      <alignment vertical="center" wrapText="1"/>
    </xf>
    <xf numFmtId="0" fontId="14" fillId="14" borderId="39" xfId="0" applyFont="1" applyFill="1" applyBorder="1" applyAlignment="1">
      <alignment vertical="center" wrapText="1"/>
    </xf>
    <xf numFmtId="0" fontId="18" fillId="0" borderId="52" xfId="0" applyFont="1" applyBorder="1" applyAlignment="1">
      <alignment vertical="center"/>
    </xf>
    <xf numFmtId="0" fontId="16" fillId="0" borderId="53" xfId="0" applyFont="1" applyBorder="1" applyAlignment="1">
      <alignment vertical="center"/>
    </xf>
    <xf numFmtId="0" fontId="14" fillId="14" borderId="9" xfId="0" applyFont="1" applyFill="1" applyBorder="1" applyAlignment="1">
      <alignment vertical="center" wrapText="1"/>
    </xf>
    <xf numFmtId="0" fontId="18" fillId="8" borderId="52" xfId="0" applyFont="1" applyFill="1" applyBorder="1" applyAlignment="1">
      <alignment vertical="center"/>
    </xf>
    <xf numFmtId="0" fontId="16" fillId="8" borderId="53" xfId="0" applyFont="1" applyFill="1" applyBorder="1" applyAlignment="1">
      <alignment vertical="center"/>
    </xf>
    <xf numFmtId="0" fontId="16" fillId="8" borderId="59" xfId="0" applyFont="1" applyFill="1" applyBorder="1" applyAlignment="1">
      <alignment vertical="center"/>
    </xf>
    <xf numFmtId="0" fontId="14" fillId="8" borderId="52" xfId="0" applyFont="1" applyFill="1" applyBorder="1" applyAlignment="1">
      <alignment vertical="center"/>
    </xf>
    <xf numFmtId="0" fontId="14" fillId="8" borderId="53" xfId="0" applyFont="1" applyFill="1" applyBorder="1" applyAlignment="1">
      <alignment vertical="center"/>
    </xf>
    <xf numFmtId="0" fontId="17" fillId="14" borderId="37" xfId="0" applyFont="1" applyFill="1" applyBorder="1" applyAlignment="1">
      <alignment vertical="center" wrapText="1"/>
    </xf>
    <xf numFmtId="0" fontId="14" fillId="14" borderId="40" xfId="0" applyFont="1" applyFill="1" applyBorder="1" applyAlignment="1">
      <alignment vertical="center" wrapText="1"/>
    </xf>
    <xf numFmtId="0" fontId="18" fillId="8" borderId="52" xfId="0" applyFont="1" applyFill="1" applyBorder="1" applyAlignment="1">
      <alignment horizontal="left" vertical="center"/>
    </xf>
    <xf numFmtId="0" fontId="18" fillId="8" borderId="53" xfId="0" applyFont="1" applyFill="1" applyBorder="1" applyAlignment="1">
      <alignment horizontal="left" vertical="center"/>
    </xf>
    <xf numFmtId="0" fontId="18" fillId="8" borderId="59" xfId="0" applyFont="1" applyFill="1" applyBorder="1" applyAlignment="1">
      <alignment horizontal="left" vertical="center"/>
    </xf>
    <xf numFmtId="0" fontId="18" fillId="8" borderId="57" xfId="0" applyFont="1" applyFill="1" applyBorder="1" applyAlignment="1">
      <alignment horizontal="left" vertical="center"/>
    </xf>
    <xf numFmtId="0" fontId="18" fillId="8" borderId="58" xfId="0" applyFont="1" applyFill="1" applyBorder="1" applyAlignment="1">
      <alignment horizontal="left" vertical="center"/>
    </xf>
    <xf numFmtId="0" fontId="18" fillId="8" borderId="54" xfId="0" applyFont="1" applyFill="1" applyBorder="1" applyAlignment="1">
      <alignment horizontal="left" vertical="center"/>
    </xf>
    <xf numFmtId="0" fontId="12" fillId="0" borderId="11" xfId="0" applyFont="1" applyBorder="1" applyAlignment="1">
      <alignment horizontal="center" vertical="center" textRotation="90"/>
    </xf>
    <xf numFmtId="0" fontId="12" fillId="0" borderId="13" xfId="0" applyFont="1" applyBorder="1" applyAlignment="1">
      <alignment horizontal="center" vertical="center" textRotation="90"/>
    </xf>
    <xf numFmtId="0" fontId="12" fillId="0" borderId="28" xfId="0" applyFont="1" applyBorder="1" applyAlignment="1">
      <alignment horizontal="center" vertical="center" textRotation="90"/>
    </xf>
    <xf numFmtId="0" fontId="12" fillId="0" borderId="18" xfId="0" applyFont="1" applyBorder="1" applyAlignment="1">
      <alignment horizontal="center" vertical="center" textRotation="90"/>
    </xf>
    <xf numFmtId="0" fontId="6" fillId="0" borderId="11" xfId="0" applyFont="1" applyBorder="1" applyAlignment="1">
      <alignment horizontal="center" vertical="center" textRotation="90"/>
    </xf>
    <xf numFmtId="0" fontId="6" fillId="0" borderId="17" xfId="0" applyFont="1" applyBorder="1" applyAlignment="1">
      <alignment horizontal="center" vertical="center" textRotation="90"/>
    </xf>
    <xf numFmtId="0" fontId="6" fillId="0" borderId="13" xfId="0" applyFont="1" applyBorder="1" applyAlignment="1">
      <alignment horizontal="center" vertical="center" textRotation="90"/>
    </xf>
    <xf numFmtId="0" fontId="6" fillId="0" borderId="28" xfId="0" applyFont="1" applyBorder="1" applyAlignment="1">
      <alignment horizontal="center" vertical="center" textRotation="90"/>
    </xf>
    <xf numFmtId="0" fontId="14" fillId="14" borderId="10" xfId="0" applyFont="1" applyFill="1" applyBorder="1" applyAlignment="1">
      <alignment vertical="center" wrapText="1"/>
    </xf>
    <xf numFmtId="0" fontId="36" fillId="12" borderId="0" xfId="0" applyFont="1" applyFill="1" applyAlignment="1">
      <alignment vertical="center" wrapText="1"/>
    </xf>
    <xf numFmtId="0" fontId="53" fillId="12" borderId="0" xfId="0" applyFont="1" applyFill="1" applyAlignment="1">
      <alignment vertical="center" wrapText="1"/>
    </xf>
  </cellXfs>
  <cellStyles count="11">
    <cellStyle name="Comma" xfId="2" builtinId="3"/>
    <cellStyle name="Comma 2" xfId="10" xr:uid="{5EC341BC-D1CA-4C19-8CE1-68CB8FA5380E}"/>
    <cellStyle name="Currency" xfId="9" builtinId="4"/>
    <cellStyle name="Hyperlink" xfId="3" builtinId="8"/>
    <cellStyle name="Hyperlink 2" xfId="8" xr:uid="{6F2CFDB4-5C2E-46B0-9009-5672663CE0CD}"/>
    <cellStyle name="Normal" xfId="0" builtinId="0"/>
    <cellStyle name="Normal 2" xfId="4" xr:uid="{BDF85F66-4666-4681-B042-819236D19C40}"/>
    <cellStyle name="Normal 3" xfId="5" xr:uid="{56537832-E7A6-4DF2-BF4D-BCD3C62FFDFF}"/>
    <cellStyle name="Normal 4" xfId="7" xr:uid="{C7695289-D158-4659-BC3B-52832E367F88}"/>
    <cellStyle name="Percent" xfId="1" builtinId="5"/>
    <cellStyle name="Percent 2" xfId="6" xr:uid="{EA05216D-9988-4DE4-AE81-5E2788AA2A41}"/>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AU"/>
              <a:t>2. Sources</a:t>
            </a:r>
            <a:r>
              <a:rPr lang="en-AU" baseline="0"/>
              <a:t> of</a:t>
            </a:r>
            <a:r>
              <a:rPr lang="en-AU"/>
              <a:t> Funds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685-40E5-B1D4-E1828E3E309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685-40E5-B1D4-E1828E3E309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9685-40E5-B1D4-E1828E3E309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9685-40E5-B1D4-E1828E3E309F}"/>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9685-40E5-B1D4-E1828E3E309F}"/>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9685-40E5-B1D4-E1828E3E309F}"/>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9685-40E5-B1D4-E1828E3E309F}"/>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9685-40E5-B1D4-E1828E3E309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Funding!$B$5:$B$12</c:f>
              <c:strCache>
                <c:ptCount val="8"/>
                <c:pt idx="0">
                  <c:v>CIGP request</c:v>
                </c:pt>
                <c:pt idx="1">
                  <c:v>Other WA government grants</c:v>
                </c:pt>
                <c:pt idx="2">
                  <c:v>Other grants</c:v>
                </c:pt>
                <c:pt idx="3">
                  <c:v>Equity from applicants</c:v>
                </c:pt>
                <c:pt idx="4">
                  <c:v>Equity from others</c:v>
                </c:pt>
                <c:pt idx="5">
                  <c:v>Debt</c:v>
                </c:pt>
                <c:pt idx="6">
                  <c:v>Other (Describe)</c:v>
                </c:pt>
                <c:pt idx="7">
                  <c:v>Unaccounted for</c:v>
                </c:pt>
              </c:strCache>
            </c:strRef>
          </c:cat>
          <c:val>
            <c:numRef>
              <c:f>Funding!$C$5:$C$12</c:f>
              <c:numCache>
                <c:formatCode>"$"#,##0_);[Red]\("$"#,##0\)</c:formatCode>
                <c:ptCount val="8"/>
                <c:pt idx="0">
                  <c:v>0</c:v>
                </c:pt>
                <c:pt idx="1">
                  <c:v>0</c:v>
                </c:pt>
                <c:pt idx="2">
                  <c:v>0</c:v>
                </c:pt>
                <c:pt idx="3">
                  <c:v>0</c:v>
                </c:pt>
                <c:pt idx="4">
                  <c:v>0</c:v>
                </c:pt>
                <c:pt idx="5">
                  <c:v>0</c:v>
                </c:pt>
                <c:pt idx="7">
                  <c:v>0</c:v>
                </c:pt>
              </c:numCache>
            </c:numRef>
          </c:val>
          <c:extLst>
            <c:ext xmlns:c16="http://schemas.microsoft.com/office/drawing/2014/chart" uri="{C3380CC4-5D6E-409C-BE32-E72D297353CC}">
              <c16:uniqueId val="{00000014-9685-40E5-B1D4-E1828E3E309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AU" sz="1600" b="1"/>
              <a:t>12. Simple payback by year</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'Full scale'!$P$104</c:f>
              <c:strCache>
                <c:ptCount val="1"/>
                <c:pt idx="0">
                  <c:v>Without CIGP</c:v>
                </c:pt>
              </c:strCache>
            </c:strRef>
          </c:tx>
          <c:spPr>
            <a:ln w="19050" cap="rnd">
              <a:solidFill>
                <a:schemeClr val="accent1"/>
              </a:solidFill>
              <a:round/>
            </a:ln>
            <a:effectLst/>
          </c:spPr>
          <c:marker>
            <c:symbol val="none"/>
          </c:marker>
          <c:xVal>
            <c:numRef>
              <c:f>'Full scale'!$B$105:$B$157</c:f>
              <c:numCache>
                <c:formatCode>#,##0;\-#,##0;;</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xVal>
          <c:yVal>
            <c:numRef>
              <c:f>'Full scale'!$P$105:$P$157</c:f>
              <c:numCache>
                <c:formatCode>"$"#,##0;[Red]\-"$"#,##0;;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yVal>
          <c:smooth val="0"/>
          <c:extLst>
            <c:ext xmlns:c16="http://schemas.microsoft.com/office/drawing/2014/chart" uri="{C3380CC4-5D6E-409C-BE32-E72D297353CC}">
              <c16:uniqueId val="{00000000-C885-4882-A1F0-B53E1B9570E6}"/>
            </c:ext>
          </c:extLst>
        </c:ser>
        <c:ser>
          <c:idx val="1"/>
          <c:order val="1"/>
          <c:tx>
            <c:strRef>
              <c:f>'Full scale'!$Q$104</c:f>
              <c:strCache>
                <c:ptCount val="1"/>
                <c:pt idx="0">
                  <c:v>With CIGP</c:v>
                </c:pt>
              </c:strCache>
            </c:strRef>
          </c:tx>
          <c:spPr>
            <a:ln w="19050" cap="rnd">
              <a:solidFill>
                <a:schemeClr val="accent2"/>
              </a:solidFill>
              <a:round/>
            </a:ln>
            <a:effectLst/>
          </c:spPr>
          <c:marker>
            <c:symbol val="none"/>
          </c:marker>
          <c:xVal>
            <c:numRef>
              <c:f>'Full scale'!$B$105:$B$157</c:f>
              <c:numCache>
                <c:formatCode>#,##0;\-#,##0;;</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xVal>
          <c:yVal>
            <c:numRef>
              <c:f>'Full scale'!$Q$105:$Q$157</c:f>
              <c:numCache>
                <c:formatCode>"$"#,##0;[Red]\-"$"#,##0;;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yVal>
          <c:smooth val="0"/>
          <c:extLst>
            <c:ext xmlns:c16="http://schemas.microsoft.com/office/drawing/2014/chart" uri="{C3380CC4-5D6E-409C-BE32-E72D297353CC}">
              <c16:uniqueId val="{00000001-C885-4882-A1F0-B53E1B9570E6}"/>
            </c:ext>
          </c:extLst>
        </c:ser>
        <c:dLbls>
          <c:showLegendKey val="0"/>
          <c:showVal val="0"/>
          <c:showCatName val="0"/>
          <c:showSerName val="0"/>
          <c:showPercent val="0"/>
          <c:showBubbleSize val="0"/>
        </c:dLbls>
        <c:axId val="885115144"/>
        <c:axId val="954323768"/>
      </c:scatterChart>
      <c:valAx>
        <c:axId val="885115144"/>
        <c:scaling>
          <c:orientation val="minMax"/>
          <c:max val="5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cross"/>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4323768"/>
        <c:crosses val="autoZero"/>
        <c:crossBetween val="midCat"/>
        <c:majorUnit val="5"/>
        <c:minorUnit val="1"/>
      </c:valAx>
      <c:valAx>
        <c:axId val="95432376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Red]\-&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5115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AU"/>
              <a:t>1. Uses of Funds</a:t>
            </a:r>
          </a:p>
          <a:p>
            <a:pPr>
              <a:defRPr/>
            </a:pPr>
            <a:endParaRPr lang="en-AU"/>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318-4515-A7EB-6AF7F6AD14FE}"/>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318-4515-A7EB-6AF7F6AD14FE}"/>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2318-4515-A7EB-6AF7F6AD14FE}"/>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2318-4515-A7EB-6AF7F6AD14FE}"/>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2318-4515-A7EB-6AF7F6AD14FE}"/>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2318-4515-A7EB-6AF7F6AD14FE}"/>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2318-4515-A7EB-6AF7F6AD14FE}"/>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2318-4515-A7EB-6AF7F6AD14FE}"/>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2318-4515-A7EB-6AF7F6AD14F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'Full scale'!$G$2:$M$2</c:f>
              <c:strCache>
                <c:ptCount val="7"/>
                <c:pt idx="0">
                  <c:v>Not tied to a module</c:v>
                </c:pt>
                <c:pt idx="1">
                  <c:v>0</c:v>
                </c:pt>
                <c:pt idx="2">
                  <c:v>0</c:v>
                </c:pt>
                <c:pt idx="3">
                  <c:v>0</c:v>
                </c:pt>
                <c:pt idx="4">
                  <c:v>0</c:v>
                </c:pt>
                <c:pt idx="5">
                  <c:v>0</c:v>
                </c:pt>
                <c:pt idx="6">
                  <c:v>Spare (add columns to the left if needed)</c:v>
                </c:pt>
              </c:strCache>
            </c:strRef>
          </c:cat>
          <c:val>
            <c:numRef>
              <c:f>'Full scale'!$G$26:$M$26</c:f>
              <c:numCache>
                <c:formatCode>"$"#,##0;[Red]\-"$"#,##0;;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6-2318-4515-A7EB-6AF7F6AD14FE}"/>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1</xdr:row>
      <xdr:rowOff>188515</xdr:rowOff>
    </xdr:from>
    <xdr:to>
      <xdr:col>18</xdr:col>
      <xdr:colOff>0</xdr:colOff>
      <xdr:row>33</xdr:row>
      <xdr:rowOff>0</xdr:rowOff>
    </xdr:to>
    <xdr:graphicFrame macro="">
      <xdr:nvGraphicFramePr>
        <xdr:cNvPr id="3" name="Chart 3">
          <a:extLst>
            <a:ext uri="{FF2B5EF4-FFF2-40B4-BE49-F238E27FC236}">
              <a16:creationId xmlns:a16="http://schemas.microsoft.com/office/drawing/2014/main" id="{963EB27D-84DE-39E9-6C9B-A42ACD016B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0</xdr:rowOff>
    </xdr:from>
    <xdr:to>
      <xdr:col>18</xdr:col>
      <xdr:colOff>0</xdr:colOff>
      <xdr:row>59</xdr:row>
      <xdr:rowOff>0</xdr:rowOff>
    </xdr:to>
    <xdr:graphicFrame macro="">
      <xdr:nvGraphicFramePr>
        <xdr:cNvPr id="4" name="Chart 4">
          <a:extLst>
            <a:ext uri="{FF2B5EF4-FFF2-40B4-BE49-F238E27FC236}">
              <a16:creationId xmlns:a16="http://schemas.microsoft.com/office/drawing/2014/main" id="{1430222C-C737-EB66-7C88-A786BA641A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188515</xdr:rowOff>
    </xdr:from>
    <xdr:to>
      <xdr:col>8</xdr:col>
      <xdr:colOff>605233</xdr:colOff>
      <xdr:row>33</xdr:row>
      <xdr:rowOff>0</xdr:rowOff>
    </xdr:to>
    <xdr:graphicFrame macro="">
      <xdr:nvGraphicFramePr>
        <xdr:cNvPr id="5" name="Chart 1">
          <a:extLst>
            <a:ext uri="{FF2B5EF4-FFF2-40B4-BE49-F238E27FC236}">
              <a16:creationId xmlns:a16="http://schemas.microsoft.com/office/drawing/2014/main" id="{DF834F8F-9B99-4014-A531-3E6D6D73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erspektiv.sharepoint.com/Users/04000708/AppData/Local/Microsoft/Windows/Temporary%20Internet%20Files/Content.Outlook/AO1O75PB/draft%20Individual%20Evaluation%20Assessment%20Tool%20old%20v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4000708/AppData/Local/Microsoft/Windows/Temporary%20Internet%20Files/Content.Outlook/AO1O75PB/draft%20Individual%20Evaluation%20Assessment%20Tool%20old%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Information"/>
      <sheetName val="Qualitative Requirements"/>
      <sheetName val="Respondents Summary"/>
      <sheetName val="Compliance and Disclosure Info"/>
      <sheetName val="Raw Score Summary"/>
      <sheetName val="Pricing"/>
      <sheetName val="1 Respondent Name"/>
      <sheetName val="2 Respondent Name"/>
      <sheetName val="3 Respondent name"/>
      <sheetName val="4 Respondent name"/>
      <sheetName val="5 Respondent name"/>
      <sheetName val="6 Respondent name"/>
      <sheetName val="7 Respondent name"/>
      <sheetName val="8 Respondent name"/>
      <sheetName val="9 Respondent name"/>
      <sheetName val="10 Respondent name"/>
      <sheetName val="11 Respondent name"/>
      <sheetName val="12 Respondent name"/>
      <sheetName val="13 Respondent name"/>
      <sheetName val="14 Respondent name"/>
      <sheetName val="15 Respondent name"/>
      <sheetName val="Lookup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B2" t="str">
            <v>Yes</v>
          </cell>
        </row>
        <row r="3">
          <cell r="B3" t="str">
            <v>No</v>
          </cell>
        </row>
        <row r="4">
          <cell r="B4"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Information"/>
      <sheetName val="Qualitative Requirements"/>
      <sheetName val="Respondents Summary"/>
      <sheetName val="Compliance and Disclosure Info"/>
      <sheetName val="Raw Score Summary"/>
      <sheetName val="Pricing"/>
      <sheetName val="1 Respondent Name"/>
      <sheetName val="2 Respondent Name"/>
      <sheetName val="3 Respondent name"/>
      <sheetName val="4 Respondent name"/>
      <sheetName val="5 Respondent name"/>
      <sheetName val="6 Respondent name"/>
      <sheetName val="7 Respondent name"/>
      <sheetName val="8 Respondent name"/>
      <sheetName val="9 Respondent name"/>
      <sheetName val="10 Respondent name"/>
      <sheetName val="11 Respondent name"/>
      <sheetName val="12 Respondent name"/>
      <sheetName val="13 Respondent name"/>
      <sheetName val="14 Respondent name"/>
      <sheetName val="15 Respondent name"/>
      <sheetName val="Lookup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B2" t="str">
            <v>Yes</v>
          </cell>
        </row>
        <row r="3">
          <cell r="B3" t="str">
            <v>No</v>
          </cell>
        </row>
        <row r="4">
          <cell r="B4" t="str">
            <v>N/A</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cceew.gov.au/climate-change/emissions-reporting/projecting-emissions" TargetMode="External"/><Relationship Id="rId1" Type="http://schemas.openxmlformats.org/officeDocument/2006/relationships/hyperlink" Target="https://www.dcceew.gov.au/climate-change/publications/national-greenhouse-accounts-factors-2023"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mailto:carbongrants@dwer.wa.gov.au" TargetMode="External"/><Relationship Id="rId1" Type="http://schemas.openxmlformats.org/officeDocument/2006/relationships/hyperlink" Target="mailto:carbongrants@dwer.wa.gov.a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hyperlink" Target="https://www.dcceew.gov.au/climate-change/publications/national-greenhouse-accounts-factors-2023" TargetMode="Externa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hyperlink" Target="https://www.dcceew.gov.au/climate-change/publications/national-greenhouse-accounts-factors-2023" TargetMode="External"/><Relationship Id="rId2" Type="http://schemas.openxmlformats.org/officeDocument/2006/relationships/hyperlink" Target="https://www.cleanenergyregulator.gov.au/NGER/The-safeguard-mechanism" TargetMode="External"/><Relationship Id="rId1" Type="http://schemas.openxmlformats.org/officeDocument/2006/relationships/hyperlink" Target="https://www.cleanenergyregulator.gov.au/OSR/ANREU/types-of-emissions-units/australian-carbon-credit-units" TargetMode="External"/><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6E1A-EDDC-4F42-8318-2022FECB6758}">
  <dimension ref="A1:F155"/>
  <sheetViews>
    <sheetView showGridLines="0" topLeftCell="A44" workbookViewId="0">
      <selection activeCell="C44" sqref="C44"/>
    </sheetView>
  </sheetViews>
  <sheetFormatPr defaultRowHeight="15"/>
  <cols>
    <col min="1" max="1" width="90.5703125" customWidth="1"/>
    <col min="2" max="3" width="8.7109375" customWidth="1"/>
  </cols>
  <sheetData>
    <row r="1" spans="1:6" ht="77.25" customHeight="1">
      <c r="A1" s="711" t="s">
        <v>476</v>
      </c>
      <c r="B1" s="712"/>
      <c r="C1" s="712"/>
      <c r="D1" s="712"/>
      <c r="E1" s="712"/>
      <c r="F1" s="712"/>
    </row>
    <row r="2" spans="1:6" ht="21">
      <c r="A2" s="3" t="s">
        <v>449</v>
      </c>
    </row>
    <row r="3" spans="1:6" ht="21">
      <c r="A3" s="3"/>
    </row>
    <row r="4" spans="1:6" ht="15.75">
      <c r="A4" s="464" t="s">
        <v>0</v>
      </c>
    </row>
    <row r="5" spans="1:6" ht="15.75">
      <c r="A5" s="464"/>
    </row>
    <row r="6" spans="1:6" ht="75">
      <c r="A6" s="14" t="s">
        <v>485</v>
      </c>
    </row>
    <row r="7" spans="1:6">
      <c r="A7" s="14"/>
    </row>
    <row r="8" spans="1:6" ht="75">
      <c r="A8" s="14" t="s">
        <v>440</v>
      </c>
    </row>
    <row r="9" spans="1:6">
      <c r="A9" s="14"/>
    </row>
    <row r="10" spans="1:6" ht="15.75">
      <c r="A10" s="464" t="s">
        <v>214</v>
      </c>
    </row>
    <row r="11" spans="1:6" ht="15.75">
      <c r="A11" s="464"/>
    </row>
    <row r="12" spans="1:6" ht="17.25">
      <c r="A12" s="465" t="s">
        <v>215</v>
      </c>
    </row>
    <row r="13" spans="1:6" ht="17.25">
      <c r="A13" s="465"/>
    </row>
    <row r="14" spans="1:6" ht="34.5">
      <c r="A14" s="717" t="s">
        <v>488</v>
      </c>
    </row>
    <row r="15" spans="1:6" ht="17.25">
      <c r="A15" s="466"/>
    </row>
    <row r="16" spans="1:6">
      <c r="A16" s="14" t="s">
        <v>1</v>
      </c>
    </row>
    <row r="17" spans="1:1">
      <c r="A17" s="14"/>
    </row>
    <row r="18" spans="1:1">
      <c r="A18" s="470" t="s">
        <v>216</v>
      </c>
    </row>
    <row r="19" spans="1:1">
      <c r="A19" s="471" t="s">
        <v>217</v>
      </c>
    </row>
    <row r="20" spans="1:1" ht="60">
      <c r="A20" s="472" t="s">
        <v>279</v>
      </c>
    </row>
    <row r="21" spans="1:1">
      <c r="A21" s="467"/>
    </row>
    <row r="22" spans="1:1" ht="60">
      <c r="A22" s="14" t="s">
        <v>450</v>
      </c>
    </row>
    <row r="23" spans="1:1">
      <c r="A23" s="14"/>
    </row>
    <row r="24" spans="1:1">
      <c r="A24" s="473" t="s">
        <v>218</v>
      </c>
    </row>
    <row r="25" spans="1:1" ht="18">
      <c r="A25" s="437" t="s">
        <v>280</v>
      </c>
    </row>
    <row r="26" spans="1:1">
      <c r="A26" s="474" t="s">
        <v>219</v>
      </c>
    </row>
    <row r="27" spans="1:1">
      <c r="A27" s="467"/>
    </row>
    <row r="28" spans="1:1" ht="30">
      <c r="A28" s="14" t="s">
        <v>220</v>
      </c>
    </row>
    <row r="29" spans="1:1">
      <c r="A29" s="14"/>
    </row>
    <row r="30" spans="1:1" ht="17.25">
      <c r="A30" s="465" t="s">
        <v>221</v>
      </c>
    </row>
    <row r="31" spans="1:1" ht="17.25">
      <c r="A31" s="466"/>
    </row>
    <row r="32" spans="1:1">
      <c r="A32" s="14" t="s">
        <v>222</v>
      </c>
    </row>
    <row r="33" spans="1:1">
      <c r="A33" s="14"/>
    </row>
    <row r="34" spans="1:1" ht="30">
      <c r="A34" s="14" t="s">
        <v>441</v>
      </c>
    </row>
    <row r="35" spans="1:1">
      <c r="A35" s="14"/>
    </row>
    <row r="36" spans="1:1" ht="60">
      <c r="A36" s="14" t="s">
        <v>442</v>
      </c>
    </row>
    <row r="37" spans="1:1">
      <c r="A37" s="14"/>
    </row>
    <row r="38" spans="1:1" ht="120">
      <c r="A38" s="14" t="s">
        <v>296</v>
      </c>
    </row>
    <row r="39" spans="1:1">
      <c r="A39" s="14"/>
    </row>
    <row r="40" spans="1:1" ht="60">
      <c r="A40" s="14" t="s">
        <v>295</v>
      </c>
    </row>
    <row r="41" spans="1:1">
      <c r="A41" s="14"/>
    </row>
    <row r="42" spans="1:1" ht="30">
      <c r="A42" s="14" t="s">
        <v>451</v>
      </c>
    </row>
    <row r="43" spans="1:1">
      <c r="A43" s="14"/>
    </row>
    <row r="44" spans="1:1" ht="75">
      <c r="A44" s="14" t="s">
        <v>443</v>
      </c>
    </row>
    <row r="45" spans="1:1">
      <c r="A45" s="14"/>
    </row>
    <row r="46" spans="1:1" ht="30">
      <c r="A46" s="14" t="s">
        <v>223</v>
      </c>
    </row>
    <row r="47" spans="1:1">
      <c r="A47" s="14"/>
    </row>
    <row r="48" spans="1:1" ht="15.75">
      <c r="A48" s="468" t="s">
        <v>224</v>
      </c>
    </row>
    <row r="49" spans="1:1">
      <c r="A49" s="14"/>
    </row>
    <row r="50" spans="1:1" ht="66" customHeight="1">
      <c r="A50" s="14" t="s">
        <v>452</v>
      </c>
    </row>
    <row r="51" spans="1:1">
      <c r="A51" s="14"/>
    </row>
    <row r="52" spans="1:1" ht="60">
      <c r="A52" s="14" t="s">
        <v>444</v>
      </c>
    </row>
    <row r="53" spans="1:1">
      <c r="A53" s="14"/>
    </row>
    <row r="54" spans="1:1" ht="75">
      <c r="A54" s="14" t="s">
        <v>286</v>
      </c>
    </row>
    <row r="55" spans="1:1">
      <c r="A55" s="14"/>
    </row>
    <row r="56" spans="1:1" ht="120">
      <c r="A56" s="14" t="s">
        <v>445</v>
      </c>
    </row>
    <row r="57" spans="1:1">
      <c r="A57" s="14"/>
    </row>
    <row r="58" spans="1:1" ht="60">
      <c r="A58" s="14" t="s">
        <v>446</v>
      </c>
    </row>
    <row r="59" spans="1:1">
      <c r="A59" s="14"/>
    </row>
    <row r="60" spans="1:1" ht="45">
      <c r="A60" s="14" t="s">
        <v>271</v>
      </c>
    </row>
    <row r="61" spans="1:1">
      <c r="A61" s="14"/>
    </row>
    <row r="62" spans="1:1" ht="90">
      <c r="A62" s="14" t="s">
        <v>285</v>
      </c>
    </row>
    <row r="63" spans="1:1">
      <c r="A63" s="14"/>
    </row>
    <row r="64" spans="1:1" ht="90">
      <c r="A64" s="14" t="s">
        <v>293</v>
      </c>
    </row>
    <row r="65" spans="1:1">
      <c r="A65" s="14"/>
    </row>
    <row r="66" spans="1:1" ht="15.75">
      <c r="A66" s="468" t="s">
        <v>225</v>
      </c>
    </row>
    <row r="67" spans="1:1">
      <c r="A67" s="14"/>
    </row>
    <row r="68" spans="1:1" ht="45">
      <c r="A68" s="14" t="s">
        <v>281</v>
      </c>
    </row>
    <row r="69" spans="1:1">
      <c r="A69" s="14"/>
    </row>
    <row r="70" spans="1:1" ht="90">
      <c r="A70" s="14" t="s">
        <v>473</v>
      </c>
    </row>
    <row r="71" spans="1:1">
      <c r="A71" s="14"/>
    </row>
    <row r="72" spans="1:1" ht="30">
      <c r="A72" s="14" t="s">
        <v>226</v>
      </c>
    </row>
    <row r="73" spans="1:1">
      <c r="A73" s="14"/>
    </row>
    <row r="74" spans="1:1" ht="15.75">
      <c r="A74" s="468" t="s">
        <v>227</v>
      </c>
    </row>
    <row r="75" spans="1:1">
      <c r="A75" s="14"/>
    </row>
    <row r="76" spans="1:1" ht="30">
      <c r="A76" s="14" t="s">
        <v>228</v>
      </c>
    </row>
    <row r="77" spans="1:1">
      <c r="A77" s="14"/>
    </row>
    <row r="78" spans="1:1" ht="45">
      <c r="A78" s="14" t="s">
        <v>229</v>
      </c>
    </row>
    <row r="79" spans="1:1">
      <c r="A79" s="14"/>
    </row>
    <row r="80" spans="1:1" ht="75">
      <c r="A80" s="14" t="s">
        <v>272</v>
      </c>
    </row>
    <row r="81" spans="1:1">
      <c r="A81" s="14"/>
    </row>
    <row r="82" spans="1:1" ht="15.75">
      <c r="A82" s="468" t="s">
        <v>230</v>
      </c>
    </row>
    <row r="83" spans="1:1">
      <c r="A83" s="14"/>
    </row>
    <row r="84" spans="1:1" ht="45">
      <c r="A84" s="14" t="s">
        <v>277</v>
      </c>
    </row>
    <row r="85" spans="1:1">
      <c r="A85" s="14"/>
    </row>
    <row r="86" spans="1:1" ht="15.75">
      <c r="A86" s="468" t="s">
        <v>231</v>
      </c>
    </row>
    <row r="87" spans="1:1">
      <c r="A87" s="14"/>
    </row>
    <row r="88" spans="1:1" ht="105">
      <c r="A88" s="14" t="s">
        <v>232</v>
      </c>
    </row>
    <row r="89" spans="1:1">
      <c r="A89" s="14"/>
    </row>
    <row r="90" spans="1:1" ht="15.75">
      <c r="A90" s="468" t="s">
        <v>233</v>
      </c>
    </row>
    <row r="91" spans="1:1">
      <c r="A91" s="14"/>
    </row>
    <row r="92" spans="1:1" ht="90">
      <c r="A92" s="14" t="s">
        <v>282</v>
      </c>
    </row>
    <row r="93" spans="1:1">
      <c r="A93" s="14"/>
    </row>
    <row r="94" spans="1:1" ht="15.75">
      <c r="A94" s="468" t="s">
        <v>234</v>
      </c>
    </row>
    <row r="95" spans="1:1">
      <c r="A95" s="14"/>
    </row>
    <row r="96" spans="1:1" ht="30">
      <c r="A96" s="14" t="s">
        <v>235</v>
      </c>
    </row>
    <row r="97" spans="1:1">
      <c r="A97" s="14"/>
    </row>
    <row r="98" spans="1:1" ht="60">
      <c r="A98" s="14" t="s">
        <v>475</v>
      </c>
    </row>
    <row r="99" spans="1:1">
      <c r="A99" s="14"/>
    </row>
    <row r="100" spans="1:1" ht="30">
      <c r="A100" s="14" t="s">
        <v>236</v>
      </c>
    </row>
    <row r="101" spans="1:1">
      <c r="A101" s="14"/>
    </row>
    <row r="102" spans="1:1" ht="15.75">
      <c r="A102" s="468" t="s">
        <v>237</v>
      </c>
    </row>
    <row r="103" spans="1:1">
      <c r="A103" s="14"/>
    </row>
    <row r="104" spans="1:1" ht="90">
      <c r="A104" s="14" t="s">
        <v>283</v>
      </c>
    </row>
    <row r="105" spans="1:1">
      <c r="A105" s="14"/>
    </row>
    <row r="106" spans="1:1" ht="30">
      <c r="A106" s="14" t="s">
        <v>238</v>
      </c>
    </row>
    <row r="107" spans="1:1">
      <c r="A107" s="14"/>
    </row>
    <row r="108" spans="1:1" ht="30">
      <c r="A108" s="14" t="s">
        <v>239</v>
      </c>
    </row>
    <row r="109" spans="1:1">
      <c r="A109" s="14"/>
    </row>
    <row r="110" spans="1:1">
      <c r="A110" s="14" t="s">
        <v>240</v>
      </c>
    </row>
    <row r="111" spans="1:1">
      <c r="A111" s="14"/>
    </row>
    <row r="112" spans="1:1" ht="15.75">
      <c r="A112" s="468" t="s">
        <v>453</v>
      </c>
    </row>
    <row r="113" spans="1:1">
      <c r="A113" s="14"/>
    </row>
    <row r="114" spans="1:1">
      <c r="A114" s="14" t="s">
        <v>241</v>
      </c>
    </row>
    <row r="115" spans="1:1">
      <c r="A115" s="14"/>
    </row>
    <row r="116" spans="1:1" ht="15.75">
      <c r="A116" s="468" t="s">
        <v>242</v>
      </c>
    </row>
    <row r="117" spans="1:1">
      <c r="A117" s="14"/>
    </row>
    <row r="118" spans="1:1" ht="45">
      <c r="A118" s="14" t="s">
        <v>447</v>
      </c>
    </row>
    <row r="119" spans="1:1">
      <c r="A119" s="14"/>
    </row>
    <row r="120" spans="1:1" ht="15.75">
      <c r="A120" s="468" t="s">
        <v>243</v>
      </c>
    </row>
    <row r="121" spans="1:1">
      <c r="A121" s="14"/>
    </row>
    <row r="122" spans="1:1" ht="30">
      <c r="A122" s="14" t="s">
        <v>244</v>
      </c>
    </row>
    <row r="123" spans="1:1">
      <c r="A123" s="14"/>
    </row>
    <row r="124" spans="1:1" ht="15.75">
      <c r="A124" s="468" t="s">
        <v>264</v>
      </c>
    </row>
    <row r="125" spans="1:1">
      <c r="A125" s="14"/>
    </row>
    <row r="126" spans="1:1" ht="60">
      <c r="A126" s="14" t="s">
        <v>245</v>
      </c>
    </row>
    <row r="127" spans="1:1">
      <c r="A127" s="14"/>
    </row>
    <row r="128" spans="1:1" ht="30">
      <c r="A128" s="14" t="s">
        <v>448</v>
      </c>
    </row>
    <row r="129" spans="1:4">
      <c r="A129" s="14"/>
    </row>
    <row r="130" spans="1:4" ht="138" customHeight="1">
      <c r="A130" s="4" t="s">
        <v>287</v>
      </c>
    </row>
    <row r="131" spans="1:4">
      <c r="A131" s="469"/>
    </row>
    <row r="132" spans="1:4">
      <c r="A132" s="529" t="s">
        <v>265</v>
      </c>
    </row>
    <row r="133" spans="1:4">
      <c r="A133" s="127" t="s">
        <v>266</v>
      </c>
      <c r="D133" s="710"/>
    </row>
    <row r="134" spans="1:4">
      <c r="A134" s="14"/>
    </row>
    <row r="135" spans="1:4" ht="45">
      <c r="A135" s="14" t="s">
        <v>267</v>
      </c>
    </row>
    <row r="136" spans="1:4">
      <c r="A136" s="14"/>
    </row>
    <row r="137" spans="1:4" ht="45">
      <c r="A137" s="14" t="s">
        <v>284</v>
      </c>
    </row>
    <row r="138" spans="1:4">
      <c r="A138" s="14"/>
    </row>
    <row r="139" spans="1:4" ht="75">
      <c r="A139" s="14" t="s">
        <v>268</v>
      </c>
    </row>
    <row r="140" spans="1:4">
      <c r="A140" s="14"/>
    </row>
    <row r="141" spans="1:4" ht="45">
      <c r="A141" s="14" t="s">
        <v>454</v>
      </c>
    </row>
    <row r="142" spans="1:4">
      <c r="A142" s="14"/>
    </row>
    <row r="143" spans="1:4" ht="15.75">
      <c r="A143" s="468" t="s">
        <v>246</v>
      </c>
    </row>
    <row r="144" spans="1:4">
      <c r="A144" s="14"/>
    </row>
    <row r="145" spans="1:1" ht="75">
      <c r="A145" s="14" t="s">
        <v>474</v>
      </c>
    </row>
    <row r="146" spans="1:1">
      <c r="A146" s="14"/>
    </row>
    <row r="147" spans="1:1" ht="30">
      <c r="A147" s="14" t="s">
        <v>276</v>
      </c>
    </row>
    <row r="148" spans="1:1">
      <c r="A148" s="14"/>
    </row>
    <row r="149" spans="1:1" ht="15.75">
      <c r="A149" s="468" t="s">
        <v>247</v>
      </c>
    </row>
    <row r="150" spans="1:1">
      <c r="A150" s="14"/>
    </row>
    <row r="151" spans="1:1" ht="30">
      <c r="A151" s="14" t="s">
        <v>114</v>
      </c>
    </row>
    <row r="152" spans="1:1">
      <c r="A152" s="14"/>
    </row>
    <row r="153" spans="1:1" ht="15.75">
      <c r="A153" s="468" t="s">
        <v>248</v>
      </c>
    </row>
    <row r="154" spans="1:1">
      <c r="A154" s="14"/>
    </row>
    <row r="155" spans="1:1" ht="45">
      <c r="A155" s="14" t="s">
        <v>249</v>
      </c>
    </row>
  </sheetData>
  <hyperlinks>
    <hyperlink ref="A132" r:id="rId1" xr:uid="{DB7E6F98-A53D-4285-A7DD-8DB8E3E92358}"/>
    <hyperlink ref="A133" r:id="rId2" xr:uid="{AB74FDE2-9B66-4CFD-BE0D-73411434423E}"/>
  </hyperlinks>
  <pageMargins left="0.7" right="0.7" top="0.75" bottom="0.75" header="0.3" footer="0.3"/>
  <pageSetup paperSize="9" orientation="portrait" horizontalDpi="1200" verticalDpi="120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F2553-EB8F-4DBB-9A2B-059265CD61A5}">
  <sheetPr>
    <pageSetUpPr fitToPage="1"/>
  </sheetPr>
  <dimension ref="A1:W165"/>
  <sheetViews>
    <sheetView workbookViewId="0"/>
  </sheetViews>
  <sheetFormatPr defaultColWidth="9.140625" defaultRowHeight="15"/>
  <cols>
    <col min="1" max="1" width="9.140625" customWidth="1"/>
    <col min="2" max="2" width="7.42578125" customWidth="1"/>
    <col min="3" max="3" width="19.42578125" customWidth="1"/>
    <col min="4" max="4" width="23.28515625" customWidth="1"/>
    <col min="5" max="5" width="12.28515625" style="36" customWidth="1"/>
    <col min="6" max="6" width="12" customWidth="1"/>
    <col min="7" max="7" width="9.42578125" bestFit="1" customWidth="1"/>
    <col min="8" max="8" width="9.5703125" customWidth="1"/>
    <col min="9" max="9" width="9.28515625" customWidth="1"/>
    <col min="10" max="11" width="10.85546875" customWidth="1"/>
    <col min="12" max="14" width="10.7109375" customWidth="1"/>
    <col min="15" max="15" width="9.85546875" customWidth="1"/>
    <col min="16" max="16" width="10.28515625" customWidth="1"/>
    <col min="17" max="17" width="13.85546875" style="36" customWidth="1"/>
    <col min="18" max="18" width="12.7109375" bestFit="1" customWidth="1"/>
    <col min="19" max="19" width="13.140625" bestFit="1" customWidth="1"/>
    <col min="20" max="20" width="12.28515625" bestFit="1" customWidth="1"/>
    <col min="21" max="21" width="11.140625" bestFit="1" customWidth="1"/>
    <col min="22" max="22" width="10.5703125" bestFit="1" customWidth="1"/>
    <col min="23" max="23" width="17.7109375" customWidth="1"/>
    <col min="24" max="24" width="10.42578125" bestFit="1" customWidth="1"/>
    <col min="25" max="25" width="49.85546875" bestFit="1" customWidth="1"/>
    <col min="26" max="26" width="10.5703125" bestFit="1" customWidth="1"/>
    <col min="27" max="27" width="44.5703125" bestFit="1" customWidth="1"/>
    <col min="28" max="28" width="10.140625" bestFit="1" customWidth="1"/>
    <col min="29" max="29" width="40" bestFit="1" customWidth="1"/>
    <col min="31" max="31" width="49.85546875" bestFit="1" customWidth="1"/>
  </cols>
  <sheetData>
    <row r="1" spans="1:20" ht="22.5" customHeight="1" thickBot="1">
      <c r="F1" s="754" t="s">
        <v>129</v>
      </c>
      <c r="G1" s="755"/>
      <c r="H1" s="755"/>
      <c r="I1" s="755"/>
      <c r="J1" s="755"/>
      <c r="K1" s="755"/>
      <c r="L1" s="755"/>
      <c r="M1" s="755"/>
      <c r="N1" s="755"/>
      <c r="O1" s="755"/>
      <c r="P1" s="756"/>
      <c r="Q1" s="394"/>
      <c r="R1" s="754" t="s">
        <v>211</v>
      </c>
      <c r="S1" s="755"/>
      <c r="T1" s="756"/>
    </row>
    <row r="2" spans="1:20" ht="77.099999999999994" customHeight="1" thickBot="1">
      <c r="A2" s="757"/>
      <c r="B2" s="757"/>
      <c r="C2" s="757"/>
      <c r="D2" s="757"/>
      <c r="E2" s="395"/>
      <c r="F2" s="475" t="s">
        <v>254</v>
      </c>
      <c r="G2" s="396" t="s">
        <v>255</v>
      </c>
      <c r="H2" s="396" t="s">
        <v>139</v>
      </c>
      <c r="I2" s="396" t="s">
        <v>136</v>
      </c>
      <c r="J2" s="396" t="s">
        <v>309</v>
      </c>
      <c r="K2" s="396" t="s">
        <v>310</v>
      </c>
      <c r="L2" s="396" t="s">
        <v>137</v>
      </c>
      <c r="M2" s="396" t="s">
        <v>138</v>
      </c>
      <c r="N2" s="396" t="s">
        <v>141</v>
      </c>
      <c r="O2" s="396" t="s">
        <v>162</v>
      </c>
      <c r="P2" s="397"/>
      <c r="Q2" s="395"/>
      <c r="R2" s="393" t="s">
        <v>206</v>
      </c>
      <c r="S2" s="331" t="s">
        <v>207</v>
      </c>
      <c r="T2" s="134" t="s">
        <v>210</v>
      </c>
    </row>
    <row r="3" spans="1:20" s="441" customFormat="1" ht="15" customHeight="1" thickBot="1">
      <c r="A3" s="438"/>
      <c r="B3" s="438"/>
      <c r="C3" s="439" t="s">
        <v>203</v>
      </c>
      <c r="D3" s="440"/>
      <c r="E3" s="398" t="s">
        <v>4</v>
      </c>
      <c r="F3" s="476">
        <f>SUM(G3:P3)</f>
        <v>10</v>
      </c>
      <c r="G3" s="477">
        <v>1</v>
      </c>
      <c r="H3" s="477">
        <v>1</v>
      </c>
      <c r="I3" s="477">
        <v>1</v>
      </c>
      <c r="J3" s="477">
        <v>1</v>
      </c>
      <c r="K3" s="477">
        <v>1</v>
      </c>
      <c r="L3" s="477">
        <v>1</v>
      </c>
      <c r="M3" s="477">
        <v>1</v>
      </c>
      <c r="N3" s="477">
        <v>1</v>
      </c>
      <c r="O3" s="477">
        <v>1</v>
      </c>
      <c r="P3" s="478">
        <v>1</v>
      </c>
      <c r="Q3" s="408" t="s">
        <v>292</v>
      </c>
      <c r="R3" s="442" t="s">
        <v>205</v>
      </c>
      <c r="S3" s="443" t="s">
        <v>208</v>
      </c>
      <c r="T3" s="444" t="s">
        <v>209</v>
      </c>
    </row>
    <row r="4" spans="1:20" ht="15" customHeight="1">
      <c r="A4" s="743" t="s">
        <v>253</v>
      </c>
      <c r="B4" s="758" t="s">
        <v>150</v>
      </c>
      <c r="C4" s="183" t="s">
        <v>99</v>
      </c>
      <c r="D4" s="187"/>
      <c r="E4" s="399" t="s">
        <v>6</v>
      </c>
      <c r="F4" s="418">
        <f t="shared" ref="F4:F18" si="0">SUMPRODUCT(G4:P4, G$3:P$3)</f>
        <v>100000</v>
      </c>
      <c r="G4" s="246"/>
      <c r="H4" s="194">
        <v>100000</v>
      </c>
      <c r="I4" s="194"/>
      <c r="J4" s="194"/>
      <c r="K4" s="194"/>
      <c r="L4" s="194"/>
      <c r="M4" s="194"/>
      <c r="N4" s="194"/>
      <c r="O4" s="194"/>
      <c r="P4" s="419"/>
      <c r="Q4" s="409">
        <v>1</v>
      </c>
      <c r="R4" s="228"/>
      <c r="S4" s="229"/>
      <c r="T4" s="230">
        <v>1</v>
      </c>
    </row>
    <row r="5" spans="1:20">
      <c r="A5" s="744"/>
      <c r="B5" s="759"/>
      <c r="C5" s="183" t="s">
        <v>123</v>
      </c>
      <c r="D5" s="187"/>
      <c r="E5" s="399" t="s">
        <v>142</v>
      </c>
      <c r="F5" s="420">
        <f t="shared" si="0"/>
        <v>900000</v>
      </c>
      <c r="G5" s="247"/>
      <c r="H5" s="184"/>
      <c r="I5" s="184">
        <v>900000</v>
      </c>
      <c r="J5" s="184"/>
      <c r="K5" s="184"/>
      <c r="L5" s="184"/>
      <c r="M5" s="184"/>
      <c r="N5" s="184"/>
      <c r="O5" s="184"/>
      <c r="P5" s="421"/>
      <c r="Q5" s="410">
        <v>1</v>
      </c>
      <c r="R5" s="42"/>
      <c r="S5" s="103"/>
      <c r="T5" s="135">
        <v>1</v>
      </c>
    </row>
    <row r="6" spans="1:20">
      <c r="A6" s="744"/>
      <c r="B6" s="759"/>
      <c r="C6" s="89" t="s">
        <v>309</v>
      </c>
      <c r="D6" s="188"/>
      <c r="E6" s="400" t="s">
        <v>27</v>
      </c>
      <c r="F6" s="420" t="e">
        <f t="shared" si="0"/>
        <v>#REF!</v>
      </c>
      <c r="G6" s="212"/>
      <c r="H6" s="50"/>
      <c r="I6" s="50"/>
      <c r="J6" s="50" t="e">
        <f>'Inputs+outputs'!#REF!</f>
        <v>#REF!</v>
      </c>
      <c r="K6" s="50"/>
      <c r="L6" s="50"/>
      <c r="M6" s="50"/>
      <c r="N6" s="50"/>
      <c r="O6" s="50"/>
      <c r="P6" s="422"/>
      <c r="Q6" s="410">
        <v>1</v>
      </c>
      <c r="R6" s="42"/>
      <c r="S6" s="103"/>
      <c r="T6" s="135" t="e">
        <f>'Inputs+outputs'!#REF!</f>
        <v>#REF!</v>
      </c>
    </row>
    <row r="7" spans="1:20">
      <c r="A7" s="744"/>
      <c r="B7" s="759"/>
      <c r="C7" s="89" t="s">
        <v>310</v>
      </c>
      <c r="D7" s="188"/>
      <c r="E7" s="400" t="s">
        <v>27</v>
      </c>
      <c r="F7" s="420" t="e">
        <f t="shared" si="0"/>
        <v>#REF!</v>
      </c>
      <c r="G7" s="212"/>
      <c r="H7" s="50"/>
      <c r="I7" s="50"/>
      <c r="J7" s="50"/>
      <c r="K7" s="50" t="e">
        <f>'Inputs+outputs'!#REF!</f>
        <v>#REF!</v>
      </c>
      <c r="L7" s="50"/>
      <c r="M7" s="50"/>
      <c r="N7" s="50"/>
      <c r="O7" s="50"/>
      <c r="P7" s="422"/>
      <c r="Q7" s="410">
        <v>1</v>
      </c>
      <c r="R7" s="42"/>
      <c r="S7" s="103"/>
      <c r="T7" s="135" t="e">
        <f>'Inputs+outputs'!#REF!</f>
        <v>#REF!</v>
      </c>
    </row>
    <row r="8" spans="1:20">
      <c r="A8" s="744"/>
      <c r="B8" s="759"/>
      <c r="C8" s="89" t="s">
        <v>122</v>
      </c>
      <c r="D8" s="188"/>
      <c r="E8" s="400" t="s">
        <v>27</v>
      </c>
      <c r="F8" s="420" t="e">
        <f t="shared" si="0"/>
        <v>#REF!</v>
      </c>
      <c r="G8" s="212"/>
      <c r="H8" s="50"/>
      <c r="I8" s="50"/>
      <c r="J8" s="50"/>
      <c r="K8" s="50"/>
      <c r="L8" s="27" t="e">
        <f>'Inputs+outputs'!#REF!</f>
        <v>#REF!</v>
      </c>
      <c r="M8" s="50"/>
      <c r="N8" s="50"/>
      <c r="O8" s="50"/>
      <c r="P8" s="422"/>
      <c r="Q8" s="410">
        <v>1</v>
      </c>
      <c r="R8" s="42"/>
      <c r="S8" s="103"/>
      <c r="T8" s="135" t="e">
        <f>'Inputs+outputs'!#REF!</f>
        <v>#REF!</v>
      </c>
    </row>
    <row r="9" spans="1:20">
      <c r="A9" s="744"/>
      <c r="B9" s="759"/>
      <c r="C9" s="89" t="s">
        <v>125</v>
      </c>
      <c r="D9" s="188"/>
      <c r="E9" s="400" t="s">
        <v>18</v>
      </c>
      <c r="F9" s="420" t="e">
        <f t="shared" si="0"/>
        <v>#REF!</v>
      </c>
      <c r="G9" s="212"/>
      <c r="H9" s="50"/>
      <c r="I9" s="50"/>
      <c r="J9" s="50"/>
      <c r="K9" s="50"/>
      <c r="L9" s="50"/>
      <c r="M9" s="50" t="e">
        <f>'Inputs+outputs'!#REF!</f>
        <v>#REF!</v>
      </c>
      <c r="N9" s="50"/>
      <c r="O9" s="50"/>
      <c r="P9" s="422"/>
      <c r="Q9" s="410">
        <v>1</v>
      </c>
      <c r="R9" s="42"/>
      <c r="S9" s="103"/>
      <c r="T9" s="135" t="e">
        <f>'Inputs+outputs'!#REF!</f>
        <v>#REF!</v>
      </c>
    </row>
    <row r="10" spans="1:20">
      <c r="A10" s="744"/>
      <c r="B10" s="759"/>
      <c r="C10" s="89" t="s">
        <v>126</v>
      </c>
      <c r="D10" s="188"/>
      <c r="E10" s="400" t="s">
        <v>27</v>
      </c>
      <c r="F10" s="420" t="e">
        <f t="shared" si="0"/>
        <v>#REF!</v>
      </c>
      <c r="G10" s="212"/>
      <c r="H10" s="50"/>
      <c r="I10" s="50"/>
      <c r="J10" s="50"/>
      <c r="K10" s="50"/>
      <c r="L10" s="50"/>
      <c r="M10" s="50" t="e">
        <f>'Inputs+outputs'!#REF!</f>
        <v>#REF!</v>
      </c>
      <c r="N10" s="50"/>
      <c r="O10" s="50"/>
      <c r="P10" s="422"/>
      <c r="Q10" s="410">
        <v>1</v>
      </c>
      <c r="R10" s="42"/>
      <c r="S10" s="103"/>
      <c r="T10" s="135">
        <v>0</v>
      </c>
    </row>
    <row r="11" spans="1:20">
      <c r="A11" s="744"/>
      <c r="B11" s="759"/>
      <c r="C11" s="89" t="s">
        <v>161</v>
      </c>
      <c r="D11" s="188"/>
      <c r="E11" s="400" t="s">
        <v>127</v>
      </c>
      <c r="F11" s="420">
        <f t="shared" si="0"/>
        <v>3</v>
      </c>
      <c r="G11" s="212"/>
      <c r="H11" s="50"/>
      <c r="I11" s="50"/>
      <c r="J11" s="50"/>
      <c r="K11" s="50"/>
      <c r="L11" s="50"/>
      <c r="M11" s="50"/>
      <c r="N11" s="50">
        <v>3</v>
      </c>
      <c r="O11" s="50"/>
      <c r="P11" s="422"/>
      <c r="Q11" s="410">
        <v>1</v>
      </c>
      <c r="R11" s="42"/>
      <c r="S11" s="103"/>
      <c r="T11" s="135" t="e">
        <f>'Inputs+outputs'!#REF!</f>
        <v>#REF!</v>
      </c>
    </row>
    <row r="12" spans="1:20">
      <c r="A12" s="744"/>
      <c r="B12" s="759"/>
      <c r="C12" s="89" t="s">
        <v>124</v>
      </c>
      <c r="D12" s="188"/>
      <c r="E12" s="400" t="s">
        <v>6</v>
      </c>
      <c r="F12" s="423">
        <f t="shared" si="0"/>
        <v>0</v>
      </c>
      <c r="G12" s="212">
        <f>'Inputs+outputs'!G50</f>
        <v>0</v>
      </c>
      <c r="H12" s="50"/>
      <c r="I12" s="50"/>
      <c r="J12" s="50"/>
      <c r="K12" s="50"/>
      <c r="L12" s="50"/>
      <c r="M12" s="50"/>
      <c r="N12" s="50"/>
      <c r="O12" s="50"/>
      <c r="P12" s="422"/>
      <c r="Q12" s="410">
        <v>1</v>
      </c>
      <c r="R12" s="42"/>
      <c r="S12" s="103"/>
      <c r="T12" s="135">
        <v>1</v>
      </c>
    </row>
    <row r="13" spans="1:20">
      <c r="A13" s="744"/>
      <c r="B13" s="759"/>
      <c r="C13" s="89" t="s">
        <v>128</v>
      </c>
      <c r="D13" s="188"/>
      <c r="E13" s="400" t="s">
        <v>6</v>
      </c>
      <c r="F13" s="423">
        <f t="shared" si="0"/>
        <v>0</v>
      </c>
      <c r="G13" s="212">
        <f>'Inputs+outputs'!G51</f>
        <v>0</v>
      </c>
      <c r="H13" s="50"/>
      <c r="I13" s="50"/>
      <c r="J13" s="50"/>
      <c r="K13" s="50"/>
      <c r="L13" s="50"/>
      <c r="M13" s="50"/>
      <c r="N13" s="50"/>
      <c r="O13" s="50"/>
      <c r="P13" s="422"/>
      <c r="Q13" s="410">
        <v>1</v>
      </c>
      <c r="R13" s="42"/>
      <c r="S13" s="103"/>
      <c r="T13" s="135">
        <v>1</v>
      </c>
    </row>
    <row r="14" spans="1:20">
      <c r="A14" s="744"/>
      <c r="B14" s="759"/>
      <c r="C14" s="89"/>
      <c r="D14" s="188"/>
      <c r="E14" s="400"/>
      <c r="F14" s="423">
        <f t="shared" si="0"/>
        <v>0</v>
      </c>
      <c r="G14" s="212"/>
      <c r="H14" s="50"/>
      <c r="I14" s="50"/>
      <c r="J14" s="50"/>
      <c r="K14" s="50"/>
      <c r="L14" s="50"/>
      <c r="M14" s="50"/>
      <c r="N14" s="50"/>
      <c r="O14" s="50"/>
      <c r="P14" s="422"/>
      <c r="Q14" s="410">
        <v>1</v>
      </c>
      <c r="R14" s="42"/>
      <c r="S14" s="103"/>
      <c r="T14" s="135">
        <v>1</v>
      </c>
    </row>
    <row r="15" spans="1:20">
      <c r="A15" s="744"/>
      <c r="B15" s="759"/>
      <c r="C15" s="89"/>
      <c r="D15" s="188"/>
      <c r="E15" s="400" t="s">
        <v>6</v>
      </c>
      <c r="F15" s="423">
        <f t="shared" si="0"/>
        <v>0</v>
      </c>
      <c r="G15" s="212"/>
      <c r="H15" s="50"/>
      <c r="I15" s="50"/>
      <c r="J15" s="50"/>
      <c r="K15" s="50"/>
      <c r="L15" s="50"/>
      <c r="M15" s="50"/>
      <c r="N15" s="50"/>
      <c r="O15" s="50"/>
      <c r="P15" s="422"/>
      <c r="Q15" s="410">
        <v>1</v>
      </c>
      <c r="R15" s="42"/>
      <c r="S15" s="115"/>
      <c r="T15" s="135">
        <v>1</v>
      </c>
    </row>
    <row r="16" spans="1:20" ht="15.75" thickBot="1">
      <c r="A16" s="744"/>
      <c r="B16" s="760"/>
      <c r="C16" s="90"/>
      <c r="D16" s="231"/>
      <c r="E16" s="401" t="s">
        <v>6</v>
      </c>
      <c r="F16" s="424">
        <f t="shared" si="0"/>
        <v>0</v>
      </c>
      <c r="G16" s="213"/>
      <c r="H16" s="86"/>
      <c r="I16" s="86"/>
      <c r="J16" s="86"/>
      <c r="K16" s="86"/>
      <c r="L16" s="86"/>
      <c r="M16" s="86"/>
      <c r="N16" s="86"/>
      <c r="O16" s="86"/>
      <c r="P16" s="425"/>
      <c r="Q16" s="411">
        <v>1</v>
      </c>
      <c r="R16" s="332"/>
      <c r="S16" s="333"/>
      <c r="T16" s="334">
        <v>1</v>
      </c>
    </row>
    <row r="17" spans="1:20">
      <c r="A17" s="744"/>
      <c r="B17" s="761" t="s">
        <v>151</v>
      </c>
      <c r="C17" s="185" t="s">
        <v>98</v>
      </c>
      <c r="D17" s="186"/>
      <c r="E17" s="402" t="s">
        <v>6</v>
      </c>
      <c r="F17" s="418">
        <f t="shared" si="0"/>
        <v>10000</v>
      </c>
      <c r="G17" s="248">
        <v>10000</v>
      </c>
      <c r="H17" s="233">
        <v>0</v>
      </c>
      <c r="I17" s="233">
        <v>0</v>
      </c>
      <c r="J17" s="233">
        <v>0</v>
      </c>
      <c r="K17" s="233"/>
      <c r="L17" s="233">
        <v>0</v>
      </c>
      <c r="M17" s="233">
        <v>0</v>
      </c>
      <c r="N17" s="233">
        <v>0</v>
      </c>
      <c r="O17" s="233">
        <v>0</v>
      </c>
      <c r="P17" s="426">
        <v>0</v>
      </c>
      <c r="Q17" s="409">
        <v>1</v>
      </c>
      <c r="R17" s="199"/>
      <c r="S17" s="115"/>
      <c r="T17" s="135">
        <v>1</v>
      </c>
    </row>
    <row r="18" spans="1:20">
      <c r="A18" s="744"/>
      <c r="B18" s="762"/>
      <c r="C18" s="89" t="s">
        <v>140</v>
      </c>
      <c r="D18" s="40"/>
      <c r="E18" s="400" t="s">
        <v>6</v>
      </c>
      <c r="F18" s="423">
        <f t="shared" si="0"/>
        <v>0</v>
      </c>
      <c r="G18" s="249"/>
      <c r="H18" s="101"/>
      <c r="I18" s="101"/>
      <c r="J18" s="101"/>
      <c r="K18" s="101"/>
      <c r="L18" s="101"/>
      <c r="M18" s="101"/>
      <c r="N18" s="101"/>
      <c r="O18" s="101"/>
      <c r="P18" s="427"/>
      <c r="Q18" s="410">
        <v>1</v>
      </c>
      <c r="R18" s="199"/>
      <c r="S18" s="115"/>
      <c r="T18" s="135">
        <v>1</v>
      </c>
    </row>
    <row r="19" spans="1:20">
      <c r="A19" s="744"/>
      <c r="B19" s="762"/>
      <c r="C19" s="89" t="s">
        <v>273</v>
      </c>
      <c r="D19" s="40"/>
      <c r="E19" s="400" t="s">
        <v>101</v>
      </c>
      <c r="F19" s="538" t="e">
        <f>SUMPRODUCT(G19:P19, G$3:P$3)</f>
        <v>#REF!</v>
      </c>
      <c r="G19" s="537" t="e">
        <f>'Inputs+outputs'!#REF!</f>
        <v>#REF!</v>
      </c>
      <c r="H19" s="101"/>
      <c r="I19" s="101"/>
      <c r="J19" s="536" t="e">
        <f>'Inputs+outputs'!#REF!*J6*J$3*$Q6</f>
        <v>#REF!</v>
      </c>
      <c r="K19" s="101" t="e">
        <f>'Inputs+outputs'!#REF!*K7*K$3*$Q7</f>
        <v>#REF!</v>
      </c>
      <c r="L19" s="536" t="e">
        <f>'Inputs+outputs'!#REF!*L8*L$3*$Q8</f>
        <v>#REF!</v>
      </c>
      <c r="M19" s="101"/>
      <c r="N19" s="101"/>
      <c r="O19" s="101"/>
      <c r="P19" s="427"/>
      <c r="Q19" s="410">
        <v>1</v>
      </c>
      <c r="R19" s="199"/>
      <c r="S19" s="115"/>
      <c r="T19" s="197" t="e">
        <f>'Inputs+outputs'!#REF!</f>
        <v>#REF!</v>
      </c>
    </row>
    <row r="20" spans="1:20">
      <c r="A20" s="744"/>
      <c r="B20" s="762"/>
      <c r="C20" s="89" t="s">
        <v>121</v>
      </c>
      <c r="D20" s="188"/>
      <c r="E20" s="400" t="s">
        <v>27</v>
      </c>
      <c r="F20" s="420">
        <f t="shared" ref="F20" si="1">SUMPRODUCT(G20:P20, G$3:P$3)</f>
        <v>3</v>
      </c>
      <c r="G20" s="212"/>
      <c r="H20" s="50"/>
      <c r="I20" s="50"/>
      <c r="J20" s="50"/>
      <c r="K20" s="50"/>
      <c r="L20" s="50"/>
      <c r="M20" s="50"/>
      <c r="N20" s="50"/>
      <c r="O20" s="50">
        <v>3</v>
      </c>
      <c r="P20" s="422"/>
      <c r="Q20" s="410">
        <v>1</v>
      </c>
      <c r="R20" s="199"/>
      <c r="S20" s="103"/>
      <c r="T20" s="135" t="e">
        <f>'Inputs+outputs'!#REF!</f>
        <v>#REF!</v>
      </c>
    </row>
    <row r="21" spans="1:20" ht="15.75" thickBot="1">
      <c r="A21" s="744"/>
      <c r="B21" s="763"/>
      <c r="C21" s="90"/>
      <c r="D21" s="88"/>
      <c r="E21" s="401"/>
      <c r="F21" s="424">
        <f>SUMPRODUCT(G21:P21, G$3:P$3)</f>
        <v>0</v>
      </c>
      <c r="G21" s="250"/>
      <c r="H21" s="31"/>
      <c r="I21" s="31"/>
      <c r="J21" s="31"/>
      <c r="K21" s="31"/>
      <c r="L21" s="31"/>
      <c r="M21" s="31"/>
      <c r="N21" s="31"/>
      <c r="O21" s="31"/>
      <c r="P21" s="428"/>
      <c r="Q21" s="411">
        <v>1</v>
      </c>
      <c r="R21" s="199"/>
      <c r="S21" s="106"/>
      <c r="T21" s="135"/>
    </row>
    <row r="22" spans="1:20" ht="15" customHeight="1" thickBot="1">
      <c r="A22" s="744"/>
      <c r="B22" s="761" t="s">
        <v>204</v>
      </c>
      <c r="C22" s="239" t="s">
        <v>26</v>
      </c>
      <c r="D22" s="240"/>
      <c r="E22" s="277" t="s">
        <v>18</v>
      </c>
      <c r="F22" s="429" t="e">
        <f t="shared" ref="F22" si="2">SUM(G22:P22)</f>
        <v>#REF!</v>
      </c>
      <c r="G22" s="215" t="e">
        <f t="shared" ref="G22:P22" si="3">SUMPRODUCT(G$4:G$21,$R$4:$R$21,$Q$4:$Q$21)*G$3</f>
        <v>#REF!</v>
      </c>
      <c r="H22" s="215">
        <f t="shared" si="3"/>
        <v>0</v>
      </c>
      <c r="I22" s="215">
        <f t="shared" si="3"/>
        <v>0</v>
      </c>
      <c r="J22" s="215" t="e">
        <f t="shared" si="3"/>
        <v>#REF!</v>
      </c>
      <c r="K22" s="215" t="e">
        <f t="shared" si="3"/>
        <v>#REF!</v>
      </c>
      <c r="L22" s="215" t="e">
        <f t="shared" si="3"/>
        <v>#REF!</v>
      </c>
      <c r="M22" s="215" t="e">
        <f t="shared" si="3"/>
        <v>#REF!</v>
      </c>
      <c r="N22" s="215">
        <f t="shared" si="3"/>
        <v>0</v>
      </c>
      <c r="O22" s="215">
        <f t="shared" si="3"/>
        <v>0</v>
      </c>
      <c r="P22" s="320">
        <f t="shared" si="3"/>
        <v>0</v>
      </c>
      <c r="Q22" s="412"/>
      <c r="R22" s="43"/>
      <c r="S22" s="232"/>
      <c r="T22" s="136"/>
    </row>
    <row r="23" spans="1:20" ht="15" customHeight="1" thickBot="1">
      <c r="A23" s="744"/>
      <c r="B23" s="762"/>
      <c r="C23" s="200" t="s">
        <v>25</v>
      </c>
      <c r="D23" s="201"/>
      <c r="E23" s="278" t="s">
        <v>39</v>
      </c>
      <c r="F23" s="430" t="e">
        <f>SUM(G23:P23)</f>
        <v>#REF!</v>
      </c>
      <c r="G23" s="234" t="e">
        <f t="shared" ref="G23:P23" si="4">SUMPRODUCT($S$4:$S$21,G$4:G$21,$Q$4:$Q$21)*G$3</f>
        <v>#REF!</v>
      </c>
      <c r="H23" s="234">
        <f t="shared" si="4"/>
        <v>0</v>
      </c>
      <c r="I23" s="234">
        <f t="shared" si="4"/>
        <v>0</v>
      </c>
      <c r="J23" s="234" t="e">
        <f t="shared" si="4"/>
        <v>#REF!</v>
      </c>
      <c r="K23" s="234" t="e">
        <f t="shared" si="4"/>
        <v>#REF!</v>
      </c>
      <c r="L23" s="234" t="e">
        <f t="shared" si="4"/>
        <v>#REF!</v>
      </c>
      <c r="M23" s="234" t="e">
        <f t="shared" si="4"/>
        <v>#REF!</v>
      </c>
      <c r="N23" s="234">
        <f t="shared" si="4"/>
        <v>0</v>
      </c>
      <c r="O23" s="234">
        <f t="shared" si="4"/>
        <v>0</v>
      </c>
      <c r="P23" s="431">
        <f t="shared" si="4"/>
        <v>0</v>
      </c>
      <c r="Q23" s="413"/>
      <c r="R23" s="201"/>
      <c r="S23" s="107"/>
      <c r="T23" s="136"/>
    </row>
    <row r="24" spans="1:20">
      <c r="A24" s="744"/>
      <c r="B24" s="762"/>
      <c r="C24" s="138" t="s">
        <v>5</v>
      </c>
      <c r="D24" s="139"/>
      <c r="E24" s="403" t="s">
        <v>6</v>
      </c>
      <c r="F24" s="432" t="e">
        <f t="shared" ref="F24:F28" si="5">SUM(G24:P24)</f>
        <v>#REF!</v>
      </c>
      <c r="G24" s="235" t="e">
        <f t="shared" ref="G24:P24" si="6">SUMPRODUCT(G$4:G$16,$T$4:$T$16,$Q$4:$Q$16)*G$3</f>
        <v>#REF!</v>
      </c>
      <c r="H24" s="235" t="e">
        <f t="shared" si="6"/>
        <v>#REF!</v>
      </c>
      <c r="I24" s="235" t="e">
        <f t="shared" si="6"/>
        <v>#REF!</v>
      </c>
      <c r="J24" s="235" t="e">
        <f t="shared" si="6"/>
        <v>#REF!</v>
      </c>
      <c r="K24" s="235" t="e">
        <f t="shared" si="6"/>
        <v>#REF!</v>
      </c>
      <c r="L24" s="235" t="e">
        <f t="shared" si="6"/>
        <v>#REF!</v>
      </c>
      <c r="M24" s="235" t="e">
        <f t="shared" si="6"/>
        <v>#REF!</v>
      </c>
      <c r="N24" s="235" t="e">
        <f t="shared" si="6"/>
        <v>#REF!</v>
      </c>
      <c r="O24" s="235" t="e">
        <f t="shared" si="6"/>
        <v>#REF!</v>
      </c>
      <c r="P24" s="282" t="e">
        <f t="shared" si="6"/>
        <v>#REF!</v>
      </c>
      <c r="Q24" s="414"/>
      <c r="R24" s="141"/>
      <c r="S24" s="141"/>
      <c r="T24" s="136"/>
    </row>
    <row r="25" spans="1:20">
      <c r="A25" s="744"/>
      <c r="B25" s="762"/>
      <c r="C25" s="142" t="s">
        <v>274</v>
      </c>
      <c r="D25" s="143"/>
      <c r="E25" s="404" t="s">
        <v>6</v>
      </c>
      <c r="F25" s="433" t="e">
        <f>SUM(G25:P25)</f>
        <v>#REF!</v>
      </c>
      <c r="G25" s="236" t="e">
        <f t="shared" ref="G25:P25" si="7">SUMPRODUCT(G$17:G$21,$T$17:$T$21,$Q$17:$Q$21)*G$3</f>
        <v>#REF!</v>
      </c>
      <c r="H25" s="236" t="e">
        <f t="shared" si="7"/>
        <v>#REF!</v>
      </c>
      <c r="I25" s="236" t="e">
        <f t="shared" si="7"/>
        <v>#REF!</v>
      </c>
      <c r="J25" s="236" t="e">
        <f t="shared" si="7"/>
        <v>#REF!</v>
      </c>
      <c r="K25" s="236" t="e">
        <f t="shared" si="7"/>
        <v>#REF!</v>
      </c>
      <c r="L25" s="236" t="e">
        <f t="shared" si="7"/>
        <v>#REF!</v>
      </c>
      <c r="M25" s="236" t="e">
        <f t="shared" si="7"/>
        <v>#REF!</v>
      </c>
      <c r="N25" s="236" t="e">
        <f t="shared" si="7"/>
        <v>#REF!</v>
      </c>
      <c r="O25" s="236" t="e">
        <f t="shared" si="7"/>
        <v>#REF!</v>
      </c>
      <c r="P25" s="135" t="e">
        <f t="shared" si="7"/>
        <v>#REF!</v>
      </c>
      <c r="Q25" s="415"/>
      <c r="R25" s="141"/>
      <c r="S25" s="141"/>
      <c r="T25" s="136"/>
    </row>
    <row r="26" spans="1:20">
      <c r="A26" s="744"/>
      <c r="B26" s="762"/>
      <c r="C26" s="190" t="s">
        <v>131</v>
      </c>
      <c r="D26" s="191"/>
      <c r="E26" s="405" t="s">
        <v>6</v>
      </c>
      <c r="F26" s="433" t="e">
        <f t="shared" si="5"/>
        <v>#REF!</v>
      </c>
      <c r="G26" s="237" t="e">
        <f t="shared" ref="G26:P26" si="8">SUM(G24:G25)</f>
        <v>#REF!</v>
      </c>
      <c r="H26" s="192" t="e">
        <f t="shared" si="8"/>
        <v>#REF!</v>
      </c>
      <c r="I26" s="192" t="e">
        <f t="shared" si="8"/>
        <v>#REF!</v>
      </c>
      <c r="J26" s="192" t="e">
        <f t="shared" si="8"/>
        <v>#REF!</v>
      </c>
      <c r="K26" s="192" t="e">
        <f t="shared" si="8"/>
        <v>#REF!</v>
      </c>
      <c r="L26" s="192" t="e">
        <f t="shared" si="8"/>
        <v>#REF!</v>
      </c>
      <c r="M26" s="192" t="e">
        <f t="shared" si="8"/>
        <v>#REF!</v>
      </c>
      <c r="N26" s="192" t="e">
        <f t="shared" si="8"/>
        <v>#REF!</v>
      </c>
      <c r="O26" s="192" t="e">
        <f t="shared" si="8"/>
        <v>#REF!</v>
      </c>
      <c r="P26" s="434" t="e">
        <f t="shared" si="8"/>
        <v>#REF!</v>
      </c>
      <c r="Q26" s="415"/>
      <c r="R26" s="141"/>
      <c r="S26" s="141"/>
      <c r="T26" s="136"/>
    </row>
    <row r="27" spans="1:20">
      <c r="A27" s="744"/>
      <c r="B27" s="762"/>
      <c r="C27" s="190" t="s">
        <v>133</v>
      </c>
      <c r="D27" s="191"/>
      <c r="E27" s="406">
        <f>'Inputs+outputs'!$G$40</f>
        <v>0</v>
      </c>
      <c r="F27" s="433" t="e">
        <f t="shared" si="5"/>
        <v>#REF!</v>
      </c>
      <c r="G27" s="237" t="e">
        <f t="shared" ref="G27:P27" si="9">$E27*G26</f>
        <v>#REF!</v>
      </c>
      <c r="H27" s="192" t="e">
        <f t="shared" si="9"/>
        <v>#REF!</v>
      </c>
      <c r="I27" s="192" t="e">
        <f t="shared" si="9"/>
        <v>#REF!</v>
      </c>
      <c r="J27" s="192" t="e">
        <f t="shared" si="9"/>
        <v>#REF!</v>
      </c>
      <c r="K27" s="192" t="e">
        <f t="shared" si="9"/>
        <v>#REF!</v>
      </c>
      <c r="L27" s="192" t="e">
        <f t="shared" si="9"/>
        <v>#REF!</v>
      </c>
      <c r="M27" s="192" t="e">
        <f t="shared" si="9"/>
        <v>#REF!</v>
      </c>
      <c r="N27" s="192" t="e">
        <f t="shared" si="9"/>
        <v>#REF!</v>
      </c>
      <c r="O27" s="192" t="e">
        <f t="shared" si="9"/>
        <v>#REF!</v>
      </c>
      <c r="P27" s="434" t="e">
        <f t="shared" si="9"/>
        <v>#REF!</v>
      </c>
      <c r="Q27" s="416"/>
      <c r="R27" s="141"/>
      <c r="S27" s="141"/>
      <c r="T27" s="136"/>
    </row>
    <row r="28" spans="1:20" ht="15" customHeight="1" thickBot="1">
      <c r="A28" s="745"/>
      <c r="B28" s="763"/>
      <c r="C28" s="227" t="s">
        <v>132</v>
      </c>
      <c r="D28" s="145"/>
      <c r="E28" s="407" t="s">
        <v>6</v>
      </c>
      <c r="F28" s="435" t="e">
        <f t="shared" si="5"/>
        <v>#REF!</v>
      </c>
      <c r="G28" s="238" t="e">
        <f>SUM(G26:G27)</f>
        <v>#REF!</v>
      </c>
      <c r="H28" s="147" t="e">
        <f t="shared" ref="H28:P28" si="10">SUM(H26:H27)</f>
        <v>#REF!</v>
      </c>
      <c r="I28" s="147" t="e">
        <f t="shared" si="10"/>
        <v>#REF!</v>
      </c>
      <c r="J28" s="147" t="e">
        <f t="shared" si="10"/>
        <v>#REF!</v>
      </c>
      <c r="K28" s="147" t="e">
        <f t="shared" si="10"/>
        <v>#REF!</v>
      </c>
      <c r="L28" s="147" t="e">
        <f t="shared" si="10"/>
        <v>#REF!</v>
      </c>
      <c r="M28" s="147" t="e">
        <f t="shared" si="10"/>
        <v>#REF!</v>
      </c>
      <c r="N28" s="147" t="e">
        <f t="shared" si="10"/>
        <v>#REF!</v>
      </c>
      <c r="O28" s="147" t="e">
        <f t="shared" si="10"/>
        <v>#REF!</v>
      </c>
      <c r="P28" s="436" t="e">
        <f t="shared" si="10"/>
        <v>#REF!</v>
      </c>
      <c r="Q28" s="417"/>
      <c r="R28" s="148"/>
      <c r="S28" s="148"/>
      <c r="T28" s="137"/>
    </row>
    <row r="29" spans="1:20" ht="15" customHeight="1" thickBot="1">
      <c r="A29" s="207"/>
      <c r="B29" s="193"/>
      <c r="C29" s="4"/>
      <c r="D29" s="4"/>
      <c r="E29" s="163"/>
      <c r="F29" s="84"/>
      <c r="G29" s="84"/>
      <c r="H29" s="84"/>
      <c r="I29" s="84"/>
      <c r="J29" s="84"/>
      <c r="K29" s="84"/>
      <c r="L29" s="84"/>
      <c r="M29" s="84"/>
      <c r="N29" s="84"/>
      <c r="O29" s="84"/>
      <c r="P29" s="84"/>
      <c r="Q29" s="163"/>
      <c r="R29" s="208"/>
      <c r="S29" s="208"/>
      <c r="T29" s="208"/>
    </row>
    <row r="30" spans="1:20" ht="15" customHeight="1">
      <c r="A30" s="743" t="s">
        <v>153</v>
      </c>
      <c r="B30" s="746" t="s">
        <v>134</v>
      </c>
      <c r="C30" s="747"/>
      <c r="D30" s="747"/>
      <c r="E30" s="109" t="s">
        <v>8</v>
      </c>
      <c r="F30" s="287"/>
      <c r="G30" s="269">
        <v>2</v>
      </c>
      <c r="H30" s="209">
        <v>6</v>
      </c>
      <c r="I30" s="195">
        <v>3</v>
      </c>
      <c r="J30" s="195">
        <v>6</v>
      </c>
      <c r="K30" s="195">
        <v>7</v>
      </c>
      <c r="L30" s="195">
        <v>6</v>
      </c>
      <c r="M30" s="195">
        <v>4</v>
      </c>
      <c r="N30" s="195">
        <v>12</v>
      </c>
      <c r="O30" s="195">
        <v>120</v>
      </c>
      <c r="P30" s="196"/>
      <c r="Q30" s="163"/>
    </row>
    <row r="31" spans="1:20" ht="15" customHeight="1">
      <c r="A31" s="744"/>
      <c r="B31" s="748" t="s">
        <v>135</v>
      </c>
      <c r="C31" s="749"/>
      <c r="D31" s="749"/>
      <c r="E31" s="34" t="s">
        <v>8</v>
      </c>
      <c r="F31" s="284"/>
      <c r="G31" s="270">
        <f>G30</f>
        <v>2</v>
      </c>
      <c r="H31" s="1">
        <f t="shared" ref="H31:L31" si="11">H30</f>
        <v>6</v>
      </c>
      <c r="I31" s="1">
        <f t="shared" si="11"/>
        <v>3</v>
      </c>
      <c r="J31" s="1">
        <f t="shared" si="11"/>
        <v>6</v>
      </c>
      <c r="K31" s="1">
        <f t="shared" si="11"/>
        <v>7</v>
      </c>
      <c r="L31" s="1">
        <f t="shared" si="11"/>
        <v>6</v>
      </c>
      <c r="M31" s="1">
        <v>72</v>
      </c>
      <c r="N31" s="1">
        <f>N30</f>
        <v>12</v>
      </c>
      <c r="O31" s="1">
        <f t="shared" ref="O31:P31" si="12">O30</f>
        <v>120</v>
      </c>
      <c r="P31" s="165">
        <f t="shared" si="12"/>
        <v>0</v>
      </c>
      <c r="Q31" s="163"/>
    </row>
    <row r="32" spans="1:20" ht="15" customHeight="1">
      <c r="A32" s="744"/>
      <c r="B32" s="10" t="s">
        <v>183</v>
      </c>
      <c r="C32" s="159"/>
      <c r="D32" s="159"/>
      <c r="E32" s="34" t="s">
        <v>184</v>
      </c>
      <c r="F32" s="284"/>
      <c r="G32" s="357">
        <f>'Inputs+outputs'!$G$41+Pilot!G31*30.25+15</f>
        <v>75.5</v>
      </c>
      <c r="H32" s="357">
        <f>'Inputs+outputs'!$G$41+Pilot!H31*30.25+15</f>
        <v>196.5</v>
      </c>
      <c r="I32" s="357">
        <f>'Inputs+outputs'!$G$41+Pilot!I31*30.25+15</f>
        <v>105.75</v>
      </c>
      <c r="J32" s="357">
        <f>'Inputs+outputs'!$G$41+Pilot!J31*30.25+15</f>
        <v>196.5</v>
      </c>
      <c r="K32" s="357">
        <f>'Inputs+outputs'!$G$41+Pilot!K31*30.25+15</f>
        <v>226.75</v>
      </c>
      <c r="L32" s="357">
        <f>'Inputs+outputs'!$G$41+Pilot!L31*30.25+15</f>
        <v>196.5</v>
      </c>
      <c r="M32" s="357">
        <f>'Inputs+outputs'!$G$41+Pilot!M31*30.25+15</f>
        <v>2193</v>
      </c>
      <c r="N32" s="357">
        <f>'Inputs+outputs'!$G$41+Pilot!N31*30.25+15</f>
        <v>378</v>
      </c>
      <c r="O32" s="357">
        <f>'Inputs+outputs'!$G$41+Pilot!O31*30.25+15</f>
        <v>3645</v>
      </c>
      <c r="P32" s="491">
        <f>'Inputs+outputs'!$G$41+Pilot!P31*30.25+15</f>
        <v>15</v>
      </c>
      <c r="Q32" s="163"/>
    </row>
    <row r="33" spans="1:20" ht="15" customHeight="1">
      <c r="A33" s="744"/>
      <c r="B33" s="748" t="str">
        <f>"Operating years to "&amp;Funding!C22</f>
        <v>Operating years to 2030</v>
      </c>
      <c r="C33" s="749"/>
      <c r="D33" s="749"/>
      <c r="E33" s="34" t="s">
        <v>9</v>
      </c>
      <c r="F33" s="284"/>
      <c r="G33" s="271">
        <f>MIN(G$35,MAX(0,Funding!$C22+0.5 -'Inputs+outputs'!$D$41-G$31/12))</f>
        <v>0</v>
      </c>
      <c r="H33" s="271">
        <f>MIN(H$35,MAX(0,Funding!$C22+0.5 -'Inputs+outputs'!$D$41-H$31/12))</f>
        <v>0</v>
      </c>
      <c r="I33" s="271">
        <f>MIN(I$35,MAX(0,Funding!$C22+0.5 -'Inputs+outputs'!$D$41-I$31/12))</f>
        <v>0</v>
      </c>
      <c r="J33" s="271">
        <f>MIN(J$35,MAX(0,Funding!$C22+0.5 -'Inputs+outputs'!$D$41-J$31/12))</f>
        <v>0</v>
      </c>
      <c r="K33" s="271">
        <f>MIN(K$35,MAX(0,Funding!$C22+0.5 -'Inputs+outputs'!$D$41-K$31/12))</f>
        <v>0</v>
      </c>
      <c r="L33" s="271">
        <f>MIN(L$35,MAX(0,Funding!$C22+0.5 -'Inputs+outputs'!$D$41-L$31/12))</f>
        <v>0</v>
      </c>
      <c r="M33" s="271">
        <f>MIN(M$35,MAX(0,Funding!$C22+0.5 -'Inputs+outputs'!$D$41-M$31/12))</f>
        <v>0</v>
      </c>
      <c r="N33" s="271">
        <f>MIN(N$35,MAX(0,Funding!$C22+0.5 -'Inputs+outputs'!$D$41-N$31/12))</f>
        <v>0</v>
      </c>
      <c r="O33" s="271">
        <f>MIN(O$35,MAX(0,Funding!$C22+0.5 -'Inputs+outputs'!$D$41-O$31/12))</f>
        <v>0</v>
      </c>
      <c r="P33" s="492">
        <f>MIN(P$35,MAX(0,Funding!$C22+0.5 -'Inputs+outputs'!$D$41-P$31/12))</f>
        <v>0</v>
      </c>
      <c r="Q33" s="163"/>
    </row>
    <row r="34" spans="1:20" ht="15" customHeight="1">
      <c r="A34" s="744"/>
      <c r="B34" s="748" t="str">
        <f>"Operating years to "&amp;Funding!C23</f>
        <v>Operating years to 2050</v>
      </c>
      <c r="C34" s="749"/>
      <c r="D34" s="749"/>
      <c r="E34" s="34" t="s">
        <v>9</v>
      </c>
      <c r="F34" s="284"/>
      <c r="G34" s="271">
        <f>MIN(G$35,MAX(0,Funding!$C23+0.5 -'Inputs+outputs'!$D$41-G$31/12))</f>
        <v>0</v>
      </c>
      <c r="H34" s="271">
        <f>MIN(H$35,MAX(0,Funding!$C23+0.5 -'Inputs+outputs'!$D$41-H$31/12))</f>
        <v>0</v>
      </c>
      <c r="I34" s="271">
        <f>MIN(I$35,MAX(0,Funding!$C23+0.5 -'Inputs+outputs'!$D$41-I$31/12))</f>
        <v>0</v>
      </c>
      <c r="J34" s="271">
        <f>MIN(J$35,MAX(0,Funding!$C23+0.5 -'Inputs+outputs'!$D$41-J$31/12))</f>
        <v>0</v>
      </c>
      <c r="K34" s="271">
        <f>MIN(K$35,MAX(0,Funding!$C23+0.5 -'Inputs+outputs'!$D$41-K$31/12))</f>
        <v>0</v>
      </c>
      <c r="L34" s="271">
        <f>MIN(L$35,MAX(0,Funding!$C23+0.5 -'Inputs+outputs'!$D$41-L$31/12))</f>
        <v>0</v>
      </c>
      <c r="M34" s="271">
        <f>MIN(M$35,MAX(0,Funding!$C23+0.5 -'Inputs+outputs'!$D$41-M$31/12))</f>
        <v>0</v>
      </c>
      <c r="N34" s="271">
        <f>MIN(N$35,MAX(0,Funding!$C23+0.5 -'Inputs+outputs'!$D$41-N$31/12))</f>
        <v>0</v>
      </c>
      <c r="O34" s="271">
        <f>MIN(O$35,MAX(0,Funding!$C23+0.5 -'Inputs+outputs'!$D$41-O$31/12))</f>
        <v>0</v>
      </c>
      <c r="P34" s="492">
        <f>MIN(P$35,MAX(0,Funding!$C23+0.5 -'Inputs+outputs'!$D$41-P$31/12))</f>
        <v>0</v>
      </c>
      <c r="Q34" s="163"/>
    </row>
    <row r="35" spans="1:20" ht="15" customHeight="1">
      <c r="A35" s="744"/>
      <c r="B35" s="748" t="s">
        <v>10</v>
      </c>
      <c r="C35" s="749"/>
      <c r="D35" s="749"/>
      <c r="E35" s="34" t="s">
        <v>9</v>
      </c>
      <c r="F35" s="284"/>
      <c r="G35" s="270">
        <f>'Inputs+outputs'!$G$43</f>
        <v>0</v>
      </c>
      <c r="H35" s="1">
        <f>'Inputs+outputs'!$G$43</f>
        <v>0</v>
      </c>
      <c r="I35" s="1">
        <f>'Inputs+outputs'!$G$43</f>
        <v>0</v>
      </c>
      <c r="J35" s="1">
        <f>'Inputs+outputs'!$G$43</f>
        <v>0</v>
      </c>
      <c r="K35" s="1">
        <f>'Inputs+outputs'!$G$43</f>
        <v>0</v>
      </c>
      <c r="L35" s="1">
        <f>'Inputs+outputs'!$G$43</f>
        <v>0</v>
      </c>
      <c r="M35" s="1">
        <f>'Inputs+outputs'!$G$43</f>
        <v>0</v>
      </c>
      <c r="N35" s="1">
        <f>'Inputs+outputs'!$G$43</f>
        <v>0</v>
      </c>
      <c r="O35" s="1">
        <f>'Inputs+outputs'!$G$43</f>
        <v>0</v>
      </c>
      <c r="P35" s="165">
        <f>'Inputs+outputs'!$G$43</f>
        <v>0</v>
      </c>
      <c r="Q35" s="163"/>
    </row>
    <row r="36" spans="1:20" ht="15" customHeight="1">
      <c r="A36" s="744"/>
      <c r="B36" s="750" t="s">
        <v>11</v>
      </c>
      <c r="C36" s="751"/>
      <c r="D36" s="751"/>
      <c r="E36" s="34" t="s">
        <v>8</v>
      </c>
      <c r="F36" s="284"/>
      <c r="G36" s="272">
        <f t="shared" ref="G36:P36" si="13">G31+G35*12</f>
        <v>2</v>
      </c>
      <c r="H36" s="51">
        <f t="shared" si="13"/>
        <v>6</v>
      </c>
      <c r="I36" s="51">
        <f t="shared" si="13"/>
        <v>3</v>
      </c>
      <c r="J36" s="51">
        <f t="shared" si="13"/>
        <v>6</v>
      </c>
      <c r="K36" s="51">
        <f t="shared" si="13"/>
        <v>7</v>
      </c>
      <c r="L36" s="51">
        <f t="shared" si="13"/>
        <v>6</v>
      </c>
      <c r="M36" s="51">
        <f t="shared" si="13"/>
        <v>72</v>
      </c>
      <c r="N36" s="51">
        <f t="shared" si="13"/>
        <v>12</v>
      </c>
      <c r="O36" s="51">
        <f t="shared" si="13"/>
        <v>120</v>
      </c>
      <c r="P36" s="166">
        <f t="shared" si="13"/>
        <v>0</v>
      </c>
      <c r="Q36" s="163"/>
    </row>
    <row r="37" spans="1:20" ht="15" customHeight="1">
      <c r="A37" s="744"/>
      <c r="B37" s="748" t="s">
        <v>12</v>
      </c>
      <c r="C37" s="749"/>
      <c r="D37" s="749"/>
      <c r="E37" s="34" t="s">
        <v>13</v>
      </c>
      <c r="F37" s="284"/>
      <c r="G37" s="273"/>
      <c r="H37" s="111"/>
      <c r="I37" s="111"/>
      <c r="J37" s="111">
        <v>0.95</v>
      </c>
      <c r="K37" s="111" t="e">
        <f>'Inputs+outputs'!#REF!</f>
        <v>#REF!</v>
      </c>
      <c r="L37" s="111" t="e">
        <f>'Inputs+outputs'!#REF!</f>
        <v>#REF!</v>
      </c>
      <c r="M37" s="30"/>
      <c r="N37" s="111">
        <v>0.95</v>
      </c>
      <c r="O37" s="111"/>
      <c r="P37" s="251"/>
      <c r="Q37" s="163"/>
    </row>
    <row r="38" spans="1:20" ht="15" customHeight="1" thickBot="1">
      <c r="A38" s="744"/>
      <c r="B38" s="752" t="s">
        <v>14</v>
      </c>
      <c r="C38" s="753"/>
      <c r="D38" s="753"/>
      <c r="E38" s="35" t="s">
        <v>15</v>
      </c>
      <c r="F38" s="285"/>
      <c r="G38" s="494">
        <f>365*24*G37</f>
        <v>0</v>
      </c>
      <c r="H38" s="495">
        <f t="shared" ref="H38" si="14">365*24*H37</f>
        <v>0</v>
      </c>
      <c r="I38" s="495">
        <f>365*24*I37</f>
        <v>0</v>
      </c>
      <c r="J38" s="495">
        <f t="shared" ref="J38:P38" si="15">365*24*J37</f>
        <v>8322</v>
      </c>
      <c r="K38" s="495" t="e">
        <f t="shared" si="15"/>
        <v>#REF!</v>
      </c>
      <c r="L38" s="495" t="e">
        <f t="shared" si="15"/>
        <v>#REF!</v>
      </c>
      <c r="M38" s="495">
        <f t="shared" si="15"/>
        <v>0</v>
      </c>
      <c r="N38" s="495">
        <f t="shared" si="15"/>
        <v>8322</v>
      </c>
      <c r="O38" s="495">
        <f t="shared" si="15"/>
        <v>0</v>
      </c>
      <c r="P38" s="496">
        <f t="shared" si="15"/>
        <v>0</v>
      </c>
      <c r="Q38" s="163"/>
    </row>
    <row r="39" spans="1:20">
      <c r="A39" s="744"/>
      <c r="B39" s="11" t="s">
        <v>258</v>
      </c>
      <c r="C39" s="159"/>
      <c r="D39" s="161"/>
      <c r="E39" s="34" t="s">
        <v>13</v>
      </c>
      <c r="F39" s="286" t="e">
        <f>SUM(G39:P39)</f>
        <v>#REF!</v>
      </c>
      <c r="G39" s="378" t="e">
        <f t="shared" ref="G39:P39" si="16">G24/$F$24</f>
        <v>#REF!</v>
      </c>
      <c r="H39" s="378" t="e">
        <f t="shared" si="16"/>
        <v>#REF!</v>
      </c>
      <c r="I39" s="378" t="e">
        <f t="shared" si="16"/>
        <v>#REF!</v>
      </c>
      <c r="J39" s="378" t="e">
        <f t="shared" si="16"/>
        <v>#REF!</v>
      </c>
      <c r="K39" s="378" t="e">
        <f t="shared" si="16"/>
        <v>#REF!</v>
      </c>
      <c r="L39" s="378" t="e">
        <f t="shared" si="16"/>
        <v>#REF!</v>
      </c>
      <c r="M39" s="378" t="e">
        <f t="shared" si="16"/>
        <v>#REF!</v>
      </c>
      <c r="N39" s="378" t="e">
        <f t="shared" si="16"/>
        <v>#REF!</v>
      </c>
      <c r="O39" s="378" t="e">
        <f t="shared" si="16"/>
        <v>#REF!</v>
      </c>
      <c r="P39" s="379" t="e">
        <f t="shared" si="16"/>
        <v>#REF!</v>
      </c>
      <c r="Q39" s="163"/>
    </row>
    <row r="40" spans="1:20" ht="15" customHeight="1" thickBot="1">
      <c r="A40" s="745"/>
      <c r="B40" s="80" t="s">
        <v>191</v>
      </c>
      <c r="C40" s="160"/>
      <c r="D40" s="102"/>
      <c r="E40" s="35" t="s">
        <v>6</v>
      </c>
      <c r="F40" s="288" t="e">
        <f>SUM(G40:P40)</f>
        <v>#REF!</v>
      </c>
      <c r="G40" s="189" t="e">
        <f>'Inputs+outputs'!$G$39*G39*G$3</f>
        <v>#REF!</v>
      </c>
      <c r="H40" s="189" t="e">
        <f>'Inputs+outputs'!$G$39*H39*H$3</f>
        <v>#REF!</v>
      </c>
      <c r="I40" s="189" t="e">
        <f>'Inputs+outputs'!$G$39*I39*I$3</f>
        <v>#REF!</v>
      </c>
      <c r="J40" s="189" t="e">
        <f>'Inputs+outputs'!$G$39*J39*J$3</f>
        <v>#REF!</v>
      </c>
      <c r="K40" s="189" t="e">
        <f>'Inputs+outputs'!$G$39*K39*K$3</f>
        <v>#REF!</v>
      </c>
      <c r="L40" s="189" t="e">
        <f>'Inputs+outputs'!$G$39*L39*L$3</f>
        <v>#REF!</v>
      </c>
      <c r="M40" s="189" t="e">
        <f>'Inputs+outputs'!$G$39*M39*M$3</f>
        <v>#REF!</v>
      </c>
      <c r="N40" s="189" t="e">
        <f>'Inputs+outputs'!$G$39*N39*N$3</f>
        <v>#REF!</v>
      </c>
      <c r="O40" s="189" t="e">
        <f>'Inputs+outputs'!$G$39*O39*O$3</f>
        <v>#REF!</v>
      </c>
      <c r="P40" s="493" t="e">
        <f>'Inputs+outputs'!$G$39*P39*P$3</f>
        <v>#REF!</v>
      </c>
      <c r="Q40" s="163"/>
    </row>
    <row r="41" spans="1:20" ht="15" customHeight="1" thickBot="1"/>
    <row r="42" spans="1:20" ht="15" customHeight="1">
      <c r="A42" s="731" t="s">
        <v>173</v>
      </c>
      <c r="B42" s="737" t="s">
        <v>152</v>
      </c>
      <c r="C42" s="524" t="s">
        <v>157</v>
      </c>
      <c r="D42" s="186"/>
      <c r="E42" s="526" t="s">
        <v>27</v>
      </c>
      <c r="F42" s="289">
        <f t="shared" ref="F42:F57" si="17">SUM(G42:P42)</f>
        <v>0.01</v>
      </c>
      <c r="G42" s="254"/>
      <c r="H42" s="254"/>
      <c r="I42" s="254"/>
      <c r="J42" s="254"/>
      <c r="K42" s="254"/>
      <c r="L42" s="254"/>
      <c r="M42" s="254"/>
      <c r="N42" s="258">
        <v>0.01</v>
      </c>
      <c r="O42" s="254"/>
      <c r="P42" s="255"/>
      <c r="Q42" s="283"/>
    </row>
    <row r="43" spans="1:20" ht="15" customHeight="1">
      <c r="A43" s="732"/>
      <c r="B43" s="738"/>
      <c r="C43" s="525" t="s">
        <v>175</v>
      </c>
      <c r="D43" s="40"/>
      <c r="E43" s="39" t="s">
        <v>100</v>
      </c>
      <c r="F43" s="290">
        <f t="shared" si="17"/>
        <v>0.1</v>
      </c>
      <c r="G43" s="27"/>
      <c r="H43" s="27"/>
      <c r="I43" s="27"/>
      <c r="J43" s="27"/>
      <c r="K43" s="27"/>
      <c r="L43" s="27"/>
      <c r="M43" s="27"/>
      <c r="N43" s="27">
        <v>0.1</v>
      </c>
      <c r="O43" s="27"/>
      <c r="P43" s="164"/>
      <c r="Q43" s="283"/>
    </row>
    <row r="44" spans="1:20" ht="15" customHeight="1">
      <c r="A44" s="732"/>
      <c r="B44" s="738"/>
      <c r="C44" s="525" t="s">
        <v>275</v>
      </c>
      <c r="D44" s="40"/>
      <c r="E44" s="39" t="s">
        <v>29</v>
      </c>
      <c r="F44" s="290">
        <f t="shared" si="17"/>
        <v>0</v>
      </c>
      <c r="G44" s="27"/>
      <c r="H44" s="27"/>
      <c r="I44" s="27"/>
      <c r="J44" s="27"/>
      <c r="K44" s="27"/>
      <c r="L44" s="27"/>
      <c r="M44" s="27"/>
      <c r="N44" s="27"/>
      <c r="O44" s="27"/>
      <c r="P44" s="164"/>
      <c r="Q44" s="283"/>
    </row>
    <row r="45" spans="1:20" ht="15" customHeight="1">
      <c r="A45" s="732"/>
      <c r="B45" s="738"/>
      <c r="C45" s="525" t="s">
        <v>19</v>
      </c>
      <c r="D45" s="40"/>
      <c r="E45" s="39" t="s">
        <v>28</v>
      </c>
      <c r="F45" s="290">
        <f t="shared" si="17"/>
        <v>0</v>
      </c>
      <c r="G45" s="27"/>
      <c r="H45" s="27"/>
      <c r="I45" s="27"/>
      <c r="J45" s="27"/>
      <c r="K45" s="27"/>
      <c r="L45" s="27"/>
      <c r="M45" s="27"/>
      <c r="N45" s="27"/>
      <c r="O45" s="27"/>
      <c r="P45" s="164"/>
      <c r="Q45" s="283"/>
    </row>
    <row r="46" spans="1:20" ht="15" customHeight="1">
      <c r="A46" s="732"/>
      <c r="B46" s="738"/>
      <c r="C46" s="525" t="s">
        <v>20</v>
      </c>
      <c r="D46" s="40"/>
      <c r="E46" s="39" t="s">
        <v>29</v>
      </c>
      <c r="F46" s="290">
        <f t="shared" si="17"/>
        <v>0</v>
      </c>
      <c r="G46" s="27"/>
      <c r="H46" s="27"/>
      <c r="I46" s="27"/>
      <c r="J46" s="27"/>
      <c r="K46" s="27"/>
      <c r="L46" s="27"/>
      <c r="M46" s="27"/>
      <c r="N46" s="27"/>
      <c r="O46" s="27"/>
      <c r="P46" s="164"/>
      <c r="Q46" s="283"/>
    </row>
    <row r="47" spans="1:20" ht="15" customHeight="1" thickBot="1">
      <c r="A47" s="732"/>
      <c r="B47" s="738"/>
      <c r="C47" s="525" t="s">
        <v>30</v>
      </c>
      <c r="D47" s="40"/>
      <c r="E47" s="39" t="s">
        <v>100</v>
      </c>
      <c r="F47" s="290">
        <f t="shared" si="17"/>
        <v>0</v>
      </c>
      <c r="G47" s="27"/>
      <c r="H47" s="27"/>
      <c r="I47" s="27"/>
      <c r="J47" s="27"/>
      <c r="K47" s="27"/>
      <c r="L47" s="27"/>
      <c r="M47" s="27"/>
      <c r="N47" s="27"/>
      <c r="O47" s="27"/>
      <c r="P47" s="164"/>
      <c r="Q47" s="283"/>
    </row>
    <row r="48" spans="1:20" ht="15" customHeight="1" thickBot="1">
      <c r="A48" s="732"/>
      <c r="B48" s="739"/>
      <c r="C48" s="312" t="s">
        <v>31</v>
      </c>
      <c r="D48" s="313"/>
      <c r="E48" s="570" t="s">
        <v>299</v>
      </c>
      <c r="F48" s="314">
        <f t="shared" si="17"/>
        <v>0</v>
      </c>
      <c r="G48" s="315"/>
      <c r="H48" s="315"/>
      <c r="I48" s="315"/>
      <c r="J48" s="315"/>
      <c r="K48" s="315"/>
      <c r="L48" s="315"/>
      <c r="M48" s="315"/>
      <c r="N48" s="315"/>
      <c r="O48" s="315"/>
      <c r="P48" s="316"/>
      <c r="Q48" s="408" t="s">
        <v>292</v>
      </c>
      <c r="R48" s="539" t="s">
        <v>205</v>
      </c>
      <c r="S48" s="540" t="s">
        <v>208</v>
      </c>
      <c r="T48" s="541" t="s">
        <v>209</v>
      </c>
    </row>
    <row r="49" spans="1:20" ht="15" customHeight="1">
      <c r="A49" s="732"/>
      <c r="B49" s="737" t="s">
        <v>32</v>
      </c>
      <c r="C49" s="524" t="str">
        <f>C42</f>
        <v>Grid electricity</v>
      </c>
      <c r="D49" s="186"/>
      <c r="E49" s="526" t="s">
        <v>147</v>
      </c>
      <c r="F49" s="252" t="e">
        <f t="shared" si="17"/>
        <v>#REF!</v>
      </c>
      <c r="G49" s="253">
        <f t="shared" ref="G49:O54" si="18">G$38*G42</f>
        <v>0</v>
      </c>
      <c r="H49" s="253">
        <f t="shared" si="18"/>
        <v>0</v>
      </c>
      <c r="I49" s="253">
        <f t="shared" si="18"/>
        <v>0</v>
      </c>
      <c r="J49" s="253">
        <f t="shared" si="18"/>
        <v>0</v>
      </c>
      <c r="K49" s="253" t="e">
        <f t="shared" si="18"/>
        <v>#REF!</v>
      </c>
      <c r="L49" s="253" t="e">
        <f t="shared" si="18"/>
        <v>#REF!</v>
      </c>
      <c r="M49" s="253">
        <f t="shared" si="18"/>
        <v>0</v>
      </c>
      <c r="N49" s="253">
        <f t="shared" si="18"/>
        <v>83.22</v>
      </c>
      <c r="O49" s="253">
        <f t="shared" si="18"/>
        <v>0</v>
      </c>
      <c r="P49" s="307"/>
      <c r="Q49" s="463">
        <v>1</v>
      </c>
      <c r="R49" s="41">
        <v>1</v>
      </c>
      <c r="S49" s="117"/>
      <c r="T49" s="149">
        <v>300</v>
      </c>
    </row>
    <row r="50" spans="1:20" ht="15" customHeight="1">
      <c r="A50" s="732"/>
      <c r="B50" s="738"/>
      <c r="C50" s="525" t="str">
        <f t="shared" ref="C50:C54" si="19">C43</f>
        <v>Biomass</v>
      </c>
      <c r="D50" s="40"/>
      <c r="E50" s="39" t="s">
        <v>145</v>
      </c>
      <c r="F50" s="122" t="e">
        <f t="shared" si="17"/>
        <v>#REF!</v>
      </c>
      <c r="G50" s="49">
        <f t="shared" si="18"/>
        <v>0</v>
      </c>
      <c r="H50" s="49">
        <f t="shared" si="18"/>
        <v>0</v>
      </c>
      <c r="I50" s="49">
        <f t="shared" si="18"/>
        <v>0</v>
      </c>
      <c r="J50" s="49">
        <f t="shared" si="18"/>
        <v>0</v>
      </c>
      <c r="K50" s="49" t="e">
        <f t="shared" si="18"/>
        <v>#REF!</v>
      </c>
      <c r="L50" s="49" t="e">
        <f t="shared" si="18"/>
        <v>#REF!</v>
      </c>
      <c r="M50" s="49">
        <f t="shared" si="18"/>
        <v>0</v>
      </c>
      <c r="N50" s="49">
        <f t="shared" si="18"/>
        <v>832.2</v>
      </c>
      <c r="O50" s="49">
        <f t="shared" si="18"/>
        <v>0</v>
      </c>
      <c r="P50" s="308"/>
      <c r="Q50" s="322">
        <v>1</v>
      </c>
      <c r="R50" s="42"/>
      <c r="S50" s="118"/>
      <c r="T50" s="150">
        <v>50</v>
      </c>
    </row>
    <row r="51" spans="1:20" ht="15" customHeight="1">
      <c r="A51" s="732"/>
      <c r="B51" s="738"/>
      <c r="C51" s="525" t="str">
        <f t="shared" si="19"/>
        <v>Water</v>
      </c>
      <c r="D51" s="40"/>
      <c r="E51" s="39" t="s">
        <v>144</v>
      </c>
      <c r="F51" s="122" t="e">
        <f t="shared" si="17"/>
        <v>#REF!</v>
      </c>
      <c r="G51" s="49">
        <f t="shared" si="18"/>
        <v>0</v>
      </c>
      <c r="H51" s="49">
        <f t="shared" si="18"/>
        <v>0</v>
      </c>
      <c r="I51" s="49">
        <f t="shared" si="18"/>
        <v>0</v>
      </c>
      <c r="J51" s="49">
        <f t="shared" si="18"/>
        <v>0</v>
      </c>
      <c r="K51" s="49" t="e">
        <f t="shared" si="18"/>
        <v>#REF!</v>
      </c>
      <c r="L51" s="49" t="e">
        <f t="shared" si="18"/>
        <v>#REF!</v>
      </c>
      <c r="M51" s="49"/>
      <c r="N51" s="49">
        <f t="shared" si="18"/>
        <v>0</v>
      </c>
      <c r="O51" s="49">
        <f t="shared" si="18"/>
        <v>0</v>
      </c>
      <c r="P51" s="308"/>
      <c r="Q51" s="322">
        <v>1</v>
      </c>
      <c r="R51" s="42"/>
      <c r="S51" s="119"/>
      <c r="T51" s="150"/>
    </row>
    <row r="52" spans="1:20" ht="15" customHeight="1">
      <c r="A52" s="732"/>
      <c r="B52" s="738"/>
      <c r="C52" s="525" t="str">
        <f t="shared" si="19"/>
        <v>Gas</v>
      </c>
      <c r="D52" s="40"/>
      <c r="E52" s="39" t="s">
        <v>148</v>
      </c>
      <c r="F52" s="122" t="e">
        <f t="shared" si="17"/>
        <v>#REF!</v>
      </c>
      <c r="G52" s="49">
        <f t="shared" si="18"/>
        <v>0</v>
      </c>
      <c r="H52" s="49">
        <f t="shared" si="18"/>
        <v>0</v>
      </c>
      <c r="I52" s="49">
        <f t="shared" si="18"/>
        <v>0</v>
      </c>
      <c r="J52" s="49">
        <f t="shared" si="18"/>
        <v>0</v>
      </c>
      <c r="K52" s="49" t="e">
        <f t="shared" si="18"/>
        <v>#REF!</v>
      </c>
      <c r="L52" s="49" t="e">
        <f t="shared" si="18"/>
        <v>#REF!</v>
      </c>
      <c r="M52" s="49">
        <f>M$38*M45</f>
        <v>0</v>
      </c>
      <c r="N52" s="49">
        <f t="shared" si="18"/>
        <v>0</v>
      </c>
      <c r="O52" s="49">
        <f t="shared" si="18"/>
        <v>0</v>
      </c>
      <c r="P52" s="308"/>
      <c r="Q52" s="322">
        <v>1</v>
      </c>
      <c r="R52" s="42"/>
      <c r="S52" s="119"/>
      <c r="T52" s="150"/>
    </row>
    <row r="53" spans="1:20" ht="15" customHeight="1">
      <c r="A53" s="732"/>
      <c r="B53" s="738"/>
      <c r="C53" s="525" t="str">
        <f t="shared" si="19"/>
        <v>Diesel</v>
      </c>
      <c r="D53" s="40"/>
      <c r="E53" s="39" t="s">
        <v>144</v>
      </c>
      <c r="F53" s="122" t="e">
        <f t="shared" si="17"/>
        <v>#REF!</v>
      </c>
      <c r="G53" s="49">
        <f t="shared" si="18"/>
        <v>0</v>
      </c>
      <c r="H53" s="49">
        <f t="shared" si="18"/>
        <v>0</v>
      </c>
      <c r="I53" s="49">
        <f t="shared" si="18"/>
        <v>0</v>
      </c>
      <c r="J53" s="49">
        <f t="shared" si="18"/>
        <v>0</v>
      </c>
      <c r="K53" s="49" t="e">
        <f t="shared" si="18"/>
        <v>#REF!</v>
      </c>
      <c r="L53" s="49" t="e">
        <f t="shared" si="18"/>
        <v>#REF!</v>
      </c>
      <c r="M53" s="49">
        <f>M$38*M46</f>
        <v>0</v>
      </c>
      <c r="N53" s="49">
        <f t="shared" si="18"/>
        <v>0</v>
      </c>
      <c r="O53" s="49">
        <f t="shared" si="18"/>
        <v>0</v>
      </c>
      <c r="P53" s="308"/>
      <c r="Q53" s="322">
        <v>1</v>
      </c>
      <c r="R53" s="42"/>
      <c r="S53" s="118"/>
      <c r="T53" s="150"/>
    </row>
    <row r="54" spans="1:20" ht="15" customHeight="1">
      <c r="A54" s="732"/>
      <c r="B54" s="738"/>
      <c r="C54" s="525" t="str">
        <f t="shared" si="19"/>
        <v>Coal</v>
      </c>
      <c r="D54" s="40"/>
      <c r="E54" s="39" t="s">
        <v>145</v>
      </c>
      <c r="F54" s="122" t="e">
        <f t="shared" si="17"/>
        <v>#REF!</v>
      </c>
      <c r="G54" s="49">
        <f t="shared" si="18"/>
        <v>0</v>
      </c>
      <c r="H54" s="49">
        <f t="shared" si="18"/>
        <v>0</v>
      </c>
      <c r="I54" s="49">
        <f t="shared" si="18"/>
        <v>0</v>
      </c>
      <c r="J54" s="49">
        <f t="shared" si="18"/>
        <v>0</v>
      </c>
      <c r="K54" s="49" t="e">
        <f t="shared" si="18"/>
        <v>#REF!</v>
      </c>
      <c r="L54" s="49" t="e">
        <f t="shared" si="18"/>
        <v>#REF!</v>
      </c>
      <c r="M54" s="49">
        <f>M$38*M47</f>
        <v>0</v>
      </c>
      <c r="N54" s="49">
        <f t="shared" si="18"/>
        <v>0</v>
      </c>
      <c r="O54" s="49">
        <f t="shared" si="18"/>
        <v>0</v>
      </c>
      <c r="P54" s="308"/>
      <c r="Q54" s="322">
        <v>1</v>
      </c>
      <c r="R54" s="42"/>
      <c r="S54" s="120"/>
      <c r="T54" s="150"/>
    </row>
    <row r="55" spans="1:20" ht="15" customHeight="1">
      <c r="A55" s="732"/>
      <c r="B55" s="738"/>
      <c r="C55" s="89" t="s">
        <v>33</v>
      </c>
      <c r="D55" s="40"/>
      <c r="E55" s="34" t="s">
        <v>300</v>
      </c>
      <c r="F55" s="122" t="e">
        <f t="shared" si="17"/>
        <v>#REF!</v>
      </c>
      <c r="G55" s="50">
        <f>'Inputs+outputs'!G52</f>
        <v>0</v>
      </c>
      <c r="H55" s="50"/>
      <c r="I55" s="50"/>
      <c r="J55" s="50" t="e">
        <f>'Inputs+outputs'!#REF!</f>
        <v>#REF!</v>
      </c>
      <c r="K55" s="50"/>
      <c r="L55" s="50" t="e">
        <f>'Inputs+outputs'!#REF!</f>
        <v>#REF!</v>
      </c>
      <c r="M55" s="50" t="e">
        <f>'Inputs+outputs'!#REF!</f>
        <v>#REF!</v>
      </c>
      <c r="N55" s="50" t="e">
        <f>'Inputs+outputs'!#REF!</f>
        <v>#REF!</v>
      </c>
      <c r="O55" s="50"/>
      <c r="P55" s="309"/>
      <c r="Q55" s="322">
        <v>1</v>
      </c>
      <c r="R55" s="42"/>
      <c r="S55" s="120"/>
      <c r="T55" s="150">
        <v>1</v>
      </c>
    </row>
    <row r="56" spans="1:20" ht="15" customHeight="1" thickBot="1">
      <c r="A56" s="732"/>
      <c r="B56" s="739"/>
      <c r="C56" s="90" t="s">
        <v>34</v>
      </c>
      <c r="D56" s="88"/>
      <c r="E56" s="48"/>
      <c r="F56" s="123">
        <f t="shared" si="17"/>
        <v>0</v>
      </c>
      <c r="G56" s="86"/>
      <c r="H56" s="86"/>
      <c r="I56" s="86"/>
      <c r="J56" s="86"/>
      <c r="K56" s="86"/>
      <c r="L56" s="86"/>
      <c r="M56" s="86"/>
      <c r="N56" s="86"/>
      <c r="O56" s="86"/>
      <c r="P56" s="310"/>
      <c r="Q56" s="323">
        <v>1</v>
      </c>
      <c r="R56" s="42"/>
      <c r="S56" s="105"/>
      <c r="T56" s="261"/>
    </row>
    <row r="57" spans="1:20" ht="15" customHeight="1" thickBot="1">
      <c r="A57" s="732"/>
      <c r="B57" s="737" t="s">
        <v>35</v>
      </c>
      <c r="C57" s="317" t="s">
        <v>38</v>
      </c>
      <c r="D57" s="318"/>
      <c r="E57" s="319" t="s">
        <v>147</v>
      </c>
      <c r="F57" s="320" t="e">
        <f t="shared" si="17"/>
        <v>#REF!</v>
      </c>
      <c r="G57" s="321">
        <f t="shared" ref="G57:P57" si="20">SUMPRODUCT(G$49:G$56,$R$49:$R$56,$Q$49:$Q$56)*G$3</f>
        <v>0</v>
      </c>
      <c r="H57" s="321">
        <f t="shared" si="20"/>
        <v>0</v>
      </c>
      <c r="I57" s="321">
        <f t="shared" si="20"/>
        <v>0</v>
      </c>
      <c r="J57" s="321" t="e">
        <f t="shared" si="20"/>
        <v>#REF!</v>
      </c>
      <c r="K57" s="321" t="e">
        <f t="shared" si="20"/>
        <v>#REF!</v>
      </c>
      <c r="L57" s="321" t="e">
        <f t="shared" si="20"/>
        <v>#REF!</v>
      </c>
      <c r="M57" s="321" t="e">
        <f t="shared" si="20"/>
        <v>#REF!</v>
      </c>
      <c r="N57" s="321" t="e">
        <f t="shared" si="20"/>
        <v>#REF!</v>
      </c>
      <c r="O57" s="321">
        <f t="shared" si="20"/>
        <v>0</v>
      </c>
      <c r="P57" s="321">
        <f t="shared" si="20"/>
        <v>0</v>
      </c>
      <c r="Q57" s="311"/>
      <c r="R57" s="43"/>
      <c r="S57" s="105"/>
      <c r="T57" s="136"/>
    </row>
    <row r="58" spans="1:20" ht="15" customHeight="1" thickBot="1">
      <c r="A58" s="732"/>
      <c r="B58" s="738"/>
      <c r="C58" s="274" t="s">
        <v>36</v>
      </c>
      <c r="D58" s="275"/>
      <c r="E58" s="85" t="s">
        <v>149</v>
      </c>
      <c r="F58" s="291" t="e">
        <f>SUM(G58:P58)</f>
        <v>#REF!</v>
      </c>
      <c r="G58" s="52">
        <f t="shared" ref="G58:P58" si="21">SUMPRODUCT(G$49:G$56,$S$49:$S$56,$Q$49:$Q$56)*G$3</f>
        <v>0</v>
      </c>
      <c r="H58" s="52">
        <f t="shared" si="21"/>
        <v>0</v>
      </c>
      <c r="I58" s="52">
        <f t="shared" si="21"/>
        <v>0</v>
      </c>
      <c r="J58" s="52" t="e">
        <f t="shared" si="21"/>
        <v>#REF!</v>
      </c>
      <c r="K58" s="52" t="e">
        <f t="shared" si="21"/>
        <v>#REF!</v>
      </c>
      <c r="L58" s="52" t="e">
        <f t="shared" si="21"/>
        <v>#REF!</v>
      </c>
      <c r="M58" s="52" t="e">
        <f t="shared" si="21"/>
        <v>#REF!</v>
      </c>
      <c r="N58" s="52" t="e">
        <f t="shared" si="21"/>
        <v>#REF!</v>
      </c>
      <c r="O58" s="52">
        <f t="shared" si="21"/>
        <v>0</v>
      </c>
      <c r="P58" s="108">
        <f t="shared" si="21"/>
        <v>0</v>
      </c>
      <c r="Q58" s="279"/>
      <c r="R58" s="223"/>
      <c r="S58" s="224"/>
      <c r="T58" s="136"/>
    </row>
    <row r="59" spans="1:20" ht="15" customHeight="1" thickBot="1">
      <c r="A59" s="733"/>
      <c r="B59" s="739"/>
      <c r="C59" s="276" t="s">
        <v>37</v>
      </c>
      <c r="D59" s="276"/>
      <c r="E59" s="151" t="s">
        <v>143</v>
      </c>
      <c r="F59" s="292" t="e">
        <f>SUM(G59:P59)</f>
        <v>#REF!</v>
      </c>
      <c r="G59" s="152">
        <f t="shared" ref="G59:P59" si="22">SUMPRODUCT(G$49:G$56,$T$49:$T$56,$Q$49:$Q$56)*G$3</f>
        <v>0</v>
      </c>
      <c r="H59" s="152">
        <f t="shared" si="22"/>
        <v>0</v>
      </c>
      <c r="I59" s="152">
        <f t="shared" si="22"/>
        <v>0</v>
      </c>
      <c r="J59" s="152" t="e">
        <f t="shared" si="22"/>
        <v>#REF!</v>
      </c>
      <c r="K59" s="152" t="e">
        <f t="shared" si="22"/>
        <v>#REF!</v>
      </c>
      <c r="L59" s="152" t="e">
        <f t="shared" si="22"/>
        <v>#REF!</v>
      </c>
      <c r="M59" s="152" t="e">
        <f t="shared" si="22"/>
        <v>#REF!</v>
      </c>
      <c r="N59" s="152" t="e">
        <f t="shared" si="22"/>
        <v>#REF!</v>
      </c>
      <c r="O59" s="152">
        <f t="shared" si="22"/>
        <v>0</v>
      </c>
      <c r="P59" s="152">
        <f t="shared" si="22"/>
        <v>0</v>
      </c>
      <c r="Q59" s="280"/>
      <c r="R59" s="148"/>
      <c r="S59" s="148"/>
      <c r="T59" s="137"/>
    </row>
    <row r="60" spans="1:20" ht="15" customHeight="1">
      <c r="B60" s="4"/>
      <c r="C60" s="4"/>
      <c r="D60" s="4"/>
    </row>
    <row r="61" spans="1:20" ht="15" customHeight="1" thickBot="1">
      <c r="E61"/>
      <c r="Q61"/>
    </row>
    <row r="62" spans="1:20" ht="15" customHeight="1">
      <c r="A62" s="740" t="s">
        <v>174</v>
      </c>
      <c r="B62" s="737" t="s">
        <v>190</v>
      </c>
      <c r="C62" s="185" t="s">
        <v>158</v>
      </c>
      <c r="D62" s="186"/>
      <c r="E62" s="526" t="s">
        <v>27</v>
      </c>
      <c r="F62" s="375" t="e">
        <f t="shared" ref="F62:F90" si="23">SUM(G62:P62)</f>
        <v>#REF!</v>
      </c>
      <c r="G62" s="257"/>
      <c r="H62" s="258"/>
      <c r="I62" s="258"/>
      <c r="J62" s="258" t="e">
        <f>J6</f>
        <v>#REF!</v>
      </c>
      <c r="K62" s="258" t="e">
        <f>K7</f>
        <v>#REF!</v>
      </c>
      <c r="L62" s="258"/>
      <c r="M62" s="258"/>
      <c r="N62" s="258"/>
      <c r="O62" s="258"/>
      <c r="P62" s="259"/>
      <c r="Q62"/>
    </row>
    <row r="63" spans="1:20" ht="15" customHeight="1">
      <c r="A63" s="741"/>
      <c r="B63" s="738"/>
      <c r="C63" s="183" t="s">
        <v>159</v>
      </c>
      <c r="D63" s="527"/>
      <c r="E63" s="39" t="s">
        <v>27</v>
      </c>
      <c r="F63" s="377" t="e">
        <f t="shared" si="23"/>
        <v>#REF!</v>
      </c>
      <c r="G63" s="211"/>
      <c r="H63" s="27"/>
      <c r="I63" s="27"/>
      <c r="J63" s="27"/>
      <c r="K63" s="27"/>
      <c r="L63" s="27" t="e">
        <f>L8</f>
        <v>#REF!</v>
      </c>
      <c r="M63" s="27"/>
      <c r="N63" s="27"/>
      <c r="O63" s="27"/>
      <c r="P63" s="164"/>
      <c r="Q63"/>
    </row>
    <row r="64" spans="1:20" ht="15" customHeight="1">
      <c r="A64" s="741"/>
      <c r="B64" s="738"/>
      <c r="C64" s="183" t="s">
        <v>160</v>
      </c>
      <c r="D64" s="527"/>
      <c r="E64" s="39" t="s">
        <v>27</v>
      </c>
      <c r="F64" s="376">
        <f t="shared" si="23"/>
        <v>0</v>
      </c>
      <c r="G64" s="211"/>
      <c r="H64" s="27"/>
      <c r="I64" s="27"/>
      <c r="J64" s="27"/>
      <c r="K64" s="27"/>
      <c r="L64" s="27"/>
      <c r="M64" s="27"/>
      <c r="N64" s="27"/>
      <c r="O64" s="27"/>
      <c r="P64" s="164"/>
      <c r="Q64"/>
    </row>
    <row r="65" spans="1:20" ht="15" customHeight="1">
      <c r="A65" s="741"/>
      <c r="B65" s="738"/>
      <c r="C65" s="89" t="s">
        <v>311</v>
      </c>
      <c r="D65" s="40"/>
      <c r="E65" s="39" t="s">
        <v>100</v>
      </c>
      <c r="F65" s="121">
        <f t="shared" si="23"/>
        <v>0</v>
      </c>
      <c r="G65" s="210"/>
      <c r="H65" s="32"/>
      <c r="I65" s="32"/>
      <c r="J65" s="32"/>
      <c r="K65" s="32"/>
      <c r="L65" s="32"/>
      <c r="M65" s="32"/>
      <c r="N65" s="32"/>
      <c r="O65" s="32"/>
      <c r="P65" s="260"/>
      <c r="Q65"/>
    </row>
    <row r="66" spans="1:20" ht="15" customHeight="1">
      <c r="A66" s="741"/>
      <c r="B66" s="738"/>
      <c r="C66" s="89" t="s">
        <v>312</v>
      </c>
      <c r="D66" s="40"/>
      <c r="E66" s="39" t="s">
        <v>29</v>
      </c>
      <c r="F66" s="121">
        <f t="shared" si="23"/>
        <v>0</v>
      </c>
      <c r="G66" s="210"/>
      <c r="H66" s="32"/>
      <c r="I66" s="32"/>
      <c r="J66" s="32"/>
      <c r="K66" s="32"/>
      <c r="L66" s="32"/>
      <c r="M66" s="32"/>
      <c r="N66" s="32"/>
      <c r="O66" s="32"/>
      <c r="P66" s="260"/>
      <c r="Q66"/>
    </row>
    <row r="67" spans="1:20" ht="15" customHeight="1">
      <c r="A67" s="741"/>
      <c r="B67" s="738"/>
      <c r="C67" s="89" t="s">
        <v>313</v>
      </c>
      <c r="D67" s="40"/>
      <c r="E67" s="39" t="s">
        <v>28</v>
      </c>
      <c r="F67" s="121">
        <f t="shared" si="23"/>
        <v>3</v>
      </c>
      <c r="G67" s="210"/>
      <c r="H67" s="32"/>
      <c r="I67" s="32"/>
      <c r="J67" s="32"/>
      <c r="K67" s="32"/>
      <c r="L67" s="32"/>
      <c r="M67" s="32"/>
      <c r="N67" s="32">
        <f>N11</f>
        <v>3</v>
      </c>
      <c r="O67" s="32"/>
      <c r="P67" s="260"/>
      <c r="Q67"/>
    </row>
    <row r="68" spans="1:20" ht="15" customHeight="1">
      <c r="A68" s="741"/>
      <c r="B68" s="738"/>
      <c r="C68" s="89" t="s">
        <v>314</v>
      </c>
      <c r="D68" s="40"/>
      <c r="E68" s="39" t="s">
        <v>29</v>
      </c>
      <c r="F68" s="121">
        <f t="shared" si="23"/>
        <v>0</v>
      </c>
      <c r="G68" s="210"/>
      <c r="H68" s="32"/>
      <c r="I68" s="32"/>
      <c r="J68" s="32"/>
      <c r="K68" s="32"/>
      <c r="L68" s="32"/>
      <c r="M68" s="32"/>
      <c r="N68" s="32"/>
      <c r="O68" s="32"/>
      <c r="P68" s="260"/>
      <c r="Q68"/>
    </row>
    <row r="69" spans="1:20" ht="15" customHeight="1">
      <c r="A69" s="741"/>
      <c r="B69" s="738"/>
      <c r="C69" s="89" t="s">
        <v>316</v>
      </c>
      <c r="D69" s="40"/>
      <c r="E69" s="39" t="s">
        <v>100</v>
      </c>
      <c r="F69" s="121">
        <f t="shared" si="23"/>
        <v>0.5</v>
      </c>
      <c r="G69" s="210"/>
      <c r="H69" s="32"/>
      <c r="I69" s="32"/>
      <c r="J69" s="32">
        <v>0.5</v>
      </c>
      <c r="K69" s="32"/>
      <c r="L69" s="32"/>
      <c r="M69" s="32"/>
      <c r="N69" s="32"/>
      <c r="O69" s="32"/>
      <c r="P69" s="260"/>
      <c r="Q69"/>
    </row>
    <row r="70" spans="1:20" ht="15" customHeight="1">
      <c r="A70" s="741"/>
      <c r="B70" s="738"/>
      <c r="C70" s="89" t="s">
        <v>317</v>
      </c>
      <c r="D70" s="40"/>
      <c r="E70" s="39" t="s">
        <v>100</v>
      </c>
      <c r="F70" s="121">
        <f t="shared" si="23"/>
        <v>0</v>
      </c>
      <c r="G70" s="210"/>
      <c r="H70" s="32"/>
      <c r="I70" s="32"/>
      <c r="J70" s="32"/>
      <c r="K70" s="32"/>
      <c r="L70" s="32"/>
      <c r="M70" s="32"/>
      <c r="N70" s="32"/>
      <c r="O70" s="32"/>
      <c r="P70" s="260"/>
      <c r="Q70"/>
    </row>
    <row r="71" spans="1:20" ht="15" customHeight="1" thickBot="1">
      <c r="A71" s="741"/>
      <c r="B71" s="738"/>
      <c r="C71" s="89" t="s">
        <v>315</v>
      </c>
      <c r="D71" s="40"/>
      <c r="E71" s="39" t="s">
        <v>100</v>
      </c>
      <c r="F71" s="121">
        <f t="shared" si="23"/>
        <v>0</v>
      </c>
      <c r="G71" s="210"/>
      <c r="H71" s="32"/>
      <c r="I71" s="32"/>
      <c r="J71" s="32"/>
      <c r="K71" s="32"/>
      <c r="L71" s="32"/>
      <c r="M71" s="32"/>
      <c r="N71" s="32"/>
      <c r="O71" s="32"/>
      <c r="P71" s="260"/>
      <c r="Q71"/>
    </row>
    <row r="72" spans="1:20" ht="15" customHeight="1" thickBot="1">
      <c r="A72" s="741"/>
      <c r="B72" s="738"/>
      <c r="C72" s="324" t="s">
        <v>31</v>
      </c>
      <c r="D72" s="313"/>
      <c r="E72" s="570" t="s">
        <v>301</v>
      </c>
      <c r="F72" s="325">
        <f t="shared" si="23"/>
        <v>0</v>
      </c>
      <c r="G72" s="326"/>
      <c r="H72" s="327"/>
      <c r="I72" s="327"/>
      <c r="J72" s="327"/>
      <c r="K72" s="327"/>
      <c r="L72" s="327"/>
      <c r="M72" s="327"/>
      <c r="N72" s="327"/>
      <c r="O72" s="327"/>
      <c r="P72" s="328"/>
      <c r="Q72" s="408" t="s">
        <v>292</v>
      </c>
      <c r="R72" s="539" t="s">
        <v>205</v>
      </c>
      <c r="S72" s="540" t="s">
        <v>208</v>
      </c>
      <c r="T72" s="541" t="s">
        <v>209</v>
      </c>
    </row>
    <row r="73" spans="1:20" ht="15" customHeight="1">
      <c r="A73" s="741"/>
      <c r="B73" s="737" t="s">
        <v>32</v>
      </c>
      <c r="C73" s="185" t="str">
        <f t="shared" ref="C73:C82" si="24">C62</f>
        <v>Solar electricity exported</v>
      </c>
      <c r="D73" s="186"/>
      <c r="E73" s="526" t="s">
        <v>147</v>
      </c>
      <c r="F73" s="329" t="e">
        <f t="shared" si="23"/>
        <v>#REF!</v>
      </c>
      <c r="G73" s="330">
        <f t="shared" ref="G73:P82" si="25">G$38*G62</f>
        <v>0</v>
      </c>
      <c r="H73" s="330">
        <f t="shared" si="25"/>
        <v>0</v>
      </c>
      <c r="I73" s="330">
        <f t="shared" si="25"/>
        <v>0</v>
      </c>
      <c r="J73" s="330" t="e">
        <f t="shared" si="25"/>
        <v>#REF!</v>
      </c>
      <c r="K73" s="330" t="e">
        <f t="shared" si="25"/>
        <v>#REF!</v>
      </c>
      <c r="L73" s="330" t="e">
        <f t="shared" si="25"/>
        <v>#REF!</v>
      </c>
      <c r="M73" s="330">
        <f t="shared" si="25"/>
        <v>0</v>
      </c>
      <c r="N73" s="330">
        <f t="shared" si="25"/>
        <v>0</v>
      </c>
      <c r="O73" s="330">
        <f t="shared" si="25"/>
        <v>0</v>
      </c>
      <c r="P73" s="330">
        <f t="shared" si="25"/>
        <v>0</v>
      </c>
      <c r="Q73" s="463">
        <v>1</v>
      </c>
      <c r="R73" s="41">
        <v>1</v>
      </c>
      <c r="S73" s="198">
        <f>'Inputs+outputs'!$G$46</f>
        <v>0.56999999999999995</v>
      </c>
      <c r="T73" s="153" t="e">
        <f>'Inputs+outputs'!#REF!</f>
        <v>#REF!</v>
      </c>
    </row>
    <row r="74" spans="1:20" ht="15" customHeight="1">
      <c r="A74" s="741"/>
      <c r="B74" s="738"/>
      <c r="C74" s="183" t="str">
        <f t="shared" si="24"/>
        <v>Wind electricity exported</v>
      </c>
      <c r="D74" s="40"/>
      <c r="E74" s="528" t="s">
        <v>147</v>
      </c>
      <c r="F74" s="217" t="e">
        <f t="shared" si="23"/>
        <v>#REF!</v>
      </c>
      <c r="G74" s="256">
        <f t="shared" si="25"/>
        <v>0</v>
      </c>
      <c r="H74" s="256">
        <f t="shared" si="25"/>
        <v>0</v>
      </c>
      <c r="I74" s="256">
        <f t="shared" si="25"/>
        <v>0</v>
      </c>
      <c r="J74" s="256">
        <f t="shared" si="25"/>
        <v>0</v>
      </c>
      <c r="K74" s="256" t="e">
        <f t="shared" si="25"/>
        <v>#REF!</v>
      </c>
      <c r="L74" s="256" t="e">
        <f t="shared" si="25"/>
        <v>#REF!</v>
      </c>
      <c r="M74" s="256">
        <f t="shared" si="25"/>
        <v>0</v>
      </c>
      <c r="N74" s="256">
        <f t="shared" si="25"/>
        <v>0</v>
      </c>
      <c r="O74" s="256">
        <f t="shared" si="25"/>
        <v>0</v>
      </c>
      <c r="P74" s="256">
        <f t="shared" si="25"/>
        <v>0</v>
      </c>
      <c r="Q74" s="322">
        <v>1</v>
      </c>
      <c r="R74" s="42">
        <v>1</v>
      </c>
      <c r="S74" s="198">
        <f>'Inputs+outputs'!$G$46</f>
        <v>0.56999999999999995</v>
      </c>
      <c r="T74" s="154" t="e">
        <f>'Inputs+outputs'!#REF!</f>
        <v>#REF!</v>
      </c>
    </row>
    <row r="75" spans="1:20" ht="15" customHeight="1">
      <c r="A75" s="741"/>
      <c r="B75" s="738"/>
      <c r="C75" s="183" t="str">
        <f t="shared" si="24"/>
        <v>Battery electricity exported</v>
      </c>
      <c r="D75" s="40"/>
      <c r="E75" s="528" t="s">
        <v>147</v>
      </c>
      <c r="F75" s="217" t="e">
        <f t="shared" si="23"/>
        <v>#REF!</v>
      </c>
      <c r="G75" s="256">
        <f t="shared" si="25"/>
        <v>0</v>
      </c>
      <c r="H75" s="256">
        <f t="shared" si="25"/>
        <v>0</v>
      </c>
      <c r="I75" s="256">
        <f t="shared" si="25"/>
        <v>0</v>
      </c>
      <c r="J75" s="256">
        <f t="shared" si="25"/>
        <v>0</v>
      </c>
      <c r="K75" s="256" t="e">
        <f t="shared" si="25"/>
        <v>#REF!</v>
      </c>
      <c r="L75" s="256" t="e">
        <f t="shared" si="25"/>
        <v>#REF!</v>
      </c>
      <c r="M75" s="256">
        <f t="shared" si="25"/>
        <v>0</v>
      </c>
      <c r="N75" s="256">
        <f t="shared" si="25"/>
        <v>0</v>
      </c>
      <c r="O75" s="256">
        <f t="shared" si="25"/>
        <v>0</v>
      </c>
      <c r="P75" s="256">
        <f t="shared" si="25"/>
        <v>0</v>
      </c>
      <c r="Q75" s="322">
        <v>1</v>
      </c>
      <c r="R75" s="42"/>
      <c r="S75" s="198">
        <f>'Inputs+outputs'!$G$46</f>
        <v>0.56999999999999995</v>
      </c>
      <c r="T75" s="154" t="e">
        <f>'Inputs+outputs'!#REF!</f>
        <v>#REF!</v>
      </c>
    </row>
    <row r="76" spans="1:20" ht="15" customHeight="1">
      <c r="A76" s="741"/>
      <c r="B76" s="738"/>
      <c r="C76" s="183" t="str">
        <f t="shared" si="24"/>
        <v>Hydrogen produced</v>
      </c>
      <c r="D76" s="40"/>
      <c r="E76" s="528" t="s">
        <v>145</v>
      </c>
      <c r="F76" s="217" t="e">
        <f t="shared" si="23"/>
        <v>#REF!</v>
      </c>
      <c r="G76" s="256">
        <f t="shared" si="25"/>
        <v>0</v>
      </c>
      <c r="H76" s="256">
        <f t="shared" si="25"/>
        <v>0</v>
      </c>
      <c r="I76" s="256">
        <f t="shared" si="25"/>
        <v>0</v>
      </c>
      <c r="J76" s="256">
        <f t="shared" si="25"/>
        <v>0</v>
      </c>
      <c r="K76" s="256" t="e">
        <f t="shared" si="25"/>
        <v>#REF!</v>
      </c>
      <c r="L76" s="256" t="e">
        <f t="shared" si="25"/>
        <v>#REF!</v>
      </c>
      <c r="M76" s="256">
        <f t="shared" si="25"/>
        <v>0</v>
      </c>
      <c r="N76" s="256">
        <f t="shared" si="25"/>
        <v>0</v>
      </c>
      <c r="O76" s="256">
        <f t="shared" si="25"/>
        <v>0</v>
      </c>
      <c r="P76" s="256">
        <f t="shared" si="25"/>
        <v>0</v>
      </c>
      <c r="Q76" s="322">
        <v>1</v>
      </c>
      <c r="R76" s="42"/>
      <c r="S76" s="104"/>
      <c r="T76" s="154"/>
    </row>
    <row r="77" spans="1:20" ht="15" customHeight="1">
      <c r="A77" s="741"/>
      <c r="B77" s="738"/>
      <c r="C77" s="183" t="str">
        <f t="shared" si="24"/>
        <v>Water saved or produced</v>
      </c>
      <c r="D77" s="40"/>
      <c r="E77" s="528" t="s">
        <v>144</v>
      </c>
      <c r="F77" s="217" t="e">
        <f t="shared" si="23"/>
        <v>#REF!</v>
      </c>
      <c r="G77" s="256">
        <f t="shared" si="25"/>
        <v>0</v>
      </c>
      <c r="H77" s="256">
        <f t="shared" si="25"/>
        <v>0</v>
      </c>
      <c r="I77" s="256">
        <f t="shared" si="25"/>
        <v>0</v>
      </c>
      <c r="J77" s="256">
        <f t="shared" si="25"/>
        <v>0</v>
      </c>
      <c r="K77" s="256" t="e">
        <f t="shared" si="25"/>
        <v>#REF!</v>
      </c>
      <c r="L77" s="256" t="e">
        <f t="shared" si="25"/>
        <v>#REF!</v>
      </c>
      <c r="M77" s="256">
        <f t="shared" si="25"/>
        <v>0</v>
      </c>
      <c r="N77" s="256">
        <f t="shared" si="25"/>
        <v>0</v>
      </c>
      <c r="O77" s="256">
        <f t="shared" si="25"/>
        <v>0</v>
      </c>
      <c r="P77" s="256">
        <f t="shared" si="25"/>
        <v>0</v>
      </c>
      <c r="Q77" s="322">
        <v>1</v>
      </c>
      <c r="R77" s="42"/>
      <c r="S77" s="104"/>
      <c r="T77" s="154"/>
    </row>
    <row r="78" spans="1:20" ht="15" customHeight="1">
      <c r="A78" s="741"/>
      <c r="B78" s="738"/>
      <c r="C78" s="183" t="str">
        <f t="shared" si="24"/>
        <v>Bio gas produced</v>
      </c>
      <c r="D78" s="40"/>
      <c r="E78" s="528" t="s">
        <v>148</v>
      </c>
      <c r="F78" s="217" t="e">
        <f t="shared" si="23"/>
        <v>#REF!</v>
      </c>
      <c r="G78" s="256">
        <f t="shared" si="25"/>
        <v>0</v>
      </c>
      <c r="H78" s="256">
        <f t="shared" si="25"/>
        <v>0</v>
      </c>
      <c r="I78" s="256">
        <f t="shared" si="25"/>
        <v>0</v>
      </c>
      <c r="J78" s="256">
        <f t="shared" si="25"/>
        <v>0</v>
      </c>
      <c r="K78" s="256" t="e">
        <f t="shared" si="25"/>
        <v>#REF!</v>
      </c>
      <c r="L78" s="256" t="e">
        <f t="shared" si="25"/>
        <v>#REF!</v>
      </c>
      <c r="M78" s="256">
        <f t="shared" si="25"/>
        <v>0</v>
      </c>
      <c r="N78" s="256">
        <f t="shared" si="25"/>
        <v>24966</v>
      </c>
      <c r="O78" s="256">
        <f t="shared" si="25"/>
        <v>0</v>
      </c>
      <c r="P78" s="256">
        <f t="shared" si="25"/>
        <v>0</v>
      </c>
      <c r="Q78" s="322">
        <v>1</v>
      </c>
      <c r="R78" s="542">
        <f>1/3.6</f>
        <v>0.27777777777777779</v>
      </c>
      <c r="S78" s="198">
        <f>51.4/1000</f>
        <v>5.1400000000000001E-2</v>
      </c>
      <c r="T78" s="154" t="e">
        <f>'Inputs+outputs'!#REF!</f>
        <v>#REF!</v>
      </c>
    </row>
    <row r="79" spans="1:20" ht="15" customHeight="1">
      <c r="A79" s="741"/>
      <c r="B79" s="738"/>
      <c r="C79" s="183" t="str">
        <f t="shared" si="24"/>
        <v>Bio diesel produced</v>
      </c>
      <c r="D79" s="40"/>
      <c r="E79" s="528" t="s">
        <v>144</v>
      </c>
      <c r="F79" s="217" t="e">
        <f t="shared" si="23"/>
        <v>#REF!</v>
      </c>
      <c r="G79" s="256">
        <f t="shared" si="25"/>
        <v>0</v>
      </c>
      <c r="H79" s="256">
        <f t="shared" si="25"/>
        <v>0</v>
      </c>
      <c r="I79" s="256">
        <f t="shared" si="25"/>
        <v>0</v>
      </c>
      <c r="J79" s="256">
        <f t="shared" si="25"/>
        <v>0</v>
      </c>
      <c r="K79" s="256" t="e">
        <f t="shared" si="25"/>
        <v>#REF!</v>
      </c>
      <c r="L79" s="256" t="e">
        <f t="shared" si="25"/>
        <v>#REF!</v>
      </c>
      <c r="M79" s="256">
        <f t="shared" si="25"/>
        <v>0</v>
      </c>
      <c r="N79" s="256">
        <f t="shared" si="25"/>
        <v>0</v>
      </c>
      <c r="O79" s="256">
        <f t="shared" si="25"/>
        <v>0</v>
      </c>
      <c r="P79" s="256">
        <f t="shared" si="25"/>
        <v>0</v>
      </c>
      <c r="Q79" s="322">
        <v>1</v>
      </c>
      <c r="R79" s="42"/>
      <c r="S79" s="103"/>
      <c r="T79" s="154"/>
    </row>
    <row r="80" spans="1:20" ht="15" customHeight="1">
      <c r="A80" s="741"/>
      <c r="B80" s="738"/>
      <c r="C80" s="183" t="str">
        <f t="shared" si="24"/>
        <v>CO2e captured</v>
      </c>
      <c r="D80" s="40"/>
      <c r="E80" s="528" t="s">
        <v>145</v>
      </c>
      <c r="F80" s="217" t="e">
        <f t="shared" si="23"/>
        <v>#REF!</v>
      </c>
      <c r="G80" s="256">
        <f t="shared" si="25"/>
        <v>0</v>
      </c>
      <c r="H80" s="256">
        <f t="shared" si="25"/>
        <v>0</v>
      </c>
      <c r="I80" s="256">
        <f t="shared" si="25"/>
        <v>0</v>
      </c>
      <c r="J80" s="256">
        <f t="shared" si="25"/>
        <v>4161</v>
      </c>
      <c r="K80" s="256" t="e">
        <f t="shared" si="25"/>
        <v>#REF!</v>
      </c>
      <c r="L80" s="256" t="e">
        <f t="shared" si="25"/>
        <v>#REF!</v>
      </c>
      <c r="M80" s="256">
        <f t="shared" si="25"/>
        <v>0</v>
      </c>
      <c r="N80" s="256">
        <f t="shared" si="25"/>
        <v>0</v>
      </c>
      <c r="O80" s="256">
        <f t="shared" si="25"/>
        <v>0</v>
      </c>
      <c r="P80" s="256">
        <f t="shared" si="25"/>
        <v>0</v>
      </c>
      <c r="Q80" s="322"/>
      <c r="R80" s="42"/>
      <c r="S80" s="103"/>
      <c r="T80" s="154"/>
    </row>
    <row r="81" spans="1:20" ht="15" customHeight="1">
      <c r="A81" s="741"/>
      <c r="B81" s="738"/>
      <c r="C81" s="183" t="str">
        <f t="shared" si="24"/>
        <v>CO2e sequestered</v>
      </c>
      <c r="D81" s="40"/>
      <c r="E81" s="528" t="s">
        <v>145</v>
      </c>
      <c r="F81" s="217" t="e">
        <f t="shared" si="23"/>
        <v>#REF!</v>
      </c>
      <c r="G81" s="256">
        <f t="shared" si="25"/>
        <v>0</v>
      </c>
      <c r="H81" s="256">
        <f t="shared" si="25"/>
        <v>0</v>
      </c>
      <c r="I81" s="256">
        <f t="shared" si="25"/>
        <v>0</v>
      </c>
      <c r="J81" s="256">
        <f t="shared" si="25"/>
        <v>0</v>
      </c>
      <c r="K81" s="256">
        <f>J80</f>
        <v>4161</v>
      </c>
      <c r="L81" s="256" t="e">
        <f t="shared" si="25"/>
        <v>#REF!</v>
      </c>
      <c r="M81" s="256">
        <f t="shared" si="25"/>
        <v>0</v>
      </c>
      <c r="N81" s="256">
        <f t="shared" si="25"/>
        <v>0</v>
      </c>
      <c r="O81" s="256">
        <f t="shared" si="25"/>
        <v>0</v>
      </c>
      <c r="P81" s="256">
        <f t="shared" si="25"/>
        <v>0</v>
      </c>
      <c r="Q81" s="322"/>
      <c r="R81" s="42"/>
      <c r="S81" s="103"/>
      <c r="T81" s="154"/>
    </row>
    <row r="82" spans="1:20" ht="15" customHeight="1">
      <c r="A82" s="741"/>
      <c r="B82" s="738"/>
      <c r="C82" s="183" t="str">
        <f t="shared" si="24"/>
        <v>Charcoal produced</v>
      </c>
      <c r="D82" s="40"/>
      <c r="E82" s="528" t="s">
        <v>145</v>
      </c>
      <c r="F82" s="217" t="e">
        <f t="shared" si="23"/>
        <v>#REF!</v>
      </c>
      <c r="G82" s="256">
        <f>G$38*G71</f>
        <v>0</v>
      </c>
      <c r="H82" s="256">
        <f t="shared" si="25"/>
        <v>0</v>
      </c>
      <c r="I82" s="256">
        <f t="shared" si="25"/>
        <v>0</v>
      </c>
      <c r="J82" s="256">
        <f t="shared" si="25"/>
        <v>0</v>
      </c>
      <c r="K82" s="256" t="e">
        <f t="shared" si="25"/>
        <v>#REF!</v>
      </c>
      <c r="L82" s="256" t="e">
        <f t="shared" si="25"/>
        <v>#REF!</v>
      </c>
      <c r="M82" s="256">
        <f t="shared" si="25"/>
        <v>0</v>
      </c>
      <c r="N82" s="256">
        <f t="shared" si="25"/>
        <v>0</v>
      </c>
      <c r="O82" s="256">
        <f t="shared" si="25"/>
        <v>0</v>
      </c>
      <c r="P82" s="256">
        <f t="shared" si="25"/>
        <v>0</v>
      </c>
      <c r="Q82" s="322">
        <v>1</v>
      </c>
      <c r="R82" s="42"/>
      <c r="S82" s="105"/>
      <c r="T82" s="154"/>
    </row>
    <row r="83" spans="1:20" ht="15" customHeight="1">
      <c r="A83" s="741"/>
      <c r="B83" s="738"/>
      <c r="C83" s="89" t="s">
        <v>31</v>
      </c>
      <c r="D83" s="40"/>
      <c r="E83" s="34" t="s">
        <v>300</v>
      </c>
      <c r="F83" s="217">
        <f t="shared" si="23"/>
        <v>0</v>
      </c>
      <c r="G83" s="212">
        <f>G$38*G72</f>
        <v>0</v>
      </c>
      <c r="H83" s="50"/>
      <c r="I83" s="50">
        <f>I$38*I72</f>
        <v>0</v>
      </c>
      <c r="J83" s="50">
        <f>J$38*J72</f>
        <v>0</v>
      </c>
      <c r="K83" s="50"/>
      <c r="L83" s="50"/>
      <c r="M83" s="50">
        <f>M$38*M72</f>
        <v>0</v>
      </c>
      <c r="N83" s="50">
        <f>N$38*N72</f>
        <v>0</v>
      </c>
      <c r="O83" s="50">
        <f>O$38*O72</f>
        <v>0</v>
      </c>
      <c r="P83" s="50"/>
      <c r="Q83" s="322">
        <v>1</v>
      </c>
      <c r="R83" s="42"/>
      <c r="S83" s="106"/>
      <c r="T83" s="154"/>
    </row>
    <row r="84" spans="1:20" ht="15" customHeight="1">
      <c r="A84" s="741"/>
      <c r="B84" s="738"/>
      <c r="C84" s="89" t="s">
        <v>171</v>
      </c>
      <c r="D84" s="40"/>
      <c r="E84" s="39" t="s">
        <v>18</v>
      </c>
      <c r="F84" s="217" t="e">
        <f t="shared" si="23"/>
        <v>#REF!</v>
      </c>
      <c r="G84" s="212"/>
      <c r="H84" s="50"/>
      <c r="I84" s="50"/>
      <c r="J84" s="50"/>
      <c r="K84" s="50"/>
      <c r="L84" s="50"/>
      <c r="M84" s="50" t="e">
        <f>M9</f>
        <v>#REF!</v>
      </c>
      <c r="N84" s="50"/>
      <c r="O84" s="50"/>
      <c r="P84" s="50"/>
      <c r="Q84" s="322">
        <v>1</v>
      </c>
      <c r="R84" s="42">
        <v>0</v>
      </c>
      <c r="S84" s="106"/>
      <c r="T84" s="155" t="e">
        <f>'Inputs+outputs'!#REF!</f>
        <v>#REF!</v>
      </c>
    </row>
    <row r="85" spans="1:20" ht="15" customHeight="1" thickBot="1">
      <c r="A85" s="741"/>
      <c r="B85" s="739"/>
      <c r="C85" s="90" t="s">
        <v>172</v>
      </c>
      <c r="D85" s="88"/>
      <c r="E85" s="48" t="s">
        <v>27</v>
      </c>
      <c r="F85" s="218" t="e">
        <f t="shared" si="23"/>
        <v>#REF!</v>
      </c>
      <c r="G85" s="213"/>
      <c r="H85" s="86"/>
      <c r="I85" s="86"/>
      <c r="J85" s="86"/>
      <c r="K85" s="86"/>
      <c r="L85" s="86"/>
      <c r="M85" s="86" t="e">
        <f>M10</f>
        <v>#REF!</v>
      </c>
      <c r="N85" s="86"/>
      <c r="O85" s="86"/>
      <c r="P85" s="86"/>
      <c r="Q85" s="323">
        <v>1</v>
      </c>
      <c r="R85" s="42">
        <v>0</v>
      </c>
      <c r="S85" s="106"/>
      <c r="T85" s="155" t="e">
        <f>'Inputs+outputs'!#REF!</f>
        <v>#REF!</v>
      </c>
    </row>
    <row r="86" spans="1:20" ht="15" customHeight="1" thickBot="1">
      <c r="A86" s="741"/>
      <c r="B86" s="737" t="s">
        <v>35</v>
      </c>
      <c r="C86" s="239" t="s">
        <v>38</v>
      </c>
      <c r="D86" s="531"/>
      <c r="E86" s="532" t="s">
        <v>147</v>
      </c>
      <c r="F86" s="533" t="e">
        <f t="shared" si="23"/>
        <v>#REF!</v>
      </c>
      <c r="G86" s="534">
        <f t="shared" ref="G86:P86" si="26">SUMPRODUCT(G$73:G$85,$R$73:$R$85,$Q$73:$Q$85)*G$3</f>
        <v>0</v>
      </c>
      <c r="H86" s="534">
        <f t="shared" si="26"/>
        <v>0</v>
      </c>
      <c r="I86" s="534">
        <f t="shared" si="26"/>
        <v>0</v>
      </c>
      <c r="J86" s="534" t="e">
        <f t="shared" si="26"/>
        <v>#REF!</v>
      </c>
      <c r="K86" s="534" t="e">
        <f t="shared" si="26"/>
        <v>#REF!</v>
      </c>
      <c r="L86" s="534" t="e">
        <f t="shared" si="26"/>
        <v>#REF!</v>
      </c>
      <c r="M86" s="534" t="e">
        <f t="shared" si="26"/>
        <v>#REF!</v>
      </c>
      <c r="N86" s="534">
        <f t="shared" si="26"/>
        <v>6935</v>
      </c>
      <c r="O86" s="534">
        <f t="shared" si="26"/>
        <v>0</v>
      </c>
      <c r="P86" s="534">
        <f t="shared" si="26"/>
        <v>0</v>
      </c>
      <c r="Q86" s="277"/>
      <c r="R86" s="535"/>
      <c r="S86" s="105"/>
      <c r="T86" s="136"/>
    </row>
    <row r="87" spans="1:20" ht="15" customHeight="1">
      <c r="A87" s="741"/>
      <c r="B87" s="738"/>
      <c r="C87" s="263" t="s">
        <v>40</v>
      </c>
      <c r="D87" s="264"/>
      <c r="E87" s="87" t="s">
        <v>149</v>
      </c>
      <c r="F87" s="293" t="e">
        <f>SUM(G87:P87)</f>
        <v>#REF!</v>
      </c>
      <c r="G87" s="214">
        <f t="shared" ref="G87:P87" si="27">SUMPRODUCT(G$73:G$85,$S$73:$S$85,$Q$73:$Q$85)*G$3</f>
        <v>0</v>
      </c>
      <c r="H87" s="214">
        <f t="shared" si="27"/>
        <v>0</v>
      </c>
      <c r="I87" s="214">
        <f t="shared" si="27"/>
        <v>0</v>
      </c>
      <c r="J87" s="214" t="e">
        <f t="shared" si="27"/>
        <v>#REF!</v>
      </c>
      <c r="K87" s="214" t="e">
        <f t="shared" si="27"/>
        <v>#REF!</v>
      </c>
      <c r="L87" s="214" t="e">
        <f t="shared" si="27"/>
        <v>#REF!</v>
      </c>
      <c r="M87" s="214" t="e">
        <f t="shared" si="27"/>
        <v>#REF!</v>
      </c>
      <c r="N87" s="214">
        <f t="shared" si="27"/>
        <v>1283.2524000000001</v>
      </c>
      <c r="O87" s="214">
        <f t="shared" si="27"/>
        <v>0</v>
      </c>
      <c r="P87" s="214">
        <f t="shared" si="27"/>
        <v>0</v>
      </c>
      <c r="Q87" s="281"/>
      <c r="R87" s="437"/>
      <c r="S87" s="116"/>
      <c r="T87" s="154"/>
    </row>
    <row r="88" spans="1:20" ht="15" customHeight="1">
      <c r="A88" s="741"/>
      <c r="B88" s="738"/>
      <c r="C88" s="265" t="s">
        <v>294</v>
      </c>
      <c r="D88" s="143"/>
      <c r="E88" s="144" t="s">
        <v>143</v>
      </c>
      <c r="F88" s="294">
        <f t="shared" si="23"/>
        <v>0</v>
      </c>
      <c r="G88" s="543"/>
      <c r="H88" s="26"/>
      <c r="I88" s="26"/>
      <c r="J88" s="26"/>
      <c r="K88" s="26"/>
      <c r="L88" s="26"/>
      <c r="M88" s="26"/>
      <c r="N88" s="26"/>
      <c r="O88" s="26"/>
      <c r="P88" s="26"/>
      <c r="Q88" s="305"/>
      <c r="R88" s="141"/>
      <c r="S88" s="226"/>
      <c r="T88" s="225"/>
    </row>
    <row r="89" spans="1:20" ht="15" customHeight="1">
      <c r="A89" s="741"/>
      <c r="B89" s="738"/>
      <c r="C89" s="265" t="s">
        <v>94</v>
      </c>
      <c r="D89" s="143"/>
      <c r="E89" s="144" t="s">
        <v>143</v>
      </c>
      <c r="F89" s="294" t="e">
        <f t="shared" si="23"/>
        <v>#REF!</v>
      </c>
      <c r="G89" s="216" t="e">
        <f t="shared" ref="G89:P89" si="28">SUMPRODUCT(G$73:G$85,$T$73:$T$85,$Q$73:$Q$85)*G$3</f>
        <v>#REF!</v>
      </c>
      <c r="H89" s="216" t="e">
        <f t="shared" si="28"/>
        <v>#REF!</v>
      </c>
      <c r="I89" s="216" t="e">
        <f t="shared" si="28"/>
        <v>#REF!</v>
      </c>
      <c r="J89" s="216" t="e">
        <f t="shared" si="28"/>
        <v>#REF!</v>
      </c>
      <c r="K89" s="216" t="e">
        <f t="shared" si="28"/>
        <v>#REF!</v>
      </c>
      <c r="L89" s="216" t="e">
        <f t="shared" si="28"/>
        <v>#REF!</v>
      </c>
      <c r="M89" s="216" t="e">
        <f t="shared" si="28"/>
        <v>#REF!</v>
      </c>
      <c r="N89" s="216" t="e">
        <f t="shared" si="28"/>
        <v>#REF!</v>
      </c>
      <c r="O89" s="216" t="e">
        <f t="shared" si="28"/>
        <v>#REF!</v>
      </c>
      <c r="P89" s="216" t="e">
        <f t="shared" si="28"/>
        <v>#REF!</v>
      </c>
      <c r="Q89" s="305"/>
      <c r="R89" s="141"/>
      <c r="S89" s="141"/>
      <c r="T89" s="136"/>
    </row>
    <row r="90" spans="1:20" ht="15" customHeight="1" thickBot="1">
      <c r="A90" s="742"/>
      <c r="B90" s="739"/>
      <c r="C90" s="227" t="s">
        <v>41</v>
      </c>
      <c r="D90" s="145"/>
      <c r="E90" s="146" t="s">
        <v>143</v>
      </c>
      <c r="F90" s="295" t="e">
        <f t="shared" si="23"/>
        <v>#REF!</v>
      </c>
      <c r="G90" s="156" t="e">
        <f t="shared" ref="G90:P90" si="29">G88+G89</f>
        <v>#REF!</v>
      </c>
      <c r="H90" s="156" t="e">
        <f t="shared" si="29"/>
        <v>#REF!</v>
      </c>
      <c r="I90" s="156" t="e">
        <f t="shared" si="29"/>
        <v>#REF!</v>
      </c>
      <c r="J90" s="156" t="e">
        <f t="shared" si="29"/>
        <v>#REF!</v>
      </c>
      <c r="K90" s="156" t="e">
        <f t="shared" si="29"/>
        <v>#REF!</v>
      </c>
      <c r="L90" s="156" t="e">
        <f t="shared" si="29"/>
        <v>#REF!</v>
      </c>
      <c r="M90" s="156" t="e">
        <f t="shared" si="29"/>
        <v>#REF!</v>
      </c>
      <c r="N90" s="156" t="e">
        <f t="shared" si="29"/>
        <v>#REF!</v>
      </c>
      <c r="O90" s="156" t="e">
        <f t="shared" si="29"/>
        <v>#REF!</v>
      </c>
      <c r="P90" s="156" t="e">
        <f t="shared" si="29"/>
        <v>#REF!</v>
      </c>
      <c r="Q90" s="306"/>
      <c r="R90" s="148"/>
      <c r="S90" s="148"/>
      <c r="T90" s="137"/>
    </row>
    <row r="91" spans="1:20" ht="15" customHeight="1" thickBot="1">
      <c r="B91" s="4"/>
      <c r="C91" s="4"/>
      <c r="D91" s="4"/>
    </row>
    <row r="92" spans="1:20" ht="15" customHeight="1">
      <c r="A92" s="725" t="s">
        <v>154</v>
      </c>
      <c r="B92" s="241" t="s">
        <v>46</v>
      </c>
      <c r="C92" s="266"/>
      <c r="D92" s="242"/>
      <c r="E92" s="221" t="s">
        <v>18</v>
      </c>
      <c r="F92" s="297">
        <f>SUM(G92:P92)</f>
        <v>0</v>
      </c>
      <c r="G92" s="219"/>
      <c r="H92" s="219"/>
      <c r="I92" s="219"/>
      <c r="J92" s="219"/>
      <c r="K92" s="219"/>
      <c r="L92" s="219"/>
      <c r="M92" s="219"/>
      <c r="N92" s="219"/>
      <c r="O92" s="219"/>
      <c r="P92" s="220"/>
      <c r="Q92"/>
    </row>
    <row r="93" spans="1:20">
      <c r="A93" s="726"/>
      <c r="B93" s="243" t="s">
        <v>42</v>
      </c>
      <c r="C93" s="82"/>
      <c r="D93" s="83"/>
      <c r="E93" s="37" t="s">
        <v>39</v>
      </c>
      <c r="F93" s="298">
        <f>SUM(G93:P93)</f>
        <v>0</v>
      </c>
      <c r="G93" s="26"/>
      <c r="H93" s="26"/>
      <c r="I93" s="26"/>
      <c r="J93" s="26"/>
      <c r="K93" s="26"/>
      <c r="L93" s="26"/>
      <c r="M93" s="26"/>
      <c r="N93" s="26"/>
      <c r="O93" s="26"/>
      <c r="P93" s="202"/>
      <c r="Q93"/>
    </row>
    <row r="94" spans="1:20">
      <c r="A94" s="726"/>
      <c r="B94" s="244" t="s">
        <v>43</v>
      </c>
      <c r="C94" s="157"/>
      <c r="D94" s="158"/>
      <c r="E94" s="144" t="s">
        <v>6</v>
      </c>
      <c r="F94" s="299">
        <f>SUM(G94:P94)</f>
        <v>1500000</v>
      </c>
      <c r="G94" s="26"/>
      <c r="H94" s="26"/>
      <c r="I94" s="26"/>
      <c r="J94" s="26">
        <v>1000000</v>
      </c>
      <c r="K94" s="26"/>
      <c r="L94" s="26">
        <v>500000</v>
      </c>
      <c r="M94" s="26">
        <v>0</v>
      </c>
      <c r="N94" s="26">
        <v>0</v>
      </c>
      <c r="O94" s="26"/>
      <c r="P94" s="202"/>
      <c r="Q94"/>
    </row>
    <row r="95" spans="1:20">
      <c r="A95" s="726"/>
      <c r="B95" s="244" t="s">
        <v>44</v>
      </c>
      <c r="C95" s="157"/>
      <c r="D95" s="158"/>
      <c r="E95" s="144" t="s">
        <v>6</v>
      </c>
      <c r="F95" s="299">
        <f>SUM(G95:P95)</f>
        <v>0</v>
      </c>
      <c r="G95" s="26"/>
      <c r="H95" s="26"/>
      <c r="I95" s="26"/>
      <c r="J95" s="26"/>
      <c r="K95" s="26"/>
      <c r="L95" s="26"/>
      <c r="M95" s="26"/>
      <c r="N95" s="26"/>
      <c r="O95" s="26"/>
      <c r="P95" s="202"/>
      <c r="Q95"/>
    </row>
    <row r="96" spans="1:20" ht="15.75" thickBot="1">
      <c r="A96" s="727"/>
      <c r="B96" s="245" t="s">
        <v>45</v>
      </c>
      <c r="C96" s="203"/>
      <c r="D96" s="204"/>
      <c r="E96" s="146" t="s">
        <v>6</v>
      </c>
      <c r="F96" s="300">
        <f>SUM(G96:P96)</f>
        <v>1500000</v>
      </c>
      <c r="G96" s="156">
        <f>(G94-G95)*G$3</f>
        <v>0</v>
      </c>
      <c r="H96" s="156">
        <f>(H94-H95)*H$3</f>
        <v>0</v>
      </c>
      <c r="I96" s="156">
        <f t="shared" ref="I96:P96" si="30">(I94-I95)*I$3</f>
        <v>0</v>
      </c>
      <c r="J96" s="156">
        <f t="shared" si="30"/>
        <v>1000000</v>
      </c>
      <c r="K96" s="156">
        <f t="shared" si="30"/>
        <v>0</v>
      </c>
      <c r="L96" s="156">
        <f t="shared" si="30"/>
        <v>500000</v>
      </c>
      <c r="M96" s="156">
        <f t="shared" si="30"/>
        <v>0</v>
      </c>
      <c r="N96" s="156">
        <f t="shared" si="30"/>
        <v>0</v>
      </c>
      <c r="O96" s="156">
        <f t="shared" si="30"/>
        <v>0</v>
      </c>
      <c r="P96" s="519">
        <f t="shared" si="30"/>
        <v>0</v>
      </c>
      <c r="Q96"/>
    </row>
    <row r="97" spans="1:23" ht="15" customHeight="1" thickBot="1">
      <c r="C97" s="4"/>
      <c r="D97" s="4"/>
      <c r="Q97"/>
    </row>
    <row r="98" spans="1:23" ht="14.45" customHeight="1">
      <c r="A98" s="728" t="s">
        <v>155</v>
      </c>
      <c r="B98" s="301" t="s">
        <v>165</v>
      </c>
      <c r="C98" s="267"/>
      <c r="D98" s="268"/>
      <c r="E98" s="221" t="s">
        <v>147</v>
      </c>
      <c r="F98" s="222" t="e">
        <f>SUM(G98:P98)</f>
        <v>#REF!</v>
      </c>
      <c r="G98" s="222">
        <f t="shared" ref="G98:P98" si="31">G86-G57</f>
        <v>0</v>
      </c>
      <c r="H98" s="222">
        <f t="shared" si="31"/>
        <v>0</v>
      </c>
      <c r="I98" s="222">
        <f t="shared" si="31"/>
        <v>0</v>
      </c>
      <c r="J98" s="222" t="e">
        <f t="shared" si="31"/>
        <v>#REF!</v>
      </c>
      <c r="K98" s="222" t="e">
        <f t="shared" si="31"/>
        <v>#REF!</v>
      </c>
      <c r="L98" s="222" t="e">
        <f t="shared" si="31"/>
        <v>#REF!</v>
      </c>
      <c r="M98" s="222" t="e">
        <f t="shared" si="31"/>
        <v>#REF!</v>
      </c>
      <c r="N98" s="222" t="e">
        <f t="shared" si="31"/>
        <v>#REF!</v>
      </c>
      <c r="O98" s="222">
        <f t="shared" si="31"/>
        <v>0</v>
      </c>
      <c r="P98" s="516">
        <f t="shared" si="31"/>
        <v>0</v>
      </c>
      <c r="Q98"/>
    </row>
    <row r="99" spans="1:23" ht="15.75" thickBot="1">
      <c r="A99" s="729"/>
      <c r="B99" s="303" t="s">
        <v>163</v>
      </c>
      <c r="C99" s="346"/>
      <c r="D99" s="347"/>
      <c r="E99" s="340" t="s">
        <v>18</v>
      </c>
      <c r="F99" s="341" t="e">
        <f>SUM(G99:P99)</f>
        <v>#REF!</v>
      </c>
      <c r="G99" s="341" t="e">
        <f t="shared" ref="G99:P99" si="32">G$98*G$35-G$22-G92</f>
        <v>#REF!</v>
      </c>
      <c r="H99" s="341">
        <f t="shared" si="32"/>
        <v>0</v>
      </c>
      <c r="I99" s="341">
        <f t="shared" si="32"/>
        <v>0</v>
      </c>
      <c r="J99" s="341" t="e">
        <f t="shared" si="32"/>
        <v>#REF!</v>
      </c>
      <c r="K99" s="341" t="e">
        <f t="shared" si="32"/>
        <v>#REF!</v>
      </c>
      <c r="L99" s="341" t="e">
        <f t="shared" si="32"/>
        <v>#REF!</v>
      </c>
      <c r="M99" s="341" t="e">
        <f t="shared" si="32"/>
        <v>#REF!</v>
      </c>
      <c r="N99" s="341" t="e">
        <f t="shared" si="32"/>
        <v>#REF!</v>
      </c>
      <c r="O99" s="341">
        <f t="shared" si="32"/>
        <v>0</v>
      </c>
      <c r="P99" s="517">
        <f t="shared" si="32"/>
        <v>0</v>
      </c>
      <c r="Q99"/>
    </row>
    <row r="100" spans="1:23">
      <c r="A100" s="730"/>
      <c r="B100" s="507" t="s">
        <v>164</v>
      </c>
      <c r="C100" s="508"/>
      <c r="D100" s="509"/>
      <c r="E100" s="343" t="s">
        <v>149</v>
      </c>
      <c r="F100" s="344" t="e">
        <f t="shared" ref="F100:F105" si="33">SUM(G100:P100)</f>
        <v>#REF!</v>
      </c>
      <c r="G100" s="344">
        <f t="shared" ref="G100:P100" si="34">G87-G58</f>
        <v>0</v>
      </c>
      <c r="H100" s="344">
        <f t="shared" si="34"/>
        <v>0</v>
      </c>
      <c r="I100" s="344">
        <f t="shared" si="34"/>
        <v>0</v>
      </c>
      <c r="J100" s="344" t="e">
        <f t="shared" si="34"/>
        <v>#REF!</v>
      </c>
      <c r="K100" s="344" t="e">
        <f t="shared" si="34"/>
        <v>#REF!</v>
      </c>
      <c r="L100" s="344" t="e">
        <f t="shared" si="34"/>
        <v>#REF!</v>
      </c>
      <c r="M100" s="344" t="e">
        <f t="shared" si="34"/>
        <v>#REF!</v>
      </c>
      <c r="N100" s="344" t="e">
        <f t="shared" si="34"/>
        <v>#REF!</v>
      </c>
      <c r="O100" s="344">
        <f t="shared" si="34"/>
        <v>0</v>
      </c>
      <c r="P100" s="510">
        <f t="shared" si="34"/>
        <v>0</v>
      </c>
      <c r="Q100"/>
    </row>
    <row r="101" spans="1:23">
      <c r="A101" s="730"/>
      <c r="B101" s="511" t="str">
        <f>"Emissions saved by "&amp;Funding!C22</f>
        <v>Emissions saved by 2030</v>
      </c>
      <c r="C101" s="503"/>
      <c r="D101" s="505"/>
      <c r="E101" s="37" t="s">
        <v>39</v>
      </c>
      <c r="F101" s="33" t="e">
        <f t="shared" si="33"/>
        <v>#REF!</v>
      </c>
      <c r="G101" s="33" t="e">
        <f t="shared" ref="G101:P101" si="35">G$100*G$33-G$23-IF(G$33&gt;=G$35,G$93,0)</f>
        <v>#REF!</v>
      </c>
      <c r="H101" s="33">
        <f t="shared" si="35"/>
        <v>0</v>
      </c>
      <c r="I101" s="33">
        <f t="shared" si="35"/>
        <v>0</v>
      </c>
      <c r="J101" s="33" t="e">
        <f t="shared" si="35"/>
        <v>#REF!</v>
      </c>
      <c r="K101" s="33" t="e">
        <f t="shared" si="35"/>
        <v>#REF!</v>
      </c>
      <c r="L101" s="33" t="e">
        <f t="shared" si="35"/>
        <v>#REF!</v>
      </c>
      <c r="M101" s="33" t="e">
        <f t="shared" si="35"/>
        <v>#REF!</v>
      </c>
      <c r="N101" s="33" t="e">
        <f t="shared" si="35"/>
        <v>#REF!</v>
      </c>
      <c r="O101" s="33">
        <f t="shared" si="35"/>
        <v>0</v>
      </c>
      <c r="P101" s="512">
        <f t="shared" si="35"/>
        <v>0</v>
      </c>
      <c r="Q101"/>
    </row>
    <row r="102" spans="1:23">
      <c r="A102" s="730"/>
      <c r="B102" s="511" t="str">
        <f>"Emissions saved by "&amp;Funding!C23</f>
        <v>Emissions saved by 2050</v>
      </c>
      <c r="C102" s="503"/>
      <c r="D102" s="506"/>
      <c r="E102" s="37" t="s">
        <v>39</v>
      </c>
      <c r="F102" s="33" t="e">
        <f t="shared" si="33"/>
        <v>#REF!</v>
      </c>
      <c r="G102" s="33" t="e">
        <f t="shared" ref="G102:P102" si="36">G$100*G$34-G$23-IF(G$34&gt;=G$35,G$93,0)</f>
        <v>#REF!</v>
      </c>
      <c r="H102" s="33">
        <f t="shared" si="36"/>
        <v>0</v>
      </c>
      <c r="I102" s="33">
        <f t="shared" si="36"/>
        <v>0</v>
      </c>
      <c r="J102" s="33" t="e">
        <f t="shared" si="36"/>
        <v>#REF!</v>
      </c>
      <c r="K102" s="33" t="e">
        <f t="shared" si="36"/>
        <v>#REF!</v>
      </c>
      <c r="L102" s="33" t="e">
        <f t="shared" si="36"/>
        <v>#REF!</v>
      </c>
      <c r="M102" s="33" t="e">
        <f t="shared" si="36"/>
        <v>#REF!</v>
      </c>
      <c r="N102" s="33" t="e">
        <f t="shared" si="36"/>
        <v>#REF!</v>
      </c>
      <c r="O102" s="33">
        <f t="shared" si="36"/>
        <v>0</v>
      </c>
      <c r="P102" s="512">
        <f t="shared" si="36"/>
        <v>0</v>
      </c>
      <c r="Q102"/>
    </row>
    <row r="103" spans="1:23">
      <c r="A103" s="730"/>
      <c r="B103" s="511" t="s">
        <v>166</v>
      </c>
      <c r="C103" s="503"/>
      <c r="D103" s="504"/>
      <c r="E103" s="37" t="s">
        <v>39</v>
      </c>
      <c r="F103" s="33" t="e">
        <f>SUM(G103:P103)</f>
        <v>#REF!</v>
      </c>
      <c r="G103" s="33" t="e">
        <f t="shared" ref="G103:P103" si="37">G$100*G$35-G$23-G$93</f>
        <v>#REF!</v>
      </c>
      <c r="H103" s="33">
        <f t="shared" si="37"/>
        <v>0</v>
      </c>
      <c r="I103" s="33">
        <f t="shared" si="37"/>
        <v>0</v>
      </c>
      <c r="J103" s="33" t="e">
        <f t="shared" si="37"/>
        <v>#REF!</v>
      </c>
      <c r="K103" s="33" t="e">
        <f t="shared" si="37"/>
        <v>#REF!</v>
      </c>
      <c r="L103" s="33" t="e">
        <f t="shared" si="37"/>
        <v>#REF!</v>
      </c>
      <c r="M103" s="33" t="e">
        <f t="shared" si="37"/>
        <v>#REF!</v>
      </c>
      <c r="N103" s="33" t="e">
        <f t="shared" si="37"/>
        <v>#REF!</v>
      </c>
      <c r="O103" s="33">
        <f t="shared" si="37"/>
        <v>0</v>
      </c>
      <c r="P103" s="512">
        <f t="shared" si="37"/>
        <v>0</v>
      </c>
      <c r="Q103"/>
    </row>
    <row r="104" spans="1:23" ht="15.75" thickBot="1">
      <c r="A104" s="730"/>
      <c r="B104" s="513" t="s">
        <v>259</v>
      </c>
      <c r="C104" s="514"/>
      <c r="D104" s="515"/>
      <c r="E104" s="345" t="s">
        <v>260</v>
      </c>
      <c r="F104" s="520">
        <f t="shared" ref="F104:P104" si="38">IFERROR(F28/F103,0)</f>
        <v>0</v>
      </c>
      <c r="G104" s="520">
        <f t="shared" si="38"/>
        <v>0</v>
      </c>
      <c r="H104" s="520">
        <f t="shared" si="38"/>
        <v>0</v>
      </c>
      <c r="I104" s="520">
        <f t="shared" si="38"/>
        <v>0</v>
      </c>
      <c r="J104" s="520">
        <f t="shared" si="38"/>
        <v>0</v>
      </c>
      <c r="K104" s="520">
        <f t="shared" si="38"/>
        <v>0</v>
      </c>
      <c r="L104" s="520">
        <f t="shared" si="38"/>
        <v>0</v>
      </c>
      <c r="M104" s="520">
        <f t="shared" si="38"/>
        <v>0</v>
      </c>
      <c r="N104" s="520">
        <f t="shared" si="38"/>
        <v>0</v>
      </c>
      <c r="O104" s="520">
        <f t="shared" si="38"/>
        <v>0</v>
      </c>
      <c r="P104" s="521">
        <f t="shared" si="38"/>
        <v>0</v>
      </c>
      <c r="Q104"/>
    </row>
    <row r="105" spans="1:23">
      <c r="A105" s="729"/>
      <c r="B105" s="138" t="s">
        <v>47</v>
      </c>
      <c r="C105" s="348"/>
      <c r="D105" s="349"/>
      <c r="E105" s="140" t="s">
        <v>143</v>
      </c>
      <c r="F105" s="342" t="e">
        <f t="shared" si="33"/>
        <v>#REF!</v>
      </c>
      <c r="G105" s="342" t="e">
        <f t="shared" ref="G105:P105" si="39">G90-G59</f>
        <v>#REF!</v>
      </c>
      <c r="H105" s="342" t="e">
        <f t="shared" si="39"/>
        <v>#REF!</v>
      </c>
      <c r="I105" s="342" t="e">
        <f t="shared" si="39"/>
        <v>#REF!</v>
      </c>
      <c r="J105" s="342" t="e">
        <f t="shared" si="39"/>
        <v>#REF!</v>
      </c>
      <c r="K105" s="342" t="e">
        <f t="shared" si="39"/>
        <v>#REF!</v>
      </c>
      <c r="L105" s="342" t="e">
        <f t="shared" si="39"/>
        <v>#REF!</v>
      </c>
      <c r="M105" s="342" t="e">
        <f t="shared" si="39"/>
        <v>#REF!</v>
      </c>
      <c r="N105" s="342" t="e">
        <f t="shared" si="39"/>
        <v>#REF!</v>
      </c>
      <c r="O105" s="342" t="e">
        <f t="shared" si="39"/>
        <v>#REF!</v>
      </c>
      <c r="P105" s="518" t="e">
        <f t="shared" si="39"/>
        <v>#REF!</v>
      </c>
      <c r="Q105"/>
    </row>
    <row r="106" spans="1:23" ht="15" customHeight="1" thickBot="1">
      <c r="E106"/>
      <c r="Q106"/>
    </row>
    <row r="107" spans="1:23" ht="15" customHeight="1">
      <c r="A107" s="731" t="s">
        <v>156</v>
      </c>
      <c r="B107" s="338" t="s">
        <v>9</v>
      </c>
      <c r="C107" s="339"/>
      <c r="D107" s="734" t="s">
        <v>49</v>
      </c>
      <c r="E107" s="735"/>
      <c r="F107" s="552" t="s">
        <v>107</v>
      </c>
      <c r="G107" s="736" t="s">
        <v>113</v>
      </c>
      <c r="H107" s="735"/>
      <c r="I107" s="735"/>
      <c r="J107" s="735"/>
      <c r="K107" s="735"/>
      <c r="L107" s="735"/>
      <c r="M107" s="735"/>
      <c r="N107" s="735"/>
      <c r="O107" s="735"/>
      <c r="P107" s="735"/>
      <c r="Q107" s="362" t="s">
        <v>116</v>
      </c>
      <c r="R107" s="363"/>
      <c r="S107" s="364" t="s">
        <v>117</v>
      </c>
      <c r="T107" s="365"/>
      <c r="U107" s="93" t="s">
        <v>115</v>
      </c>
    </row>
    <row r="108" spans="1:23" ht="15" customHeight="1" thickBot="1">
      <c r="A108" s="732"/>
      <c r="B108" s="174" t="s">
        <v>53</v>
      </c>
      <c r="C108" s="175" t="s">
        <v>96</v>
      </c>
      <c r="D108" s="176" t="s">
        <v>54</v>
      </c>
      <c r="E108" s="177" t="s">
        <v>55</v>
      </c>
      <c r="F108" s="553" t="s">
        <v>108</v>
      </c>
      <c r="G108" s="113"/>
      <c r="H108" s="114"/>
      <c r="I108" s="114"/>
      <c r="J108" s="114"/>
      <c r="K108" s="114"/>
      <c r="L108" s="114"/>
      <c r="M108" s="114"/>
      <c r="N108" s="114"/>
      <c r="O108" s="114"/>
      <c r="P108" s="114"/>
      <c r="Q108" s="180" t="s">
        <v>50</v>
      </c>
      <c r="R108" s="97" t="s">
        <v>51</v>
      </c>
      <c r="S108" s="179" t="s">
        <v>50</v>
      </c>
      <c r="T108" s="205" t="s">
        <v>51</v>
      </c>
      <c r="U108" s="178">
        <f>-ROUND(('Inputs+outputs'!G41-C109)/30.4375,0)-12</f>
        <v>-1</v>
      </c>
      <c r="V108" s="84"/>
      <c r="W108" s="99"/>
    </row>
    <row r="109" spans="1:23" ht="15" customHeight="1">
      <c r="A109" s="732"/>
      <c r="B109" s="167">
        <f>1</f>
        <v>1</v>
      </c>
      <c r="C109" s="168">
        <f>IF(MONTH('Inputs+outputs'!$G$41)&lt;'Inputs+outputs'!$G$42,DATE(YEAR('Inputs+outputs'!$G$41),'Inputs+outputs'!$G$42,1),DATE(YEAR('Inputs+outputs'!G41)+1,'Inputs+outputs'!$G$42,1))-1</f>
        <v>335</v>
      </c>
      <c r="D109" s="169" t="e">
        <f t="shared" ref="D109:D161" si="40">SUMIFS($G$40:$P$40,$G$30:$P$30,"&gt;"&amp;U108,$G$30:$P$30,"&lt;="&amp;U109)</f>
        <v>#REF!</v>
      </c>
      <c r="E109" s="170" t="e">
        <f t="shared" ref="E109:E161" si="41">-SUMIFS($G$28:$P$28,$G$30:$P$30,"&gt;"&amp;U108,$G$30:$P$30,"&lt;="&amp;U109)</f>
        <v>#REF!</v>
      </c>
      <c r="F109" s="296"/>
      <c r="G109" s="112" t="e">
        <f t="shared" ref="G109:P134" si="42">MAX(0,MIN($U109,G$36)-MAX($U108,G$31))/12*G$105+IF(AND($U109&gt;=G$36,$U108&lt;G$36),G$96,0)</f>
        <v>#REF!</v>
      </c>
      <c r="H109" s="112" t="e">
        <f t="shared" si="42"/>
        <v>#REF!</v>
      </c>
      <c r="I109" s="112" t="e">
        <f t="shared" si="42"/>
        <v>#REF!</v>
      </c>
      <c r="J109" s="112" t="e">
        <f t="shared" si="42"/>
        <v>#REF!</v>
      </c>
      <c r="K109" s="112" t="e">
        <f t="shared" si="42"/>
        <v>#REF!</v>
      </c>
      <c r="L109" s="112" t="e">
        <f t="shared" si="42"/>
        <v>#REF!</v>
      </c>
      <c r="M109" s="112" t="e">
        <f t="shared" si="42"/>
        <v>#REF!</v>
      </c>
      <c r="N109" s="112" t="e">
        <f t="shared" si="42"/>
        <v>#REF!</v>
      </c>
      <c r="O109" s="112" t="e">
        <f t="shared" si="42"/>
        <v>#REF!</v>
      </c>
      <c r="P109" s="112" t="e">
        <f t="shared" si="42"/>
        <v>#REF!</v>
      </c>
      <c r="Q109" s="171" t="e">
        <f t="shared" ref="Q109:Q161" si="43">SUM(E109:P109)</f>
        <v>#REF!</v>
      </c>
      <c r="R109" s="172" t="e">
        <f t="shared" ref="R109:R161" si="44">SUM(D109:P109)</f>
        <v>#REF!</v>
      </c>
      <c r="S109" s="171" t="e">
        <f>Q109</f>
        <v>#REF!</v>
      </c>
      <c r="T109" s="173" t="e">
        <f>R109</f>
        <v>#REF!</v>
      </c>
      <c r="U109" s="94">
        <f>U108+12</f>
        <v>11</v>
      </c>
      <c r="V109" s="84"/>
    </row>
    <row r="110" spans="1:23">
      <c r="A110" s="732"/>
      <c r="B110" s="21">
        <f>B109+1</f>
        <v>2</v>
      </c>
      <c r="C110" s="100">
        <f>EDATE(C109,12)</f>
        <v>700</v>
      </c>
      <c r="D110" s="23" t="e">
        <f t="shared" si="40"/>
        <v>#REF!</v>
      </c>
      <c r="E110" s="38" t="e">
        <f t="shared" si="41"/>
        <v>#REF!</v>
      </c>
      <c r="F110" s="129"/>
      <c r="G110" s="112" t="e">
        <f t="shared" si="42"/>
        <v>#REF!</v>
      </c>
      <c r="H110" s="17" t="e">
        <f t="shared" si="42"/>
        <v>#REF!</v>
      </c>
      <c r="I110" s="17" t="e">
        <f t="shared" si="42"/>
        <v>#REF!</v>
      </c>
      <c r="J110" s="17" t="e">
        <f t="shared" si="42"/>
        <v>#REF!</v>
      </c>
      <c r="K110" s="17" t="e">
        <f t="shared" si="42"/>
        <v>#REF!</v>
      </c>
      <c r="L110" s="17" t="e">
        <f t="shared" si="42"/>
        <v>#REF!</v>
      </c>
      <c r="M110" s="17" t="e">
        <f t="shared" si="42"/>
        <v>#REF!</v>
      </c>
      <c r="N110" s="17" t="e">
        <f t="shared" si="42"/>
        <v>#REF!</v>
      </c>
      <c r="O110" s="17" t="e">
        <f t="shared" si="42"/>
        <v>#REF!</v>
      </c>
      <c r="P110" s="17" t="e">
        <f t="shared" si="42"/>
        <v>#REF!</v>
      </c>
      <c r="Q110" s="24" t="e">
        <f t="shared" si="43"/>
        <v>#REF!</v>
      </c>
      <c r="R110" s="91" t="e">
        <f t="shared" si="44"/>
        <v>#REF!</v>
      </c>
      <c r="S110" s="24" t="e">
        <f>S109+Q110</f>
        <v>#REF!</v>
      </c>
      <c r="T110" s="18" t="e">
        <f>T109+R110</f>
        <v>#REF!</v>
      </c>
      <c r="U110" s="95">
        <f t="shared" ref="U110:U161" si="45">U109+12</f>
        <v>23</v>
      </c>
      <c r="V110" s="84"/>
    </row>
    <row r="111" spans="1:23" ht="15" customHeight="1">
      <c r="A111" s="732"/>
      <c r="B111" s="21">
        <f t="shared" ref="B111:B161" si="46">B110+1</f>
        <v>3</v>
      </c>
      <c r="C111" s="100">
        <f t="shared" ref="C111:C161" si="47">EDATE(C110,12)</f>
        <v>1065</v>
      </c>
      <c r="D111" s="23">
        <f t="shared" si="40"/>
        <v>0</v>
      </c>
      <c r="E111" s="38">
        <f t="shared" si="41"/>
        <v>0</v>
      </c>
      <c r="F111" s="129"/>
      <c r="G111" s="112" t="e">
        <f t="shared" si="42"/>
        <v>#REF!</v>
      </c>
      <c r="H111" s="17" t="e">
        <f t="shared" si="42"/>
        <v>#REF!</v>
      </c>
      <c r="I111" s="17" t="e">
        <f t="shared" si="42"/>
        <v>#REF!</v>
      </c>
      <c r="J111" s="17" t="e">
        <f t="shared" si="42"/>
        <v>#REF!</v>
      </c>
      <c r="K111" s="17" t="e">
        <f t="shared" si="42"/>
        <v>#REF!</v>
      </c>
      <c r="L111" s="17" t="e">
        <f t="shared" si="42"/>
        <v>#REF!</v>
      </c>
      <c r="M111" s="17" t="e">
        <f t="shared" si="42"/>
        <v>#REF!</v>
      </c>
      <c r="N111" s="17" t="e">
        <f t="shared" si="42"/>
        <v>#REF!</v>
      </c>
      <c r="O111" s="17" t="e">
        <f t="shared" si="42"/>
        <v>#REF!</v>
      </c>
      <c r="P111" s="17" t="e">
        <f t="shared" si="42"/>
        <v>#REF!</v>
      </c>
      <c r="Q111" s="24" t="e">
        <f t="shared" si="43"/>
        <v>#REF!</v>
      </c>
      <c r="R111" s="91" t="e">
        <f t="shared" si="44"/>
        <v>#REF!</v>
      </c>
      <c r="S111" s="24" t="e">
        <f t="shared" ref="S111:T126" si="48">S110+Q111</f>
        <v>#REF!</v>
      </c>
      <c r="T111" s="18" t="e">
        <f t="shared" si="48"/>
        <v>#REF!</v>
      </c>
      <c r="U111" s="95">
        <f t="shared" si="45"/>
        <v>35</v>
      </c>
      <c r="V111" s="84"/>
    </row>
    <row r="112" spans="1:23" ht="15" customHeight="1">
      <c r="A112" s="732"/>
      <c r="B112" s="21">
        <f t="shared" si="46"/>
        <v>4</v>
      </c>
      <c r="C112" s="100">
        <f t="shared" si="47"/>
        <v>1430</v>
      </c>
      <c r="D112" s="23">
        <f t="shared" si="40"/>
        <v>0</v>
      </c>
      <c r="E112" s="38">
        <f t="shared" si="41"/>
        <v>0</v>
      </c>
      <c r="F112" s="129"/>
      <c r="G112" s="112" t="e">
        <f t="shared" si="42"/>
        <v>#REF!</v>
      </c>
      <c r="H112" s="17" t="e">
        <f t="shared" si="42"/>
        <v>#REF!</v>
      </c>
      <c r="I112" s="17" t="e">
        <f t="shared" si="42"/>
        <v>#REF!</v>
      </c>
      <c r="J112" s="17" t="e">
        <f t="shared" si="42"/>
        <v>#REF!</v>
      </c>
      <c r="K112" s="17" t="e">
        <f t="shared" si="42"/>
        <v>#REF!</v>
      </c>
      <c r="L112" s="17" t="e">
        <f t="shared" si="42"/>
        <v>#REF!</v>
      </c>
      <c r="M112" s="17" t="e">
        <f t="shared" si="42"/>
        <v>#REF!</v>
      </c>
      <c r="N112" s="17" t="e">
        <f t="shared" si="42"/>
        <v>#REF!</v>
      </c>
      <c r="O112" s="17" t="e">
        <f t="shared" si="42"/>
        <v>#REF!</v>
      </c>
      <c r="P112" s="17" t="e">
        <f t="shared" si="42"/>
        <v>#REF!</v>
      </c>
      <c r="Q112" s="24" t="e">
        <f t="shared" si="43"/>
        <v>#REF!</v>
      </c>
      <c r="R112" s="91" t="e">
        <f t="shared" si="44"/>
        <v>#REF!</v>
      </c>
      <c r="S112" s="24" t="e">
        <f t="shared" si="48"/>
        <v>#REF!</v>
      </c>
      <c r="T112" s="18" t="e">
        <f t="shared" si="48"/>
        <v>#REF!</v>
      </c>
      <c r="U112" s="95">
        <f t="shared" si="45"/>
        <v>47</v>
      </c>
      <c r="V112" s="84"/>
    </row>
    <row r="113" spans="1:22" ht="15" customHeight="1">
      <c r="A113" s="732"/>
      <c r="B113" s="21">
        <f t="shared" si="46"/>
        <v>5</v>
      </c>
      <c r="C113" s="100">
        <f t="shared" si="47"/>
        <v>1796</v>
      </c>
      <c r="D113" s="23">
        <f t="shared" si="40"/>
        <v>0</v>
      </c>
      <c r="E113" s="38">
        <f t="shared" si="41"/>
        <v>0</v>
      </c>
      <c r="F113" s="129"/>
      <c r="G113" s="112" t="e">
        <f t="shared" si="42"/>
        <v>#REF!</v>
      </c>
      <c r="H113" s="17" t="e">
        <f t="shared" si="42"/>
        <v>#REF!</v>
      </c>
      <c r="I113" s="17" t="e">
        <f t="shared" si="42"/>
        <v>#REF!</v>
      </c>
      <c r="J113" s="17" t="e">
        <f t="shared" si="42"/>
        <v>#REF!</v>
      </c>
      <c r="K113" s="17" t="e">
        <f t="shared" si="42"/>
        <v>#REF!</v>
      </c>
      <c r="L113" s="17" t="e">
        <f t="shared" si="42"/>
        <v>#REF!</v>
      </c>
      <c r="M113" s="17" t="e">
        <f t="shared" si="42"/>
        <v>#REF!</v>
      </c>
      <c r="N113" s="17" t="e">
        <f t="shared" si="42"/>
        <v>#REF!</v>
      </c>
      <c r="O113" s="17" t="e">
        <f t="shared" si="42"/>
        <v>#REF!</v>
      </c>
      <c r="P113" s="17" t="e">
        <f t="shared" si="42"/>
        <v>#REF!</v>
      </c>
      <c r="Q113" s="24" t="e">
        <f t="shared" si="43"/>
        <v>#REF!</v>
      </c>
      <c r="R113" s="91" t="e">
        <f t="shared" si="44"/>
        <v>#REF!</v>
      </c>
      <c r="S113" s="24" t="e">
        <f t="shared" si="48"/>
        <v>#REF!</v>
      </c>
      <c r="T113" s="18" t="e">
        <f t="shared" si="48"/>
        <v>#REF!</v>
      </c>
      <c r="U113" s="95">
        <f t="shared" si="45"/>
        <v>59</v>
      </c>
      <c r="V113" s="84"/>
    </row>
    <row r="114" spans="1:22" ht="15" customHeight="1">
      <c r="A114" s="732"/>
      <c r="B114" s="21">
        <f t="shared" si="46"/>
        <v>6</v>
      </c>
      <c r="C114" s="100">
        <f t="shared" si="47"/>
        <v>2161</v>
      </c>
      <c r="D114" s="23">
        <f t="shared" si="40"/>
        <v>0</v>
      </c>
      <c r="E114" s="38">
        <f t="shared" si="41"/>
        <v>0</v>
      </c>
      <c r="F114" s="129"/>
      <c r="G114" s="112" t="e">
        <f t="shared" si="42"/>
        <v>#REF!</v>
      </c>
      <c r="H114" s="17" t="e">
        <f t="shared" si="42"/>
        <v>#REF!</v>
      </c>
      <c r="I114" s="17" t="e">
        <f t="shared" si="42"/>
        <v>#REF!</v>
      </c>
      <c r="J114" s="17" t="e">
        <f t="shared" si="42"/>
        <v>#REF!</v>
      </c>
      <c r="K114" s="17" t="e">
        <f t="shared" si="42"/>
        <v>#REF!</v>
      </c>
      <c r="L114" s="17" t="e">
        <f t="shared" si="42"/>
        <v>#REF!</v>
      </c>
      <c r="M114" s="17" t="e">
        <f t="shared" si="42"/>
        <v>#REF!</v>
      </c>
      <c r="N114" s="17" t="e">
        <f t="shared" si="42"/>
        <v>#REF!</v>
      </c>
      <c r="O114" s="17" t="e">
        <f t="shared" si="42"/>
        <v>#REF!</v>
      </c>
      <c r="P114" s="17" t="e">
        <f t="shared" si="42"/>
        <v>#REF!</v>
      </c>
      <c r="Q114" s="24" t="e">
        <f t="shared" si="43"/>
        <v>#REF!</v>
      </c>
      <c r="R114" s="91" t="e">
        <f t="shared" si="44"/>
        <v>#REF!</v>
      </c>
      <c r="S114" s="24" t="e">
        <f t="shared" si="48"/>
        <v>#REF!</v>
      </c>
      <c r="T114" s="18" t="e">
        <f t="shared" si="48"/>
        <v>#REF!</v>
      </c>
      <c r="U114" s="95">
        <f t="shared" si="45"/>
        <v>71</v>
      </c>
      <c r="V114" s="84"/>
    </row>
    <row r="115" spans="1:22" ht="15" customHeight="1">
      <c r="A115" s="732"/>
      <c r="B115" s="21">
        <f t="shared" si="46"/>
        <v>7</v>
      </c>
      <c r="C115" s="100">
        <f t="shared" si="47"/>
        <v>2526</v>
      </c>
      <c r="D115" s="23">
        <f t="shared" si="40"/>
        <v>0</v>
      </c>
      <c r="E115" s="38">
        <f t="shared" si="41"/>
        <v>0</v>
      </c>
      <c r="F115" s="129"/>
      <c r="G115" s="112" t="e">
        <f t="shared" si="42"/>
        <v>#REF!</v>
      </c>
      <c r="H115" s="17" t="e">
        <f t="shared" si="42"/>
        <v>#REF!</v>
      </c>
      <c r="I115" s="17" t="e">
        <f t="shared" si="42"/>
        <v>#REF!</v>
      </c>
      <c r="J115" s="17" t="e">
        <f t="shared" si="42"/>
        <v>#REF!</v>
      </c>
      <c r="K115" s="17" t="e">
        <f t="shared" si="42"/>
        <v>#REF!</v>
      </c>
      <c r="L115" s="17" t="e">
        <f t="shared" si="42"/>
        <v>#REF!</v>
      </c>
      <c r="M115" s="17" t="e">
        <f t="shared" si="42"/>
        <v>#REF!</v>
      </c>
      <c r="N115" s="17" t="e">
        <f t="shared" si="42"/>
        <v>#REF!</v>
      </c>
      <c r="O115" s="17" t="e">
        <f t="shared" si="42"/>
        <v>#REF!</v>
      </c>
      <c r="P115" s="17" t="e">
        <f t="shared" si="42"/>
        <v>#REF!</v>
      </c>
      <c r="Q115" s="24" t="e">
        <f t="shared" si="43"/>
        <v>#REF!</v>
      </c>
      <c r="R115" s="91" t="e">
        <f t="shared" si="44"/>
        <v>#REF!</v>
      </c>
      <c r="S115" s="24" t="e">
        <f t="shared" si="48"/>
        <v>#REF!</v>
      </c>
      <c r="T115" s="18" t="e">
        <f t="shared" si="48"/>
        <v>#REF!</v>
      </c>
      <c r="U115" s="95">
        <f t="shared" si="45"/>
        <v>83</v>
      </c>
      <c r="V115" s="84"/>
    </row>
    <row r="116" spans="1:22" ht="15" customHeight="1">
      <c r="A116" s="732"/>
      <c r="B116" s="21">
        <f t="shared" si="46"/>
        <v>8</v>
      </c>
      <c r="C116" s="100">
        <f t="shared" si="47"/>
        <v>2891</v>
      </c>
      <c r="D116" s="23">
        <f t="shared" si="40"/>
        <v>0</v>
      </c>
      <c r="E116" s="38">
        <f t="shared" si="41"/>
        <v>0</v>
      </c>
      <c r="F116" s="129"/>
      <c r="G116" s="112" t="e">
        <f t="shared" si="42"/>
        <v>#REF!</v>
      </c>
      <c r="H116" s="17" t="e">
        <f t="shared" si="42"/>
        <v>#REF!</v>
      </c>
      <c r="I116" s="17" t="e">
        <f t="shared" si="42"/>
        <v>#REF!</v>
      </c>
      <c r="J116" s="17" t="e">
        <f t="shared" si="42"/>
        <v>#REF!</v>
      </c>
      <c r="K116" s="17" t="e">
        <f t="shared" si="42"/>
        <v>#REF!</v>
      </c>
      <c r="L116" s="17" t="e">
        <f t="shared" si="42"/>
        <v>#REF!</v>
      </c>
      <c r="M116" s="17" t="e">
        <f t="shared" si="42"/>
        <v>#REF!</v>
      </c>
      <c r="N116" s="17" t="e">
        <f t="shared" si="42"/>
        <v>#REF!</v>
      </c>
      <c r="O116" s="17" t="e">
        <f t="shared" si="42"/>
        <v>#REF!</v>
      </c>
      <c r="P116" s="17" t="e">
        <f t="shared" si="42"/>
        <v>#REF!</v>
      </c>
      <c r="Q116" s="24" t="e">
        <f t="shared" si="43"/>
        <v>#REF!</v>
      </c>
      <c r="R116" s="91" t="e">
        <f t="shared" si="44"/>
        <v>#REF!</v>
      </c>
      <c r="S116" s="24" t="e">
        <f t="shared" si="48"/>
        <v>#REF!</v>
      </c>
      <c r="T116" s="18" t="e">
        <f t="shared" si="48"/>
        <v>#REF!</v>
      </c>
      <c r="U116" s="95">
        <f t="shared" si="45"/>
        <v>95</v>
      </c>
      <c r="V116" s="84"/>
    </row>
    <row r="117" spans="1:22" ht="15" customHeight="1">
      <c r="A117" s="732"/>
      <c r="B117" s="21">
        <f t="shared" si="46"/>
        <v>9</v>
      </c>
      <c r="C117" s="100">
        <f t="shared" si="47"/>
        <v>3257</v>
      </c>
      <c r="D117" s="23">
        <f t="shared" si="40"/>
        <v>0</v>
      </c>
      <c r="E117" s="38">
        <f t="shared" si="41"/>
        <v>0</v>
      </c>
      <c r="F117" s="129"/>
      <c r="G117" s="112" t="e">
        <f t="shared" si="42"/>
        <v>#REF!</v>
      </c>
      <c r="H117" s="17" t="e">
        <f t="shared" si="42"/>
        <v>#REF!</v>
      </c>
      <c r="I117" s="17" t="e">
        <f t="shared" si="42"/>
        <v>#REF!</v>
      </c>
      <c r="J117" s="17" t="e">
        <f t="shared" si="42"/>
        <v>#REF!</v>
      </c>
      <c r="K117" s="17" t="e">
        <f t="shared" si="42"/>
        <v>#REF!</v>
      </c>
      <c r="L117" s="17" t="e">
        <f t="shared" si="42"/>
        <v>#REF!</v>
      </c>
      <c r="M117" s="17" t="e">
        <f t="shared" si="42"/>
        <v>#REF!</v>
      </c>
      <c r="N117" s="17" t="e">
        <f t="shared" si="42"/>
        <v>#REF!</v>
      </c>
      <c r="O117" s="17" t="e">
        <f t="shared" si="42"/>
        <v>#REF!</v>
      </c>
      <c r="P117" s="17" t="e">
        <f t="shared" si="42"/>
        <v>#REF!</v>
      </c>
      <c r="Q117" s="24" t="e">
        <f t="shared" si="43"/>
        <v>#REF!</v>
      </c>
      <c r="R117" s="91" t="e">
        <f t="shared" si="44"/>
        <v>#REF!</v>
      </c>
      <c r="S117" s="24" t="e">
        <f t="shared" si="48"/>
        <v>#REF!</v>
      </c>
      <c r="T117" s="18" t="e">
        <f t="shared" si="48"/>
        <v>#REF!</v>
      </c>
      <c r="U117" s="95">
        <f t="shared" si="45"/>
        <v>107</v>
      </c>
      <c r="V117" s="84"/>
    </row>
    <row r="118" spans="1:22" ht="15" customHeight="1">
      <c r="A118" s="732"/>
      <c r="B118" s="21">
        <f t="shared" si="46"/>
        <v>10</v>
      </c>
      <c r="C118" s="100">
        <f t="shared" si="47"/>
        <v>3622</v>
      </c>
      <c r="D118" s="23">
        <f t="shared" si="40"/>
        <v>0</v>
      </c>
      <c r="E118" s="38">
        <f t="shared" si="41"/>
        <v>0</v>
      </c>
      <c r="F118" s="129"/>
      <c r="G118" s="112" t="e">
        <f t="shared" si="42"/>
        <v>#REF!</v>
      </c>
      <c r="H118" s="17" t="e">
        <f t="shared" si="42"/>
        <v>#REF!</v>
      </c>
      <c r="I118" s="17" t="e">
        <f t="shared" si="42"/>
        <v>#REF!</v>
      </c>
      <c r="J118" s="17" t="e">
        <f t="shared" si="42"/>
        <v>#REF!</v>
      </c>
      <c r="K118" s="17" t="e">
        <f t="shared" si="42"/>
        <v>#REF!</v>
      </c>
      <c r="L118" s="17" t="e">
        <f t="shared" si="42"/>
        <v>#REF!</v>
      </c>
      <c r="M118" s="17" t="e">
        <f t="shared" si="42"/>
        <v>#REF!</v>
      </c>
      <c r="N118" s="17" t="e">
        <f t="shared" si="42"/>
        <v>#REF!</v>
      </c>
      <c r="O118" s="17" t="e">
        <f t="shared" si="42"/>
        <v>#REF!</v>
      </c>
      <c r="P118" s="17" t="e">
        <f t="shared" si="42"/>
        <v>#REF!</v>
      </c>
      <c r="Q118" s="24" t="e">
        <f t="shared" si="43"/>
        <v>#REF!</v>
      </c>
      <c r="R118" s="91" t="e">
        <f t="shared" si="44"/>
        <v>#REF!</v>
      </c>
      <c r="S118" s="24" t="e">
        <f t="shared" si="48"/>
        <v>#REF!</v>
      </c>
      <c r="T118" s="18" t="e">
        <f t="shared" si="48"/>
        <v>#REF!</v>
      </c>
      <c r="U118" s="95">
        <f t="shared" si="45"/>
        <v>119</v>
      </c>
      <c r="V118" s="84"/>
    </row>
    <row r="119" spans="1:22" ht="15" customHeight="1">
      <c r="A119" s="732"/>
      <c r="B119" s="21">
        <f t="shared" si="46"/>
        <v>11</v>
      </c>
      <c r="C119" s="100">
        <f t="shared" si="47"/>
        <v>3987</v>
      </c>
      <c r="D119" s="23" t="e">
        <f t="shared" si="40"/>
        <v>#REF!</v>
      </c>
      <c r="E119" s="38" t="e">
        <f t="shared" si="41"/>
        <v>#REF!</v>
      </c>
      <c r="F119" s="129"/>
      <c r="G119" s="112" t="e">
        <f t="shared" si="42"/>
        <v>#REF!</v>
      </c>
      <c r="H119" s="17" t="e">
        <f t="shared" si="42"/>
        <v>#REF!</v>
      </c>
      <c r="I119" s="17" t="e">
        <f t="shared" si="42"/>
        <v>#REF!</v>
      </c>
      <c r="J119" s="17" t="e">
        <f t="shared" si="42"/>
        <v>#REF!</v>
      </c>
      <c r="K119" s="17" t="e">
        <f t="shared" si="42"/>
        <v>#REF!</v>
      </c>
      <c r="L119" s="17" t="e">
        <f t="shared" si="42"/>
        <v>#REF!</v>
      </c>
      <c r="M119" s="17" t="e">
        <f t="shared" si="42"/>
        <v>#REF!</v>
      </c>
      <c r="N119" s="17" t="e">
        <f t="shared" si="42"/>
        <v>#REF!</v>
      </c>
      <c r="O119" s="17" t="e">
        <f t="shared" si="42"/>
        <v>#REF!</v>
      </c>
      <c r="P119" s="17" t="e">
        <f t="shared" si="42"/>
        <v>#REF!</v>
      </c>
      <c r="Q119" s="24" t="e">
        <f t="shared" si="43"/>
        <v>#REF!</v>
      </c>
      <c r="R119" s="91" t="e">
        <f t="shared" si="44"/>
        <v>#REF!</v>
      </c>
      <c r="S119" s="24" t="e">
        <f t="shared" si="48"/>
        <v>#REF!</v>
      </c>
      <c r="T119" s="18" t="e">
        <f t="shared" si="48"/>
        <v>#REF!</v>
      </c>
      <c r="U119" s="95">
        <f t="shared" si="45"/>
        <v>131</v>
      </c>
      <c r="V119" s="84"/>
    </row>
    <row r="120" spans="1:22" ht="15" customHeight="1">
      <c r="A120" s="732"/>
      <c r="B120" s="21">
        <f t="shared" si="46"/>
        <v>12</v>
      </c>
      <c r="C120" s="100">
        <f t="shared" si="47"/>
        <v>4352</v>
      </c>
      <c r="D120" s="23">
        <f t="shared" si="40"/>
        <v>0</v>
      </c>
      <c r="E120" s="38">
        <f t="shared" si="41"/>
        <v>0</v>
      </c>
      <c r="F120" s="129"/>
      <c r="G120" s="112" t="e">
        <f t="shared" si="42"/>
        <v>#REF!</v>
      </c>
      <c r="H120" s="17" t="e">
        <f t="shared" si="42"/>
        <v>#REF!</v>
      </c>
      <c r="I120" s="17" t="e">
        <f t="shared" si="42"/>
        <v>#REF!</v>
      </c>
      <c r="J120" s="17" t="e">
        <f t="shared" si="42"/>
        <v>#REF!</v>
      </c>
      <c r="K120" s="17" t="e">
        <f t="shared" si="42"/>
        <v>#REF!</v>
      </c>
      <c r="L120" s="17" t="e">
        <f t="shared" si="42"/>
        <v>#REF!</v>
      </c>
      <c r="M120" s="17" t="e">
        <f t="shared" si="42"/>
        <v>#REF!</v>
      </c>
      <c r="N120" s="17" t="e">
        <f t="shared" si="42"/>
        <v>#REF!</v>
      </c>
      <c r="O120" s="17" t="e">
        <f t="shared" si="42"/>
        <v>#REF!</v>
      </c>
      <c r="P120" s="17" t="e">
        <f t="shared" si="42"/>
        <v>#REF!</v>
      </c>
      <c r="Q120" s="24" t="e">
        <f t="shared" si="43"/>
        <v>#REF!</v>
      </c>
      <c r="R120" s="91" t="e">
        <f t="shared" si="44"/>
        <v>#REF!</v>
      </c>
      <c r="S120" s="24" t="e">
        <f t="shared" si="48"/>
        <v>#REF!</v>
      </c>
      <c r="T120" s="18" t="e">
        <f t="shared" si="48"/>
        <v>#REF!</v>
      </c>
      <c r="U120" s="95">
        <f t="shared" si="45"/>
        <v>143</v>
      </c>
      <c r="V120" s="84"/>
    </row>
    <row r="121" spans="1:22" ht="15" customHeight="1">
      <c r="A121" s="732"/>
      <c r="B121" s="21">
        <f t="shared" si="46"/>
        <v>13</v>
      </c>
      <c r="C121" s="100">
        <f t="shared" si="47"/>
        <v>4718</v>
      </c>
      <c r="D121" s="23">
        <f t="shared" si="40"/>
        <v>0</v>
      </c>
      <c r="E121" s="38">
        <f t="shared" si="41"/>
        <v>0</v>
      </c>
      <c r="F121" s="129"/>
      <c r="G121" s="112" t="e">
        <f t="shared" si="42"/>
        <v>#REF!</v>
      </c>
      <c r="H121" s="17" t="e">
        <f t="shared" si="42"/>
        <v>#REF!</v>
      </c>
      <c r="I121" s="17" t="e">
        <f t="shared" si="42"/>
        <v>#REF!</v>
      </c>
      <c r="J121" s="17" t="e">
        <f t="shared" si="42"/>
        <v>#REF!</v>
      </c>
      <c r="K121" s="17" t="e">
        <f t="shared" si="42"/>
        <v>#REF!</v>
      </c>
      <c r="L121" s="17" t="e">
        <f t="shared" si="42"/>
        <v>#REF!</v>
      </c>
      <c r="M121" s="17" t="e">
        <f t="shared" si="42"/>
        <v>#REF!</v>
      </c>
      <c r="N121" s="17" t="e">
        <f t="shared" si="42"/>
        <v>#REF!</v>
      </c>
      <c r="O121" s="17" t="e">
        <f t="shared" si="42"/>
        <v>#REF!</v>
      </c>
      <c r="P121" s="17" t="e">
        <f t="shared" si="42"/>
        <v>#REF!</v>
      </c>
      <c r="Q121" s="24" t="e">
        <f t="shared" si="43"/>
        <v>#REF!</v>
      </c>
      <c r="R121" s="91" t="e">
        <f t="shared" si="44"/>
        <v>#REF!</v>
      </c>
      <c r="S121" s="24" t="e">
        <f t="shared" si="48"/>
        <v>#REF!</v>
      </c>
      <c r="T121" s="18" t="e">
        <f t="shared" si="48"/>
        <v>#REF!</v>
      </c>
      <c r="U121" s="95">
        <f t="shared" si="45"/>
        <v>155</v>
      </c>
      <c r="V121" s="84"/>
    </row>
    <row r="122" spans="1:22" ht="15" customHeight="1">
      <c r="A122" s="732"/>
      <c r="B122" s="21">
        <f t="shared" si="46"/>
        <v>14</v>
      </c>
      <c r="C122" s="100">
        <f t="shared" si="47"/>
        <v>5083</v>
      </c>
      <c r="D122" s="23">
        <f t="shared" si="40"/>
        <v>0</v>
      </c>
      <c r="E122" s="38">
        <f t="shared" si="41"/>
        <v>0</v>
      </c>
      <c r="F122" s="129"/>
      <c r="G122" s="112" t="e">
        <f t="shared" si="42"/>
        <v>#REF!</v>
      </c>
      <c r="H122" s="17" t="e">
        <f t="shared" si="42"/>
        <v>#REF!</v>
      </c>
      <c r="I122" s="17" t="e">
        <f t="shared" si="42"/>
        <v>#REF!</v>
      </c>
      <c r="J122" s="17" t="e">
        <f t="shared" si="42"/>
        <v>#REF!</v>
      </c>
      <c r="K122" s="17" t="e">
        <f t="shared" si="42"/>
        <v>#REF!</v>
      </c>
      <c r="L122" s="17" t="e">
        <f t="shared" si="42"/>
        <v>#REF!</v>
      </c>
      <c r="M122" s="17" t="e">
        <f t="shared" si="42"/>
        <v>#REF!</v>
      </c>
      <c r="N122" s="17" t="e">
        <f t="shared" si="42"/>
        <v>#REF!</v>
      </c>
      <c r="O122" s="17" t="e">
        <f t="shared" si="42"/>
        <v>#REF!</v>
      </c>
      <c r="P122" s="17" t="e">
        <f t="shared" si="42"/>
        <v>#REF!</v>
      </c>
      <c r="Q122" s="24" t="e">
        <f t="shared" si="43"/>
        <v>#REF!</v>
      </c>
      <c r="R122" s="91" t="e">
        <f t="shared" si="44"/>
        <v>#REF!</v>
      </c>
      <c r="S122" s="24" t="e">
        <f t="shared" si="48"/>
        <v>#REF!</v>
      </c>
      <c r="T122" s="18" t="e">
        <f t="shared" si="48"/>
        <v>#REF!</v>
      </c>
      <c r="U122" s="95">
        <f t="shared" si="45"/>
        <v>167</v>
      </c>
      <c r="V122" s="84"/>
    </row>
    <row r="123" spans="1:22" ht="15" customHeight="1">
      <c r="A123" s="732"/>
      <c r="B123" s="21">
        <f t="shared" si="46"/>
        <v>15</v>
      </c>
      <c r="C123" s="100">
        <f t="shared" si="47"/>
        <v>5448</v>
      </c>
      <c r="D123" s="23">
        <f t="shared" si="40"/>
        <v>0</v>
      </c>
      <c r="E123" s="38">
        <f t="shared" si="41"/>
        <v>0</v>
      </c>
      <c r="F123" s="129"/>
      <c r="G123" s="112" t="e">
        <f t="shared" si="42"/>
        <v>#REF!</v>
      </c>
      <c r="H123" s="17" t="e">
        <f t="shared" si="42"/>
        <v>#REF!</v>
      </c>
      <c r="I123" s="17" t="e">
        <f t="shared" si="42"/>
        <v>#REF!</v>
      </c>
      <c r="J123" s="17" t="e">
        <f t="shared" si="42"/>
        <v>#REF!</v>
      </c>
      <c r="K123" s="17" t="e">
        <f t="shared" si="42"/>
        <v>#REF!</v>
      </c>
      <c r="L123" s="17" t="e">
        <f t="shared" si="42"/>
        <v>#REF!</v>
      </c>
      <c r="M123" s="17" t="e">
        <f t="shared" si="42"/>
        <v>#REF!</v>
      </c>
      <c r="N123" s="17" t="e">
        <f t="shared" si="42"/>
        <v>#REF!</v>
      </c>
      <c r="O123" s="17" t="e">
        <f t="shared" si="42"/>
        <v>#REF!</v>
      </c>
      <c r="P123" s="17" t="e">
        <f t="shared" si="42"/>
        <v>#REF!</v>
      </c>
      <c r="Q123" s="24" t="e">
        <f t="shared" si="43"/>
        <v>#REF!</v>
      </c>
      <c r="R123" s="91" t="e">
        <f t="shared" si="44"/>
        <v>#REF!</v>
      </c>
      <c r="S123" s="24" t="e">
        <f t="shared" si="48"/>
        <v>#REF!</v>
      </c>
      <c r="T123" s="18" t="e">
        <f t="shared" si="48"/>
        <v>#REF!</v>
      </c>
      <c r="U123" s="95">
        <f t="shared" si="45"/>
        <v>179</v>
      </c>
      <c r="V123" s="84"/>
    </row>
    <row r="124" spans="1:22" ht="15" customHeight="1">
      <c r="A124" s="732"/>
      <c r="B124" s="21">
        <f t="shared" si="46"/>
        <v>16</v>
      </c>
      <c r="C124" s="100">
        <f t="shared" si="47"/>
        <v>5813</v>
      </c>
      <c r="D124" s="23">
        <f t="shared" si="40"/>
        <v>0</v>
      </c>
      <c r="E124" s="38">
        <f t="shared" si="41"/>
        <v>0</v>
      </c>
      <c r="F124" s="129"/>
      <c r="G124" s="112" t="e">
        <f t="shared" si="42"/>
        <v>#REF!</v>
      </c>
      <c r="H124" s="17" t="e">
        <f t="shared" si="42"/>
        <v>#REF!</v>
      </c>
      <c r="I124" s="17" t="e">
        <f t="shared" si="42"/>
        <v>#REF!</v>
      </c>
      <c r="J124" s="17" t="e">
        <f t="shared" si="42"/>
        <v>#REF!</v>
      </c>
      <c r="K124" s="17" t="e">
        <f t="shared" si="42"/>
        <v>#REF!</v>
      </c>
      <c r="L124" s="17" t="e">
        <f t="shared" si="42"/>
        <v>#REF!</v>
      </c>
      <c r="M124" s="17" t="e">
        <f t="shared" si="42"/>
        <v>#REF!</v>
      </c>
      <c r="N124" s="17" t="e">
        <f t="shared" si="42"/>
        <v>#REF!</v>
      </c>
      <c r="O124" s="17" t="e">
        <f t="shared" si="42"/>
        <v>#REF!</v>
      </c>
      <c r="P124" s="17" t="e">
        <f t="shared" si="42"/>
        <v>#REF!</v>
      </c>
      <c r="Q124" s="24" t="e">
        <f t="shared" si="43"/>
        <v>#REF!</v>
      </c>
      <c r="R124" s="91" t="e">
        <f t="shared" si="44"/>
        <v>#REF!</v>
      </c>
      <c r="S124" s="24" t="e">
        <f t="shared" si="48"/>
        <v>#REF!</v>
      </c>
      <c r="T124" s="18" t="e">
        <f t="shared" si="48"/>
        <v>#REF!</v>
      </c>
      <c r="U124" s="95">
        <f t="shared" si="45"/>
        <v>191</v>
      </c>
      <c r="V124" s="84"/>
    </row>
    <row r="125" spans="1:22" ht="15" customHeight="1">
      <c r="A125" s="732"/>
      <c r="B125" s="21">
        <f t="shared" si="46"/>
        <v>17</v>
      </c>
      <c r="C125" s="100">
        <f t="shared" si="47"/>
        <v>6179</v>
      </c>
      <c r="D125" s="23">
        <f t="shared" si="40"/>
        <v>0</v>
      </c>
      <c r="E125" s="38">
        <f t="shared" si="41"/>
        <v>0</v>
      </c>
      <c r="F125" s="129"/>
      <c r="G125" s="112" t="e">
        <f t="shared" si="42"/>
        <v>#REF!</v>
      </c>
      <c r="H125" s="17" t="e">
        <f t="shared" si="42"/>
        <v>#REF!</v>
      </c>
      <c r="I125" s="17" t="e">
        <f t="shared" si="42"/>
        <v>#REF!</v>
      </c>
      <c r="J125" s="17" t="e">
        <f t="shared" si="42"/>
        <v>#REF!</v>
      </c>
      <c r="K125" s="17" t="e">
        <f t="shared" si="42"/>
        <v>#REF!</v>
      </c>
      <c r="L125" s="17" t="e">
        <f t="shared" si="42"/>
        <v>#REF!</v>
      </c>
      <c r="M125" s="17" t="e">
        <f t="shared" si="42"/>
        <v>#REF!</v>
      </c>
      <c r="N125" s="17" t="e">
        <f t="shared" si="42"/>
        <v>#REF!</v>
      </c>
      <c r="O125" s="17" t="e">
        <f t="shared" si="42"/>
        <v>#REF!</v>
      </c>
      <c r="P125" s="17" t="e">
        <f t="shared" si="42"/>
        <v>#REF!</v>
      </c>
      <c r="Q125" s="24" t="e">
        <f t="shared" si="43"/>
        <v>#REF!</v>
      </c>
      <c r="R125" s="91" t="e">
        <f t="shared" si="44"/>
        <v>#REF!</v>
      </c>
      <c r="S125" s="24" t="e">
        <f t="shared" si="48"/>
        <v>#REF!</v>
      </c>
      <c r="T125" s="18" t="e">
        <f t="shared" si="48"/>
        <v>#REF!</v>
      </c>
      <c r="U125" s="95">
        <f t="shared" si="45"/>
        <v>203</v>
      </c>
      <c r="V125" s="84"/>
    </row>
    <row r="126" spans="1:22" ht="15" customHeight="1">
      <c r="A126" s="732"/>
      <c r="B126" s="21">
        <f t="shared" si="46"/>
        <v>18</v>
      </c>
      <c r="C126" s="100">
        <f t="shared" si="47"/>
        <v>6544</v>
      </c>
      <c r="D126" s="23">
        <f t="shared" si="40"/>
        <v>0</v>
      </c>
      <c r="E126" s="38">
        <f t="shared" si="41"/>
        <v>0</v>
      </c>
      <c r="F126" s="129"/>
      <c r="G126" s="112" t="e">
        <f t="shared" si="42"/>
        <v>#REF!</v>
      </c>
      <c r="H126" s="17" t="e">
        <f t="shared" si="42"/>
        <v>#REF!</v>
      </c>
      <c r="I126" s="17" t="e">
        <f t="shared" si="42"/>
        <v>#REF!</v>
      </c>
      <c r="J126" s="17" t="e">
        <f t="shared" si="42"/>
        <v>#REF!</v>
      </c>
      <c r="K126" s="17" t="e">
        <f t="shared" si="42"/>
        <v>#REF!</v>
      </c>
      <c r="L126" s="17" t="e">
        <f t="shared" si="42"/>
        <v>#REF!</v>
      </c>
      <c r="M126" s="17" t="e">
        <f t="shared" si="42"/>
        <v>#REF!</v>
      </c>
      <c r="N126" s="17" t="e">
        <f t="shared" si="42"/>
        <v>#REF!</v>
      </c>
      <c r="O126" s="17" t="e">
        <f t="shared" si="42"/>
        <v>#REF!</v>
      </c>
      <c r="P126" s="17" t="e">
        <f t="shared" si="42"/>
        <v>#REF!</v>
      </c>
      <c r="Q126" s="24" t="e">
        <f t="shared" si="43"/>
        <v>#REF!</v>
      </c>
      <c r="R126" s="91" t="e">
        <f t="shared" si="44"/>
        <v>#REF!</v>
      </c>
      <c r="S126" s="24" t="e">
        <f t="shared" si="48"/>
        <v>#REF!</v>
      </c>
      <c r="T126" s="18" t="e">
        <f t="shared" si="48"/>
        <v>#REF!</v>
      </c>
      <c r="U126" s="95">
        <f t="shared" si="45"/>
        <v>215</v>
      </c>
      <c r="V126" s="84"/>
    </row>
    <row r="127" spans="1:22" ht="15" customHeight="1">
      <c r="A127" s="732"/>
      <c r="B127" s="21">
        <f t="shared" si="46"/>
        <v>19</v>
      </c>
      <c r="C127" s="100">
        <f t="shared" si="47"/>
        <v>6909</v>
      </c>
      <c r="D127" s="23">
        <f t="shared" si="40"/>
        <v>0</v>
      </c>
      <c r="E127" s="38">
        <f t="shared" si="41"/>
        <v>0</v>
      </c>
      <c r="F127" s="129"/>
      <c r="G127" s="112" t="e">
        <f t="shared" si="42"/>
        <v>#REF!</v>
      </c>
      <c r="H127" s="17" t="e">
        <f t="shared" si="42"/>
        <v>#REF!</v>
      </c>
      <c r="I127" s="17" t="e">
        <f t="shared" si="42"/>
        <v>#REF!</v>
      </c>
      <c r="J127" s="17" t="e">
        <f t="shared" si="42"/>
        <v>#REF!</v>
      </c>
      <c r="K127" s="17" t="e">
        <f t="shared" si="42"/>
        <v>#REF!</v>
      </c>
      <c r="L127" s="17" t="e">
        <f t="shared" si="42"/>
        <v>#REF!</v>
      </c>
      <c r="M127" s="17" t="e">
        <f t="shared" si="42"/>
        <v>#REF!</v>
      </c>
      <c r="N127" s="17" t="e">
        <f t="shared" si="42"/>
        <v>#REF!</v>
      </c>
      <c r="O127" s="17" t="e">
        <f t="shared" si="42"/>
        <v>#REF!</v>
      </c>
      <c r="P127" s="17" t="e">
        <f t="shared" si="42"/>
        <v>#REF!</v>
      </c>
      <c r="Q127" s="24" t="e">
        <f t="shared" si="43"/>
        <v>#REF!</v>
      </c>
      <c r="R127" s="91" t="e">
        <f t="shared" si="44"/>
        <v>#REF!</v>
      </c>
      <c r="S127" s="24" t="e">
        <f t="shared" ref="S127:T142" si="49">S126+Q127</f>
        <v>#REF!</v>
      </c>
      <c r="T127" s="18" t="e">
        <f t="shared" si="49"/>
        <v>#REF!</v>
      </c>
      <c r="U127" s="95">
        <f t="shared" si="45"/>
        <v>227</v>
      </c>
      <c r="V127" s="84"/>
    </row>
    <row r="128" spans="1:22" ht="15" customHeight="1">
      <c r="A128" s="732"/>
      <c r="B128" s="21">
        <f t="shared" si="46"/>
        <v>20</v>
      </c>
      <c r="C128" s="100">
        <f t="shared" si="47"/>
        <v>7274</v>
      </c>
      <c r="D128" s="23">
        <f t="shared" si="40"/>
        <v>0</v>
      </c>
      <c r="E128" s="38">
        <f t="shared" si="41"/>
        <v>0</v>
      </c>
      <c r="F128" s="129"/>
      <c r="G128" s="112" t="e">
        <f t="shared" si="42"/>
        <v>#REF!</v>
      </c>
      <c r="H128" s="17" t="e">
        <f t="shared" si="42"/>
        <v>#REF!</v>
      </c>
      <c r="I128" s="17" t="e">
        <f t="shared" si="42"/>
        <v>#REF!</v>
      </c>
      <c r="J128" s="17" t="e">
        <f t="shared" si="42"/>
        <v>#REF!</v>
      </c>
      <c r="K128" s="17" t="e">
        <f t="shared" si="42"/>
        <v>#REF!</v>
      </c>
      <c r="L128" s="17" t="e">
        <f t="shared" si="42"/>
        <v>#REF!</v>
      </c>
      <c r="M128" s="17" t="e">
        <f t="shared" si="42"/>
        <v>#REF!</v>
      </c>
      <c r="N128" s="17" t="e">
        <f t="shared" si="42"/>
        <v>#REF!</v>
      </c>
      <c r="O128" s="17" t="e">
        <f t="shared" si="42"/>
        <v>#REF!</v>
      </c>
      <c r="P128" s="17" t="e">
        <f t="shared" si="42"/>
        <v>#REF!</v>
      </c>
      <c r="Q128" s="24" t="e">
        <f t="shared" si="43"/>
        <v>#REF!</v>
      </c>
      <c r="R128" s="91" t="e">
        <f t="shared" si="44"/>
        <v>#REF!</v>
      </c>
      <c r="S128" s="24" t="e">
        <f t="shared" si="49"/>
        <v>#REF!</v>
      </c>
      <c r="T128" s="18" t="e">
        <f t="shared" si="49"/>
        <v>#REF!</v>
      </c>
      <c r="U128" s="95">
        <f t="shared" si="45"/>
        <v>239</v>
      </c>
      <c r="V128" s="84"/>
    </row>
    <row r="129" spans="1:22" ht="15" customHeight="1">
      <c r="A129" s="732"/>
      <c r="B129" s="21">
        <f t="shared" si="46"/>
        <v>21</v>
      </c>
      <c r="C129" s="100">
        <f t="shared" si="47"/>
        <v>7640</v>
      </c>
      <c r="D129" s="23">
        <f t="shared" si="40"/>
        <v>0</v>
      </c>
      <c r="E129" s="38">
        <f t="shared" si="41"/>
        <v>0</v>
      </c>
      <c r="F129" s="129"/>
      <c r="G129" s="112" t="e">
        <f t="shared" si="42"/>
        <v>#REF!</v>
      </c>
      <c r="H129" s="17" t="e">
        <f t="shared" si="42"/>
        <v>#REF!</v>
      </c>
      <c r="I129" s="17" t="e">
        <f t="shared" si="42"/>
        <v>#REF!</v>
      </c>
      <c r="J129" s="17" t="e">
        <f t="shared" si="42"/>
        <v>#REF!</v>
      </c>
      <c r="K129" s="17" t="e">
        <f t="shared" si="42"/>
        <v>#REF!</v>
      </c>
      <c r="L129" s="17" t="e">
        <f t="shared" si="42"/>
        <v>#REF!</v>
      </c>
      <c r="M129" s="17" t="e">
        <f t="shared" si="42"/>
        <v>#REF!</v>
      </c>
      <c r="N129" s="17" t="e">
        <f t="shared" si="42"/>
        <v>#REF!</v>
      </c>
      <c r="O129" s="17" t="e">
        <f t="shared" si="42"/>
        <v>#REF!</v>
      </c>
      <c r="P129" s="17" t="e">
        <f t="shared" si="42"/>
        <v>#REF!</v>
      </c>
      <c r="Q129" s="24" t="e">
        <f t="shared" si="43"/>
        <v>#REF!</v>
      </c>
      <c r="R129" s="91" t="e">
        <f t="shared" si="44"/>
        <v>#REF!</v>
      </c>
      <c r="S129" s="24" t="e">
        <f t="shared" si="49"/>
        <v>#REF!</v>
      </c>
      <c r="T129" s="18" t="e">
        <f t="shared" si="49"/>
        <v>#REF!</v>
      </c>
      <c r="U129" s="95">
        <f t="shared" si="45"/>
        <v>251</v>
      </c>
      <c r="V129" s="84"/>
    </row>
    <row r="130" spans="1:22" ht="15" customHeight="1">
      <c r="A130" s="732"/>
      <c r="B130" s="21">
        <f t="shared" si="46"/>
        <v>22</v>
      </c>
      <c r="C130" s="100">
        <f t="shared" si="47"/>
        <v>8005</v>
      </c>
      <c r="D130" s="23">
        <f t="shared" si="40"/>
        <v>0</v>
      </c>
      <c r="E130" s="38">
        <f t="shared" si="41"/>
        <v>0</v>
      </c>
      <c r="F130" s="129"/>
      <c r="G130" s="112" t="e">
        <f t="shared" si="42"/>
        <v>#REF!</v>
      </c>
      <c r="H130" s="17" t="e">
        <f t="shared" si="42"/>
        <v>#REF!</v>
      </c>
      <c r="I130" s="17" t="e">
        <f t="shared" si="42"/>
        <v>#REF!</v>
      </c>
      <c r="J130" s="17" t="e">
        <f t="shared" si="42"/>
        <v>#REF!</v>
      </c>
      <c r="K130" s="17" t="e">
        <f t="shared" si="42"/>
        <v>#REF!</v>
      </c>
      <c r="L130" s="17" t="e">
        <f t="shared" si="42"/>
        <v>#REF!</v>
      </c>
      <c r="M130" s="17" t="e">
        <f t="shared" si="42"/>
        <v>#REF!</v>
      </c>
      <c r="N130" s="17" t="e">
        <f t="shared" si="42"/>
        <v>#REF!</v>
      </c>
      <c r="O130" s="17" t="e">
        <f t="shared" si="42"/>
        <v>#REF!</v>
      </c>
      <c r="P130" s="17" t="e">
        <f t="shared" si="42"/>
        <v>#REF!</v>
      </c>
      <c r="Q130" s="24" t="e">
        <f t="shared" si="43"/>
        <v>#REF!</v>
      </c>
      <c r="R130" s="91" t="e">
        <f t="shared" si="44"/>
        <v>#REF!</v>
      </c>
      <c r="S130" s="24" t="e">
        <f t="shared" si="49"/>
        <v>#REF!</v>
      </c>
      <c r="T130" s="18" t="e">
        <f t="shared" si="49"/>
        <v>#REF!</v>
      </c>
      <c r="U130" s="95">
        <f t="shared" si="45"/>
        <v>263</v>
      </c>
    </row>
    <row r="131" spans="1:22" ht="15" customHeight="1">
      <c r="A131" s="732"/>
      <c r="B131" s="21">
        <f t="shared" si="46"/>
        <v>23</v>
      </c>
      <c r="C131" s="100">
        <f t="shared" si="47"/>
        <v>8370</v>
      </c>
      <c r="D131" s="23">
        <f t="shared" si="40"/>
        <v>0</v>
      </c>
      <c r="E131" s="38">
        <f t="shared" si="41"/>
        <v>0</v>
      </c>
      <c r="F131" s="129"/>
      <c r="G131" s="112" t="e">
        <f t="shared" si="42"/>
        <v>#REF!</v>
      </c>
      <c r="H131" s="17" t="e">
        <f t="shared" si="42"/>
        <v>#REF!</v>
      </c>
      <c r="I131" s="17" t="e">
        <f t="shared" si="42"/>
        <v>#REF!</v>
      </c>
      <c r="J131" s="17" t="e">
        <f t="shared" si="42"/>
        <v>#REF!</v>
      </c>
      <c r="K131" s="17" t="e">
        <f t="shared" si="42"/>
        <v>#REF!</v>
      </c>
      <c r="L131" s="17" t="e">
        <f t="shared" si="42"/>
        <v>#REF!</v>
      </c>
      <c r="M131" s="17" t="e">
        <f t="shared" si="42"/>
        <v>#REF!</v>
      </c>
      <c r="N131" s="17" t="e">
        <f t="shared" si="42"/>
        <v>#REF!</v>
      </c>
      <c r="O131" s="17" t="e">
        <f t="shared" si="42"/>
        <v>#REF!</v>
      </c>
      <c r="P131" s="17" t="e">
        <f t="shared" si="42"/>
        <v>#REF!</v>
      </c>
      <c r="Q131" s="24" t="e">
        <f t="shared" si="43"/>
        <v>#REF!</v>
      </c>
      <c r="R131" s="91" t="e">
        <f t="shared" si="44"/>
        <v>#REF!</v>
      </c>
      <c r="S131" s="24" t="e">
        <f t="shared" si="49"/>
        <v>#REF!</v>
      </c>
      <c r="T131" s="18" t="e">
        <f t="shared" si="49"/>
        <v>#REF!</v>
      </c>
      <c r="U131" s="95">
        <f t="shared" si="45"/>
        <v>275</v>
      </c>
    </row>
    <row r="132" spans="1:22" ht="15" customHeight="1">
      <c r="A132" s="732"/>
      <c r="B132" s="21">
        <f t="shared" si="46"/>
        <v>24</v>
      </c>
      <c r="C132" s="100">
        <f t="shared" si="47"/>
        <v>8735</v>
      </c>
      <c r="D132" s="23">
        <f t="shared" si="40"/>
        <v>0</v>
      </c>
      <c r="E132" s="38">
        <f t="shared" si="41"/>
        <v>0</v>
      </c>
      <c r="F132" s="129"/>
      <c r="G132" s="112" t="e">
        <f t="shared" si="42"/>
        <v>#REF!</v>
      </c>
      <c r="H132" s="17" t="e">
        <f t="shared" si="42"/>
        <v>#REF!</v>
      </c>
      <c r="I132" s="17" t="e">
        <f t="shared" si="42"/>
        <v>#REF!</v>
      </c>
      <c r="J132" s="17" t="e">
        <f t="shared" si="42"/>
        <v>#REF!</v>
      </c>
      <c r="K132" s="17" t="e">
        <f t="shared" si="42"/>
        <v>#REF!</v>
      </c>
      <c r="L132" s="17" t="e">
        <f t="shared" si="42"/>
        <v>#REF!</v>
      </c>
      <c r="M132" s="17" t="e">
        <f t="shared" si="42"/>
        <v>#REF!</v>
      </c>
      <c r="N132" s="17" t="e">
        <f t="shared" si="42"/>
        <v>#REF!</v>
      </c>
      <c r="O132" s="17" t="e">
        <f t="shared" si="42"/>
        <v>#REF!</v>
      </c>
      <c r="P132" s="17" t="e">
        <f t="shared" si="42"/>
        <v>#REF!</v>
      </c>
      <c r="Q132" s="24" t="e">
        <f t="shared" si="43"/>
        <v>#REF!</v>
      </c>
      <c r="R132" s="91" t="e">
        <f t="shared" si="44"/>
        <v>#REF!</v>
      </c>
      <c r="S132" s="24" t="e">
        <f t="shared" si="49"/>
        <v>#REF!</v>
      </c>
      <c r="T132" s="18" t="e">
        <f t="shared" si="49"/>
        <v>#REF!</v>
      </c>
      <c r="U132" s="95">
        <f t="shared" si="45"/>
        <v>287</v>
      </c>
    </row>
    <row r="133" spans="1:22" ht="15" customHeight="1">
      <c r="A133" s="732"/>
      <c r="B133" s="21">
        <f t="shared" si="46"/>
        <v>25</v>
      </c>
      <c r="C133" s="100">
        <f t="shared" si="47"/>
        <v>9101</v>
      </c>
      <c r="D133" s="23">
        <f t="shared" si="40"/>
        <v>0</v>
      </c>
      <c r="E133" s="38">
        <f t="shared" si="41"/>
        <v>0</v>
      </c>
      <c r="F133" s="129"/>
      <c r="G133" s="112" t="e">
        <f t="shared" si="42"/>
        <v>#REF!</v>
      </c>
      <c r="H133" s="17" t="e">
        <f t="shared" si="42"/>
        <v>#REF!</v>
      </c>
      <c r="I133" s="17" t="e">
        <f t="shared" si="42"/>
        <v>#REF!</v>
      </c>
      <c r="J133" s="17" t="e">
        <f t="shared" si="42"/>
        <v>#REF!</v>
      </c>
      <c r="K133" s="17" t="e">
        <f t="shared" si="42"/>
        <v>#REF!</v>
      </c>
      <c r="L133" s="17" t="e">
        <f t="shared" si="42"/>
        <v>#REF!</v>
      </c>
      <c r="M133" s="17" t="e">
        <f t="shared" si="42"/>
        <v>#REF!</v>
      </c>
      <c r="N133" s="17" t="e">
        <f t="shared" si="42"/>
        <v>#REF!</v>
      </c>
      <c r="O133" s="17" t="e">
        <f t="shared" si="42"/>
        <v>#REF!</v>
      </c>
      <c r="P133" s="17" t="e">
        <f t="shared" si="42"/>
        <v>#REF!</v>
      </c>
      <c r="Q133" s="24" t="e">
        <f t="shared" si="43"/>
        <v>#REF!</v>
      </c>
      <c r="R133" s="91" t="e">
        <f t="shared" si="44"/>
        <v>#REF!</v>
      </c>
      <c r="S133" s="24" t="e">
        <f t="shared" si="49"/>
        <v>#REF!</v>
      </c>
      <c r="T133" s="18" t="e">
        <f t="shared" si="49"/>
        <v>#REF!</v>
      </c>
      <c r="U133" s="95">
        <f t="shared" si="45"/>
        <v>299</v>
      </c>
    </row>
    <row r="134" spans="1:22" ht="15" customHeight="1">
      <c r="A134" s="732"/>
      <c r="B134" s="21">
        <f t="shared" si="46"/>
        <v>26</v>
      </c>
      <c r="C134" s="100">
        <f t="shared" si="47"/>
        <v>9466</v>
      </c>
      <c r="D134" s="23">
        <f t="shared" si="40"/>
        <v>0</v>
      </c>
      <c r="E134" s="38">
        <f t="shared" si="41"/>
        <v>0</v>
      </c>
      <c r="F134" s="129"/>
      <c r="G134" s="112" t="e">
        <f t="shared" si="42"/>
        <v>#REF!</v>
      </c>
      <c r="H134" s="17" t="e">
        <f t="shared" si="42"/>
        <v>#REF!</v>
      </c>
      <c r="I134" s="17" t="e">
        <f t="shared" si="42"/>
        <v>#REF!</v>
      </c>
      <c r="J134" s="17" t="e">
        <f t="shared" si="42"/>
        <v>#REF!</v>
      </c>
      <c r="K134" s="17" t="e">
        <f t="shared" si="42"/>
        <v>#REF!</v>
      </c>
      <c r="L134" s="17" t="e">
        <f t="shared" ref="L134:P161" si="50">MAX(0,MIN($U134,L$36)-MAX($U133,L$31))/12*L$105+IF(AND($U134&gt;=L$36,$U133&lt;L$36),L$96,0)</f>
        <v>#REF!</v>
      </c>
      <c r="M134" s="17" t="e">
        <f t="shared" si="50"/>
        <v>#REF!</v>
      </c>
      <c r="N134" s="17" t="e">
        <f t="shared" si="50"/>
        <v>#REF!</v>
      </c>
      <c r="O134" s="17" t="e">
        <f t="shared" si="50"/>
        <v>#REF!</v>
      </c>
      <c r="P134" s="17" t="e">
        <f t="shared" si="50"/>
        <v>#REF!</v>
      </c>
      <c r="Q134" s="24" t="e">
        <f t="shared" si="43"/>
        <v>#REF!</v>
      </c>
      <c r="R134" s="91" t="e">
        <f t="shared" si="44"/>
        <v>#REF!</v>
      </c>
      <c r="S134" s="24" t="e">
        <f t="shared" si="49"/>
        <v>#REF!</v>
      </c>
      <c r="T134" s="18" t="e">
        <f t="shared" si="49"/>
        <v>#REF!</v>
      </c>
      <c r="U134" s="95">
        <f t="shared" si="45"/>
        <v>311</v>
      </c>
    </row>
    <row r="135" spans="1:22" ht="15" customHeight="1">
      <c r="A135" s="732"/>
      <c r="B135" s="21">
        <f t="shared" si="46"/>
        <v>27</v>
      </c>
      <c r="C135" s="100">
        <f t="shared" si="47"/>
        <v>9831</v>
      </c>
      <c r="D135" s="23">
        <f t="shared" si="40"/>
        <v>0</v>
      </c>
      <c r="E135" s="38">
        <f t="shared" si="41"/>
        <v>0</v>
      </c>
      <c r="F135" s="129"/>
      <c r="G135" s="112" t="e">
        <f t="shared" ref="G135:K161" si="51">MAX(0,MIN($U135,G$36)-MAX($U134,G$31))/12*G$105+IF(AND($U135&gt;=G$36,$U134&lt;G$36),G$96,0)</f>
        <v>#REF!</v>
      </c>
      <c r="H135" s="17" t="e">
        <f t="shared" si="51"/>
        <v>#REF!</v>
      </c>
      <c r="I135" s="17" t="e">
        <f t="shared" si="51"/>
        <v>#REF!</v>
      </c>
      <c r="J135" s="17" t="e">
        <f t="shared" si="51"/>
        <v>#REF!</v>
      </c>
      <c r="K135" s="17" t="e">
        <f t="shared" si="51"/>
        <v>#REF!</v>
      </c>
      <c r="L135" s="17" t="e">
        <f t="shared" si="50"/>
        <v>#REF!</v>
      </c>
      <c r="M135" s="17" t="e">
        <f t="shared" si="50"/>
        <v>#REF!</v>
      </c>
      <c r="N135" s="17" t="e">
        <f t="shared" si="50"/>
        <v>#REF!</v>
      </c>
      <c r="O135" s="17" t="e">
        <f t="shared" si="50"/>
        <v>#REF!</v>
      </c>
      <c r="P135" s="17" t="e">
        <f t="shared" si="50"/>
        <v>#REF!</v>
      </c>
      <c r="Q135" s="24" t="e">
        <f t="shared" si="43"/>
        <v>#REF!</v>
      </c>
      <c r="R135" s="91" t="e">
        <f t="shared" si="44"/>
        <v>#REF!</v>
      </c>
      <c r="S135" s="24" t="e">
        <f t="shared" si="49"/>
        <v>#REF!</v>
      </c>
      <c r="T135" s="18" t="e">
        <f t="shared" si="49"/>
        <v>#REF!</v>
      </c>
      <c r="U135" s="95">
        <f t="shared" si="45"/>
        <v>323</v>
      </c>
    </row>
    <row r="136" spans="1:22">
      <c r="A136" s="732"/>
      <c r="B136" s="21">
        <f t="shared" si="46"/>
        <v>28</v>
      </c>
      <c r="C136" s="100">
        <f t="shared" si="47"/>
        <v>10196</v>
      </c>
      <c r="D136" s="23">
        <f t="shared" si="40"/>
        <v>0</v>
      </c>
      <c r="E136" s="38">
        <f t="shared" si="41"/>
        <v>0</v>
      </c>
      <c r="F136" s="129"/>
      <c r="G136" s="112" t="e">
        <f t="shared" si="51"/>
        <v>#REF!</v>
      </c>
      <c r="H136" s="17" t="e">
        <f t="shared" si="51"/>
        <v>#REF!</v>
      </c>
      <c r="I136" s="17" t="e">
        <f t="shared" si="51"/>
        <v>#REF!</v>
      </c>
      <c r="J136" s="17" t="e">
        <f t="shared" si="51"/>
        <v>#REF!</v>
      </c>
      <c r="K136" s="17" t="e">
        <f t="shared" si="51"/>
        <v>#REF!</v>
      </c>
      <c r="L136" s="17" t="e">
        <f t="shared" si="50"/>
        <v>#REF!</v>
      </c>
      <c r="M136" s="17" t="e">
        <f t="shared" si="50"/>
        <v>#REF!</v>
      </c>
      <c r="N136" s="17" t="e">
        <f t="shared" si="50"/>
        <v>#REF!</v>
      </c>
      <c r="O136" s="17" t="e">
        <f t="shared" si="50"/>
        <v>#REF!</v>
      </c>
      <c r="P136" s="17" t="e">
        <f t="shared" si="50"/>
        <v>#REF!</v>
      </c>
      <c r="Q136" s="24" t="e">
        <f t="shared" si="43"/>
        <v>#REF!</v>
      </c>
      <c r="R136" s="91" t="e">
        <f t="shared" si="44"/>
        <v>#REF!</v>
      </c>
      <c r="S136" s="24" t="e">
        <f t="shared" si="49"/>
        <v>#REF!</v>
      </c>
      <c r="T136" s="18" t="e">
        <f t="shared" si="49"/>
        <v>#REF!</v>
      </c>
      <c r="U136" s="95">
        <f t="shared" si="45"/>
        <v>335</v>
      </c>
    </row>
    <row r="137" spans="1:22">
      <c r="A137" s="732"/>
      <c r="B137" s="21">
        <f t="shared" si="46"/>
        <v>29</v>
      </c>
      <c r="C137" s="100">
        <f t="shared" si="47"/>
        <v>10562</v>
      </c>
      <c r="D137" s="23">
        <f t="shared" si="40"/>
        <v>0</v>
      </c>
      <c r="E137" s="38">
        <f t="shared" si="41"/>
        <v>0</v>
      </c>
      <c r="F137" s="129"/>
      <c r="G137" s="112" t="e">
        <f t="shared" si="51"/>
        <v>#REF!</v>
      </c>
      <c r="H137" s="17" t="e">
        <f t="shared" si="51"/>
        <v>#REF!</v>
      </c>
      <c r="I137" s="17" t="e">
        <f t="shared" si="51"/>
        <v>#REF!</v>
      </c>
      <c r="J137" s="17" t="e">
        <f t="shared" si="51"/>
        <v>#REF!</v>
      </c>
      <c r="K137" s="17" t="e">
        <f t="shared" si="51"/>
        <v>#REF!</v>
      </c>
      <c r="L137" s="17" t="e">
        <f t="shared" si="50"/>
        <v>#REF!</v>
      </c>
      <c r="M137" s="17" t="e">
        <f t="shared" si="50"/>
        <v>#REF!</v>
      </c>
      <c r="N137" s="17" t="e">
        <f t="shared" si="50"/>
        <v>#REF!</v>
      </c>
      <c r="O137" s="17" t="e">
        <f t="shared" si="50"/>
        <v>#REF!</v>
      </c>
      <c r="P137" s="17" t="e">
        <f t="shared" si="50"/>
        <v>#REF!</v>
      </c>
      <c r="Q137" s="24" t="e">
        <f t="shared" si="43"/>
        <v>#REF!</v>
      </c>
      <c r="R137" s="91" t="e">
        <f t="shared" si="44"/>
        <v>#REF!</v>
      </c>
      <c r="S137" s="24" t="e">
        <f t="shared" si="49"/>
        <v>#REF!</v>
      </c>
      <c r="T137" s="18" t="e">
        <f t="shared" si="49"/>
        <v>#REF!</v>
      </c>
      <c r="U137" s="95">
        <f t="shared" si="45"/>
        <v>347</v>
      </c>
    </row>
    <row r="138" spans="1:22">
      <c r="A138" s="732"/>
      <c r="B138" s="21">
        <f t="shared" si="46"/>
        <v>30</v>
      </c>
      <c r="C138" s="100">
        <f t="shared" si="47"/>
        <v>10927</v>
      </c>
      <c r="D138" s="23">
        <f t="shared" si="40"/>
        <v>0</v>
      </c>
      <c r="E138" s="38">
        <f t="shared" si="41"/>
        <v>0</v>
      </c>
      <c r="F138" s="129"/>
      <c r="G138" s="112" t="e">
        <f t="shared" si="51"/>
        <v>#REF!</v>
      </c>
      <c r="H138" s="17" t="e">
        <f t="shared" si="51"/>
        <v>#REF!</v>
      </c>
      <c r="I138" s="17" t="e">
        <f t="shared" si="51"/>
        <v>#REF!</v>
      </c>
      <c r="J138" s="17" t="e">
        <f t="shared" si="51"/>
        <v>#REF!</v>
      </c>
      <c r="K138" s="17" t="e">
        <f t="shared" si="51"/>
        <v>#REF!</v>
      </c>
      <c r="L138" s="17" t="e">
        <f t="shared" si="50"/>
        <v>#REF!</v>
      </c>
      <c r="M138" s="17" t="e">
        <f t="shared" si="50"/>
        <v>#REF!</v>
      </c>
      <c r="N138" s="17" t="e">
        <f t="shared" si="50"/>
        <v>#REF!</v>
      </c>
      <c r="O138" s="17" t="e">
        <f t="shared" si="50"/>
        <v>#REF!</v>
      </c>
      <c r="P138" s="17" t="e">
        <f t="shared" si="50"/>
        <v>#REF!</v>
      </c>
      <c r="Q138" s="24" t="e">
        <f t="shared" si="43"/>
        <v>#REF!</v>
      </c>
      <c r="R138" s="91" t="e">
        <f t="shared" si="44"/>
        <v>#REF!</v>
      </c>
      <c r="S138" s="24" t="e">
        <f t="shared" si="49"/>
        <v>#REF!</v>
      </c>
      <c r="T138" s="18" t="e">
        <f t="shared" si="49"/>
        <v>#REF!</v>
      </c>
      <c r="U138" s="95">
        <f t="shared" si="45"/>
        <v>359</v>
      </c>
    </row>
    <row r="139" spans="1:22">
      <c r="A139" s="732"/>
      <c r="B139" s="21">
        <f t="shared" si="46"/>
        <v>31</v>
      </c>
      <c r="C139" s="100">
        <f t="shared" si="47"/>
        <v>11292</v>
      </c>
      <c r="D139" s="23">
        <f t="shared" si="40"/>
        <v>0</v>
      </c>
      <c r="E139" s="38">
        <f t="shared" si="41"/>
        <v>0</v>
      </c>
      <c r="F139" s="129"/>
      <c r="G139" s="112" t="e">
        <f t="shared" si="51"/>
        <v>#REF!</v>
      </c>
      <c r="H139" s="17" t="e">
        <f t="shared" si="51"/>
        <v>#REF!</v>
      </c>
      <c r="I139" s="17" t="e">
        <f t="shared" si="51"/>
        <v>#REF!</v>
      </c>
      <c r="J139" s="17" t="e">
        <f t="shared" si="51"/>
        <v>#REF!</v>
      </c>
      <c r="K139" s="17" t="e">
        <f t="shared" si="51"/>
        <v>#REF!</v>
      </c>
      <c r="L139" s="17" t="e">
        <f t="shared" si="50"/>
        <v>#REF!</v>
      </c>
      <c r="M139" s="17" t="e">
        <f t="shared" si="50"/>
        <v>#REF!</v>
      </c>
      <c r="N139" s="17" t="e">
        <f t="shared" si="50"/>
        <v>#REF!</v>
      </c>
      <c r="O139" s="17" t="e">
        <f t="shared" si="50"/>
        <v>#REF!</v>
      </c>
      <c r="P139" s="17" t="e">
        <f t="shared" si="50"/>
        <v>#REF!</v>
      </c>
      <c r="Q139" s="24" t="e">
        <f t="shared" si="43"/>
        <v>#REF!</v>
      </c>
      <c r="R139" s="91" t="e">
        <f t="shared" si="44"/>
        <v>#REF!</v>
      </c>
      <c r="S139" s="24" t="e">
        <f t="shared" si="49"/>
        <v>#REF!</v>
      </c>
      <c r="T139" s="18" t="e">
        <f t="shared" si="49"/>
        <v>#REF!</v>
      </c>
      <c r="U139" s="95">
        <f t="shared" si="45"/>
        <v>371</v>
      </c>
    </row>
    <row r="140" spans="1:22">
      <c r="A140" s="732"/>
      <c r="B140" s="21">
        <f t="shared" si="46"/>
        <v>32</v>
      </c>
      <c r="C140" s="100">
        <f t="shared" si="47"/>
        <v>11657</v>
      </c>
      <c r="D140" s="23">
        <f t="shared" si="40"/>
        <v>0</v>
      </c>
      <c r="E140" s="38">
        <f t="shared" si="41"/>
        <v>0</v>
      </c>
      <c r="F140" s="129"/>
      <c r="G140" s="112" t="e">
        <f t="shared" si="51"/>
        <v>#REF!</v>
      </c>
      <c r="H140" s="17" t="e">
        <f t="shared" si="51"/>
        <v>#REF!</v>
      </c>
      <c r="I140" s="17" t="e">
        <f t="shared" si="51"/>
        <v>#REF!</v>
      </c>
      <c r="J140" s="17" t="e">
        <f t="shared" si="51"/>
        <v>#REF!</v>
      </c>
      <c r="K140" s="17" t="e">
        <f t="shared" si="51"/>
        <v>#REF!</v>
      </c>
      <c r="L140" s="17" t="e">
        <f t="shared" si="50"/>
        <v>#REF!</v>
      </c>
      <c r="M140" s="17" t="e">
        <f t="shared" si="50"/>
        <v>#REF!</v>
      </c>
      <c r="N140" s="17" t="e">
        <f t="shared" si="50"/>
        <v>#REF!</v>
      </c>
      <c r="O140" s="17" t="e">
        <f t="shared" si="50"/>
        <v>#REF!</v>
      </c>
      <c r="P140" s="17" t="e">
        <f t="shared" si="50"/>
        <v>#REF!</v>
      </c>
      <c r="Q140" s="24" t="e">
        <f t="shared" si="43"/>
        <v>#REF!</v>
      </c>
      <c r="R140" s="91" t="e">
        <f t="shared" si="44"/>
        <v>#REF!</v>
      </c>
      <c r="S140" s="24" t="e">
        <f t="shared" si="49"/>
        <v>#REF!</v>
      </c>
      <c r="T140" s="18" t="e">
        <f t="shared" si="49"/>
        <v>#REF!</v>
      </c>
      <c r="U140" s="95">
        <f t="shared" si="45"/>
        <v>383</v>
      </c>
    </row>
    <row r="141" spans="1:22">
      <c r="A141" s="732"/>
      <c r="B141" s="21">
        <f t="shared" si="46"/>
        <v>33</v>
      </c>
      <c r="C141" s="100">
        <f t="shared" si="47"/>
        <v>12023</v>
      </c>
      <c r="D141" s="23">
        <f t="shared" si="40"/>
        <v>0</v>
      </c>
      <c r="E141" s="38">
        <f t="shared" si="41"/>
        <v>0</v>
      </c>
      <c r="F141" s="129"/>
      <c r="G141" s="112" t="e">
        <f t="shared" si="51"/>
        <v>#REF!</v>
      </c>
      <c r="H141" s="17" t="e">
        <f t="shared" si="51"/>
        <v>#REF!</v>
      </c>
      <c r="I141" s="17" t="e">
        <f t="shared" si="51"/>
        <v>#REF!</v>
      </c>
      <c r="J141" s="17" t="e">
        <f t="shared" si="51"/>
        <v>#REF!</v>
      </c>
      <c r="K141" s="17" t="e">
        <f t="shared" si="51"/>
        <v>#REF!</v>
      </c>
      <c r="L141" s="17" t="e">
        <f t="shared" si="50"/>
        <v>#REF!</v>
      </c>
      <c r="M141" s="17" t="e">
        <f t="shared" si="50"/>
        <v>#REF!</v>
      </c>
      <c r="N141" s="17" t="e">
        <f t="shared" si="50"/>
        <v>#REF!</v>
      </c>
      <c r="O141" s="17" t="e">
        <f t="shared" si="50"/>
        <v>#REF!</v>
      </c>
      <c r="P141" s="17" t="e">
        <f t="shared" si="50"/>
        <v>#REF!</v>
      </c>
      <c r="Q141" s="24" t="e">
        <f t="shared" si="43"/>
        <v>#REF!</v>
      </c>
      <c r="R141" s="91" t="e">
        <f t="shared" si="44"/>
        <v>#REF!</v>
      </c>
      <c r="S141" s="24" t="e">
        <f t="shared" si="49"/>
        <v>#REF!</v>
      </c>
      <c r="T141" s="18" t="e">
        <f t="shared" si="49"/>
        <v>#REF!</v>
      </c>
      <c r="U141" s="95">
        <f t="shared" si="45"/>
        <v>395</v>
      </c>
    </row>
    <row r="142" spans="1:22">
      <c r="A142" s="732"/>
      <c r="B142" s="21">
        <f t="shared" si="46"/>
        <v>34</v>
      </c>
      <c r="C142" s="100">
        <f t="shared" si="47"/>
        <v>12388</v>
      </c>
      <c r="D142" s="23">
        <f t="shared" si="40"/>
        <v>0</v>
      </c>
      <c r="E142" s="38">
        <f t="shared" si="41"/>
        <v>0</v>
      </c>
      <c r="F142" s="129"/>
      <c r="G142" s="112" t="e">
        <f t="shared" si="51"/>
        <v>#REF!</v>
      </c>
      <c r="H142" s="17" t="e">
        <f t="shared" si="51"/>
        <v>#REF!</v>
      </c>
      <c r="I142" s="17" t="e">
        <f t="shared" si="51"/>
        <v>#REF!</v>
      </c>
      <c r="J142" s="17" t="e">
        <f t="shared" si="51"/>
        <v>#REF!</v>
      </c>
      <c r="K142" s="17" t="e">
        <f t="shared" si="51"/>
        <v>#REF!</v>
      </c>
      <c r="L142" s="17" t="e">
        <f t="shared" si="50"/>
        <v>#REF!</v>
      </c>
      <c r="M142" s="17" t="e">
        <f t="shared" si="50"/>
        <v>#REF!</v>
      </c>
      <c r="N142" s="17" t="e">
        <f t="shared" si="50"/>
        <v>#REF!</v>
      </c>
      <c r="O142" s="17" t="e">
        <f t="shared" si="50"/>
        <v>#REF!</v>
      </c>
      <c r="P142" s="17" t="e">
        <f t="shared" si="50"/>
        <v>#REF!</v>
      </c>
      <c r="Q142" s="24" t="e">
        <f t="shared" si="43"/>
        <v>#REF!</v>
      </c>
      <c r="R142" s="91" t="e">
        <f t="shared" si="44"/>
        <v>#REF!</v>
      </c>
      <c r="S142" s="24" t="e">
        <f t="shared" si="49"/>
        <v>#REF!</v>
      </c>
      <c r="T142" s="18" t="e">
        <f t="shared" si="49"/>
        <v>#REF!</v>
      </c>
      <c r="U142" s="95">
        <f t="shared" si="45"/>
        <v>407</v>
      </c>
    </row>
    <row r="143" spans="1:22">
      <c r="A143" s="732"/>
      <c r="B143" s="21">
        <f t="shared" si="46"/>
        <v>35</v>
      </c>
      <c r="C143" s="100">
        <f t="shared" si="47"/>
        <v>12753</v>
      </c>
      <c r="D143" s="23">
        <f t="shared" si="40"/>
        <v>0</v>
      </c>
      <c r="E143" s="38">
        <f t="shared" si="41"/>
        <v>0</v>
      </c>
      <c r="F143" s="129"/>
      <c r="G143" s="112" t="e">
        <f t="shared" si="51"/>
        <v>#REF!</v>
      </c>
      <c r="H143" s="17" t="e">
        <f t="shared" si="51"/>
        <v>#REF!</v>
      </c>
      <c r="I143" s="17" t="e">
        <f t="shared" si="51"/>
        <v>#REF!</v>
      </c>
      <c r="J143" s="17" t="e">
        <f t="shared" si="51"/>
        <v>#REF!</v>
      </c>
      <c r="K143" s="17" t="e">
        <f t="shared" si="51"/>
        <v>#REF!</v>
      </c>
      <c r="L143" s="17" t="e">
        <f t="shared" si="50"/>
        <v>#REF!</v>
      </c>
      <c r="M143" s="17" t="e">
        <f t="shared" si="50"/>
        <v>#REF!</v>
      </c>
      <c r="N143" s="17" t="e">
        <f t="shared" si="50"/>
        <v>#REF!</v>
      </c>
      <c r="O143" s="17" t="e">
        <f t="shared" si="50"/>
        <v>#REF!</v>
      </c>
      <c r="P143" s="17" t="e">
        <f t="shared" si="50"/>
        <v>#REF!</v>
      </c>
      <c r="Q143" s="24" t="e">
        <f t="shared" si="43"/>
        <v>#REF!</v>
      </c>
      <c r="R143" s="91" t="e">
        <f t="shared" si="44"/>
        <v>#REF!</v>
      </c>
      <c r="S143" s="24" t="e">
        <f t="shared" ref="S143:T158" si="52">S142+Q143</f>
        <v>#REF!</v>
      </c>
      <c r="T143" s="18" t="e">
        <f t="shared" si="52"/>
        <v>#REF!</v>
      </c>
      <c r="U143" s="95">
        <f t="shared" si="45"/>
        <v>419</v>
      </c>
    </row>
    <row r="144" spans="1:22">
      <c r="A144" s="732"/>
      <c r="B144" s="21">
        <f t="shared" si="46"/>
        <v>36</v>
      </c>
      <c r="C144" s="100">
        <f t="shared" si="47"/>
        <v>13118</v>
      </c>
      <c r="D144" s="23">
        <f t="shared" si="40"/>
        <v>0</v>
      </c>
      <c r="E144" s="38">
        <f t="shared" si="41"/>
        <v>0</v>
      </c>
      <c r="F144" s="129"/>
      <c r="G144" s="112" t="e">
        <f t="shared" si="51"/>
        <v>#REF!</v>
      </c>
      <c r="H144" s="17" t="e">
        <f t="shared" si="51"/>
        <v>#REF!</v>
      </c>
      <c r="I144" s="17" t="e">
        <f t="shared" si="51"/>
        <v>#REF!</v>
      </c>
      <c r="J144" s="17" t="e">
        <f t="shared" si="51"/>
        <v>#REF!</v>
      </c>
      <c r="K144" s="17" t="e">
        <f t="shared" si="51"/>
        <v>#REF!</v>
      </c>
      <c r="L144" s="17" t="e">
        <f t="shared" si="50"/>
        <v>#REF!</v>
      </c>
      <c r="M144" s="17" t="e">
        <f t="shared" si="50"/>
        <v>#REF!</v>
      </c>
      <c r="N144" s="17" t="e">
        <f t="shared" si="50"/>
        <v>#REF!</v>
      </c>
      <c r="O144" s="17" t="e">
        <f t="shared" si="50"/>
        <v>#REF!</v>
      </c>
      <c r="P144" s="17" t="e">
        <f t="shared" si="50"/>
        <v>#REF!</v>
      </c>
      <c r="Q144" s="24" t="e">
        <f t="shared" si="43"/>
        <v>#REF!</v>
      </c>
      <c r="R144" s="91" t="e">
        <f t="shared" si="44"/>
        <v>#REF!</v>
      </c>
      <c r="S144" s="24" t="e">
        <f t="shared" si="52"/>
        <v>#REF!</v>
      </c>
      <c r="T144" s="18" t="e">
        <f t="shared" si="52"/>
        <v>#REF!</v>
      </c>
      <c r="U144" s="95">
        <f t="shared" si="45"/>
        <v>431</v>
      </c>
    </row>
    <row r="145" spans="1:21">
      <c r="A145" s="732"/>
      <c r="B145" s="21">
        <f t="shared" si="46"/>
        <v>37</v>
      </c>
      <c r="C145" s="100">
        <f t="shared" si="47"/>
        <v>13484</v>
      </c>
      <c r="D145" s="23">
        <f t="shared" si="40"/>
        <v>0</v>
      </c>
      <c r="E145" s="38">
        <f t="shared" si="41"/>
        <v>0</v>
      </c>
      <c r="F145" s="129"/>
      <c r="G145" s="112" t="e">
        <f t="shared" si="51"/>
        <v>#REF!</v>
      </c>
      <c r="H145" s="17" t="e">
        <f t="shared" si="51"/>
        <v>#REF!</v>
      </c>
      <c r="I145" s="17" t="e">
        <f t="shared" si="51"/>
        <v>#REF!</v>
      </c>
      <c r="J145" s="17" t="e">
        <f t="shared" si="51"/>
        <v>#REF!</v>
      </c>
      <c r="K145" s="17" t="e">
        <f t="shared" si="51"/>
        <v>#REF!</v>
      </c>
      <c r="L145" s="17" t="e">
        <f t="shared" si="50"/>
        <v>#REF!</v>
      </c>
      <c r="M145" s="17" t="e">
        <f t="shared" si="50"/>
        <v>#REF!</v>
      </c>
      <c r="N145" s="17" t="e">
        <f t="shared" si="50"/>
        <v>#REF!</v>
      </c>
      <c r="O145" s="17" t="e">
        <f t="shared" si="50"/>
        <v>#REF!</v>
      </c>
      <c r="P145" s="17" t="e">
        <f t="shared" si="50"/>
        <v>#REF!</v>
      </c>
      <c r="Q145" s="24" t="e">
        <f t="shared" si="43"/>
        <v>#REF!</v>
      </c>
      <c r="R145" s="91" t="e">
        <f t="shared" si="44"/>
        <v>#REF!</v>
      </c>
      <c r="S145" s="24" t="e">
        <f t="shared" si="52"/>
        <v>#REF!</v>
      </c>
      <c r="T145" s="18" t="e">
        <f t="shared" si="52"/>
        <v>#REF!</v>
      </c>
      <c r="U145" s="95">
        <f t="shared" si="45"/>
        <v>443</v>
      </c>
    </row>
    <row r="146" spans="1:21">
      <c r="A146" s="732"/>
      <c r="B146" s="21">
        <f t="shared" si="46"/>
        <v>38</v>
      </c>
      <c r="C146" s="100">
        <f t="shared" si="47"/>
        <v>13849</v>
      </c>
      <c r="D146" s="23">
        <f t="shared" si="40"/>
        <v>0</v>
      </c>
      <c r="E146" s="38">
        <f t="shared" si="41"/>
        <v>0</v>
      </c>
      <c r="F146" s="129"/>
      <c r="G146" s="112" t="e">
        <f t="shared" si="51"/>
        <v>#REF!</v>
      </c>
      <c r="H146" s="17" t="e">
        <f t="shared" si="51"/>
        <v>#REF!</v>
      </c>
      <c r="I146" s="17" t="e">
        <f t="shared" si="51"/>
        <v>#REF!</v>
      </c>
      <c r="J146" s="17" t="e">
        <f t="shared" si="51"/>
        <v>#REF!</v>
      </c>
      <c r="K146" s="17" t="e">
        <f t="shared" si="51"/>
        <v>#REF!</v>
      </c>
      <c r="L146" s="17" t="e">
        <f t="shared" si="50"/>
        <v>#REF!</v>
      </c>
      <c r="M146" s="17" t="e">
        <f t="shared" si="50"/>
        <v>#REF!</v>
      </c>
      <c r="N146" s="17" t="e">
        <f t="shared" si="50"/>
        <v>#REF!</v>
      </c>
      <c r="O146" s="17" t="e">
        <f t="shared" si="50"/>
        <v>#REF!</v>
      </c>
      <c r="P146" s="17" t="e">
        <f t="shared" si="50"/>
        <v>#REF!</v>
      </c>
      <c r="Q146" s="24" t="e">
        <f t="shared" si="43"/>
        <v>#REF!</v>
      </c>
      <c r="R146" s="91" t="e">
        <f t="shared" si="44"/>
        <v>#REF!</v>
      </c>
      <c r="S146" s="24" t="e">
        <f t="shared" si="52"/>
        <v>#REF!</v>
      </c>
      <c r="T146" s="18" t="e">
        <f t="shared" si="52"/>
        <v>#REF!</v>
      </c>
      <c r="U146" s="95">
        <f t="shared" si="45"/>
        <v>455</v>
      </c>
    </row>
    <row r="147" spans="1:21">
      <c r="A147" s="732"/>
      <c r="B147" s="21">
        <f t="shared" si="46"/>
        <v>39</v>
      </c>
      <c r="C147" s="100">
        <f t="shared" si="47"/>
        <v>14214</v>
      </c>
      <c r="D147" s="23">
        <f t="shared" si="40"/>
        <v>0</v>
      </c>
      <c r="E147" s="38">
        <f t="shared" si="41"/>
        <v>0</v>
      </c>
      <c r="F147" s="129"/>
      <c r="G147" s="112" t="e">
        <f t="shared" si="51"/>
        <v>#REF!</v>
      </c>
      <c r="H147" s="17" t="e">
        <f t="shared" si="51"/>
        <v>#REF!</v>
      </c>
      <c r="I147" s="17" t="e">
        <f t="shared" si="51"/>
        <v>#REF!</v>
      </c>
      <c r="J147" s="17" t="e">
        <f t="shared" si="51"/>
        <v>#REF!</v>
      </c>
      <c r="K147" s="17" t="e">
        <f t="shared" si="51"/>
        <v>#REF!</v>
      </c>
      <c r="L147" s="17" t="e">
        <f t="shared" si="50"/>
        <v>#REF!</v>
      </c>
      <c r="M147" s="17" t="e">
        <f t="shared" si="50"/>
        <v>#REF!</v>
      </c>
      <c r="N147" s="17" t="e">
        <f t="shared" si="50"/>
        <v>#REF!</v>
      </c>
      <c r="O147" s="17" t="e">
        <f t="shared" si="50"/>
        <v>#REF!</v>
      </c>
      <c r="P147" s="17" t="e">
        <f t="shared" si="50"/>
        <v>#REF!</v>
      </c>
      <c r="Q147" s="24" t="e">
        <f t="shared" si="43"/>
        <v>#REF!</v>
      </c>
      <c r="R147" s="91" t="e">
        <f t="shared" si="44"/>
        <v>#REF!</v>
      </c>
      <c r="S147" s="24" t="e">
        <f t="shared" si="52"/>
        <v>#REF!</v>
      </c>
      <c r="T147" s="18" t="e">
        <f t="shared" si="52"/>
        <v>#REF!</v>
      </c>
      <c r="U147" s="95">
        <f t="shared" si="45"/>
        <v>467</v>
      </c>
    </row>
    <row r="148" spans="1:21">
      <c r="A148" s="732"/>
      <c r="B148" s="21">
        <f t="shared" si="46"/>
        <v>40</v>
      </c>
      <c r="C148" s="100">
        <f t="shared" si="47"/>
        <v>14579</v>
      </c>
      <c r="D148" s="23">
        <f t="shared" si="40"/>
        <v>0</v>
      </c>
      <c r="E148" s="38">
        <f t="shared" si="41"/>
        <v>0</v>
      </c>
      <c r="F148" s="129"/>
      <c r="G148" s="112" t="e">
        <f t="shared" si="51"/>
        <v>#REF!</v>
      </c>
      <c r="H148" s="17" t="e">
        <f t="shared" si="51"/>
        <v>#REF!</v>
      </c>
      <c r="I148" s="17" t="e">
        <f t="shared" si="51"/>
        <v>#REF!</v>
      </c>
      <c r="J148" s="17" t="e">
        <f t="shared" si="51"/>
        <v>#REF!</v>
      </c>
      <c r="K148" s="17" t="e">
        <f t="shared" si="51"/>
        <v>#REF!</v>
      </c>
      <c r="L148" s="17" t="e">
        <f t="shared" si="50"/>
        <v>#REF!</v>
      </c>
      <c r="M148" s="17" t="e">
        <f t="shared" si="50"/>
        <v>#REF!</v>
      </c>
      <c r="N148" s="17" t="e">
        <f t="shared" si="50"/>
        <v>#REF!</v>
      </c>
      <c r="O148" s="17" t="e">
        <f t="shared" si="50"/>
        <v>#REF!</v>
      </c>
      <c r="P148" s="17" t="e">
        <f t="shared" si="50"/>
        <v>#REF!</v>
      </c>
      <c r="Q148" s="24" t="e">
        <f t="shared" si="43"/>
        <v>#REF!</v>
      </c>
      <c r="R148" s="91" t="e">
        <f t="shared" si="44"/>
        <v>#REF!</v>
      </c>
      <c r="S148" s="24" t="e">
        <f t="shared" si="52"/>
        <v>#REF!</v>
      </c>
      <c r="T148" s="18" t="e">
        <f t="shared" si="52"/>
        <v>#REF!</v>
      </c>
      <c r="U148" s="95">
        <f t="shared" si="45"/>
        <v>479</v>
      </c>
    </row>
    <row r="149" spans="1:21">
      <c r="A149" s="732"/>
      <c r="B149" s="21">
        <f t="shared" si="46"/>
        <v>41</v>
      </c>
      <c r="C149" s="100">
        <f t="shared" si="47"/>
        <v>14945</v>
      </c>
      <c r="D149" s="23">
        <f t="shared" si="40"/>
        <v>0</v>
      </c>
      <c r="E149" s="38">
        <f t="shared" si="41"/>
        <v>0</v>
      </c>
      <c r="F149" s="129"/>
      <c r="G149" s="112" t="e">
        <f t="shared" si="51"/>
        <v>#REF!</v>
      </c>
      <c r="H149" s="17" t="e">
        <f t="shared" si="51"/>
        <v>#REF!</v>
      </c>
      <c r="I149" s="17" t="e">
        <f t="shared" si="51"/>
        <v>#REF!</v>
      </c>
      <c r="J149" s="17" t="e">
        <f t="shared" si="51"/>
        <v>#REF!</v>
      </c>
      <c r="K149" s="17" t="e">
        <f t="shared" si="51"/>
        <v>#REF!</v>
      </c>
      <c r="L149" s="17" t="e">
        <f t="shared" si="50"/>
        <v>#REF!</v>
      </c>
      <c r="M149" s="17" t="e">
        <f t="shared" si="50"/>
        <v>#REF!</v>
      </c>
      <c r="N149" s="17" t="e">
        <f t="shared" si="50"/>
        <v>#REF!</v>
      </c>
      <c r="O149" s="17" t="e">
        <f t="shared" si="50"/>
        <v>#REF!</v>
      </c>
      <c r="P149" s="17" t="e">
        <f t="shared" si="50"/>
        <v>#REF!</v>
      </c>
      <c r="Q149" s="24" t="e">
        <f t="shared" si="43"/>
        <v>#REF!</v>
      </c>
      <c r="R149" s="91" t="e">
        <f t="shared" si="44"/>
        <v>#REF!</v>
      </c>
      <c r="S149" s="24" t="e">
        <f t="shared" si="52"/>
        <v>#REF!</v>
      </c>
      <c r="T149" s="18" t="e">
        <f t="shared" si="52"/>
        <v>#REF!</v>
      </c>
      <c r="U149" s="95">
        <f t="shared" si="45"/>
        <v>491</v>
      </c>
    </row>
    <row r="150" spans="1:21">
      <c r="A150" s="732"/>
      <c r="B150" s="21">
        <f t="shared" si="46"/>
        <v>42</v>
      </c>
      <c r="C150" s="100">
        <f t="shared" si="47"/>
        <v>15310</v>
      </c>
      <c r="D150" s="23">
        <f t="shared" si="40"/>
        <v>0</v>
      </c>
      <c r="E150" s="38">
        <f t="shared" si="41"/>
        <v>0</v>
      </c>
      <c r="F150" s="129"/>
      <c r="G150" s="112" t="e">
        <f t="shared" si="51"/>
        <v>#REF!</v>
      </c>
      <c r="H150" s="17" t="e">
        <f t="shared" si="51"/>
        <v>#REF!</v>
      </c>
      <c r="I150" s="17" t="e">
        <f t="shared" si="51"/>
        <v>#REF!</v>
      </c>
      <c r="J150" s="17" t="e">
        <f t="shared" si="51"/>
        <v>#REF!</v>
      </c>
      <c r="K150" s="17" t="e">
        <f t="shared" si="51"/>
        <v>#REF!</v>
      </c>
      <c r="L150" s="17" t="e">
        <f t="shared" si="50"/>
        <v>#REF!</v>
      </c>
      <c r="M150" s="17" t="e">
        <f t="shared" si="50"/>
        <v>#REF!</v>
      </c>
      <c r="N150" s="17" t="e">
        <f t="shared" si="50"/>
        <v>#REF!</v>
      </c>
      <c r="O150" s="17" t="e">
        <f t="shared" si="50"/>
        <v>#REF!</v>
      </c>
      <c r="P150" s="17" t="e">
        <f t="shared" si="50"/>
        <v>#REF!</v>
      </c>
      <c r="Q150" s="24" t="e">
        <f t="shared" si="43"/>
        <v>#REF!</v>
      </c>
      <c r="R150" s="91" t="e">
        <f t="shared" si="44"/>
        <v>#REF!</v>
      </c>
      <c r="S150" s="24" t="e">
        <f t="shared" si="52"/>
        <v>#REF!</v>
      </c>
      <c r="T150" s="18" t="e">
        <f t="shared" si="52"/>
        <v>#REF!</v>
      </c>
      <c r="U150" s="95">
        <f t="shared" si="45"/>
        <v>503</v>
      </c>
    </row>
    <row r="151" spans="1:21">
      <c r="A151" s="732"/>
      <c r="B151" s="21">
        <f t="shared" si="46"/>
        <v>43</v>
      </c>
      <c r="C151" s="100">
        <f t="shared" si="47"/>
        <v>15675</v>
      </c>
      <c r="D151" s="23">
        <f t="shared" si="40"/>
        <v>0</v>
      </c>
      <c r="E151" s="38">
        <f t="shared" si="41"/>
        <v>0</v>
      </c>
      <c r="F151" s="129"/>
      <c r="G151" s="112" t="e">
        <f t="shared" si="51"/>
        <v>#REF!</v>
      </c>
      <c r="H151" s="17" t="e">
        <f t="shared" si="51"/>
        <v>#REF!</v>
      </c>
      <c r="I151" s="17" t="e">
        <f t="shared" si="51"/>
        <v>#REF!</v>
      </c>
      <c r="J151" s="17" t="e">
        <f t="shared" si="51"/>
        <v>#REF!</v>
      </c>
      <c r="K151" s="17" t="e">
        <f t="shared" si="51"/>
        <v>#REF!</v>
      </c>
      <c r="L151" s="17" t="e">
        <f t="shared" si="50"/>
        <v>#REF!</v>
      </c>
      <c r="M151" s="17" t="e">
        <f t="shared" si="50"/>
        <v>#REF!</v>
      </c>
      <c r="N151" s="17" t="e">
        <f t="shared" si="50"/>
        <v>#REF!</v>
      </c>
      <c r="O151" s="17" t="e">
        <f t="shared" si="50"/>
        <v>#REF!</v>
      </c>
      <c r="P151" s="17" t="e">
        <f t="shared" si="50"/>
        <v>#REF!</v>
      </c>
      <c r="Q151" s="24" t="e">
        <f t="shared" si="43"/>
        <v>#REF!</v>
      </c>
      <c r="R151" s="91" t="e">
        <f t="shared" si="44"/>
        <v>#REF!</v>
      </c>
      <c r="S151" s="24" t="e">
        <f t="shared" si="52"/>
        <v>#REF!</v>
      </c>
      <c r="T151" s="18" t="e">
        <f t="shared" si="52"/>
        <v>#REF!</v>
      </c>
      <c r="U151" s="95">
        <f t="shared" si="45"/>
        <v>515</v>
      </c>
    </row>
    <row r="152" spans="1:21">
      <c r="A152" s="732"/>
      <c r="B152" s="21">
        <f t="shared" si="46"/>
        <v>44</v>
      </c>
      <c r="C152" s="100">
        <f t="shared" si="47"/>
        <v>16040</v>
      </c>
      <c r="D152" s="23">
        <f t="shared" si="40"/>
        <v>0</v>
      </c>
      <c r="E152" s="38">
        <f t="shared" si="41"/>
        <v>0</v>
      </c>
      <c r="F152" s="129"/>
      <c r="G152" s="112" t="e">
        <f t="shared" si="51"/>
        <v>#REF!</v>
      </c>
      <c r="H152" s="17" t="e">
        <f t="shared" si="51"/>
        <v>#REF!</v>
      </c>
      <c r="I152" s="17" t="e">
        <f t="shared" si="51"/>
        <v>#REF!</v>
      </c>
      <c r="J152" s="17" t="e">
        <f t="shared" si="51"/>
        <v>#REF!</v>
      </c>
      <c r="K152" s="17" t="e">
        <f t="shared" si="51"/>
        <v>#REF!</v>
      </c>
      <c r="L152" s="17" t="e">
        <f t="shared" si="50"/>
        <v>#REF!</v>
      </c>
      <c r="M152" s="17" t="e">
        <f t="shared" si="50"/>
        <v>#REF!</v>
      </c>
      <c r="N152" s="17" t="e">
        <f t="shared" si="50"/>
        <v>#REF!</v>
      </c>
      <c r="O152" s="17" t="e">
        <f t="shared" si="50"/>
        <v>#REF!</v>
      </c>
      <c r="P152" s="17" t="e">
        <f t="shared" si="50"/>
        <v>#REF!</v>
      </c>
      <c r="Q152" s="24" t="e">
        <f t="shared" si="43"/>
        <v>#REF!</v>
      </c>
      <c r="R152" s="91" t="e">
        <f t="shared" si="44"/>
        <v>#REF!</v>
      </c>
      <c r="S152" s="24" t="e">
        <f t="shared" si="52"/>
        <v>#REF!</v>
      </c>
      <c r="T152" s="18" t="e">
        <f t="shared" si="52"/>
        <v>#REF!</v>
      </c>
      <c r="U152" s="95">
        <f t="shared" si="45"/>
        <v>527</v>
      </c>
    </row>
    <row r="153" spans="1:21">
      <c r="A153" s="732"/>
      <c r="B153" s="21">
        <f t="shared" si="46"/>
        <v>45</v>
      </c>
      <c r="C153" s="100">
        <f t="shared" si="47"/>
        <v>16406</v>
      </c>
      <c r="D153" s="23">
        <f t="shared" si="40"/>
        <v>0</v>
      </c>
      <c r="E153" s="38">
        <f t="shared" si="41"/>
        <v>0</v>
      </c>
      <c r="F153" s="129"/>
      <c r="G153" s="112" t="e">
        <f t="shared" si="51"/>
        <v>#REF!</v>
      </c>
      <c r="H153" s="17" t="e">
        <f t="shared" si="51"/>
        <v>#REF!</v>
      </c>
      <c r="I153" s="17" t="e">
        <f t="shared" si="51"/>
        <v>#REF!</v>
      </c>
      <c r="J153" s="17" t="e">
        <f t="shared" si="51"/>
        <v>#REF!</v>
      </c>
      <c r="K153" s="17" t="e">
        <f t="shared" si="51"/>
        <v>#REF!</v>
      </c>
      <c r="L153" s="17" t="e">
        <f t="shared" si="50"/>
        <v>#REF!</v>
      </c>
      <c r="M153" s="17" t="e">
        <f t="shared" si="50"/>
        <v>#REF!</v>
      </c>
      <c r="N153" s="17" t="e">
        <f t="shared" si="50"/>
        <v>#REF!</v>
      </c>
      <c r="O153" s="17" t="e">
        <f t="shared" si="50"/>
        <v>#REF!</v>
      </c>
      <c r="P153" s="17" t="e">
        <f t="shared" si="50"/>
        <v>#REF!</v>
      </c>
      <c r="Q153" s="24" t="e">
        <f t="shared" si="43"/>
        <v>#REF!</v>
      </c>
      <c r="R153" s="91" t="e">
        <f t="shared" si="44"/>
        <v>#REF!</v>
      </c>
      <c r="S153" s="24" t="e">
        <f t="shared" si="52"/>
        <v>#REF!</v>
      </c>
      <c r="T153" s="18" t="e">
        <f t="shared" si="52"/>
        <v>#REF!</v>
      </c>
      <c r="U153" s="95">
        <f t="shared" si="45"/>
        <v>539</v>
      </c>
    </row>
    <row r="154" spans="1:21">
      <c r="A154" s="732"/>
      <c r="B154" s="21">
        <f t="shared" si="46"/>
        <v>46</v>
      </c>
      <c r="C154" s="100">
        <f t="shared" si="47"/>
        <v>16771</v>
      </c>
      <c r="D154" s="23">
        <f t="shared" si="40"/>
        <v>0</v>
      </c>
      <c r="E154" s="38">
        <f t="shared" si="41"/>
        <v>0</v>
      </c>
      <c r="F154" s="129"/>
      <c r="G154" s="112" t="e">
        <f t="shared" si="51"/>
        <v>#REF!</v>
      </c>
      <c r="H154" s="17" t="e">
        <f t="shared" si="51"/>
        <v>#REF!</v>
      </c>
      <c r="I154" s="17" t="e">
        <f t="shared" si="51"/>
        <v>#REF!</v>
      </c>
      <c r="J154" s="17" t="e">
        <f t="shared" si="51"/>
        <v>#REF!</v>
      </c>
      <c r="K154" s="17" t="e">
        <f t="shared" si="51"/>
        <v>#REF!</v>
      </c>
      <c r="L154" s="17" t="e">
        <f t="shared" si="50"/>
        <v>#REF!</v>
      </c>
      <c r="M154" s="17" t="e">
        <f t="shared" si="50"/>
        <v>#REF!</v>
      </c>
      <c r="N154" s="17" t="e">
        <f t="shared" si="50"/>
        <v>#REF!</v>
      </c>
      <c r="O154" s="17" t="e">
        <f t="shared" si="50"/>
        <v>#REF!</v>
      </c>
      <c r="P154" s="17" t="e">
        <f t="shared" si="50"/>
        <v>#REF!</v>
      </c>
      <c r="Q154" s="24" t="e">
        <f t="shared" si="43"/>
        <v>#REF!</v>
      </c>
      <c r="R154" s="91" t="e">
        <f t="shared" si="44"/>
        <v>#REF!</v>
      </c>
      <c r="S154" s="24" t="e">
        <f t="shared" si="52"/>
        <v>#REF!</v>
      </c>
      <c r="T154" s="18" t="e">
        <f t="shared" si="52"/>
        <v>#REF!</v>
      </c>
      <c r="U154" s="95">
        <f t="shared" si="45"/>
        <v>551</v>
      </c>
    </row>
    <row r="155" spans="1:21">
      <c r="A155" s="732"/>
      <c r="B155" s="21">
        <f t="shared" si="46"/>
        <v>47</v>
      </c>
      <c r="C155" s="100">
        <f t="shared" si="47"/>
        <v>17136</v>
      </c>
      <c r="D155" s="23">
        <f t="shared" si="40"/>
        <v>0</v>
      </c>
      <c r="E155" s="38">
        <f t="shared" si="41"/>
        <v>0</v>
      </c>
      <c r="F155" s="129"/>
      <c r="G155" s="112" t="e">
        <f t="shared" si="51"/>
        <v>#REF!</v>
      </c>
      <c r="H155" s="17" t="e">
        <f t="shared" si="51"/>
        <v>#REF!</v>
      </c>
      <c r="I155" s="17" t="e">
        <f t="shared" si="51"/>
        <v>#REF!</v>
      </c>
      <c r="J155" s="17" t="e">
        <f t="shared" si="51"/>
        <v>#REF!</v>
      </c>
      <c r="K155" s="17" t="e">
        <f t="shared" si="51"/>
        <v>#REF!</v>
      </c>
      <c r="L155" s="17" t="e">
        <f t="shared" si="50"/>
        <v>#REF!</v>
      </c>
      <c r="M155" s="17" t="e">
        <f t="shared" si="50"/>
        <v>#REF!</v>
      </c>
      <c r="N155" s="17" t="e">
        <f t="shared" si="50"/>
        <v>#REF!</v>
      </c>
      <c r="O155" s="17" t="e">
        <f t="shared" si="50"/>
        <v>#REF!</v>
      </c>
      <c r="P155" s="17" t="e">
        <f t="shared" si="50"/>
        <v>#REF!</v>
      </c>
      <c r="Q155" s="24" t="e">
        <f t="shared" si="43"/>
        <v>#REF!</v>
      </c>
      <c r="R155" s="91" t="e">
        <f t="shared" si="44"/>
        <v>#REF!</v>
      </c>
      <c r="S155" s="24" t="e">
        <f t="shared" si="52"/>
        <v>#REF!</v>
      </c>
      <c r="T155" s="18" t="e">
        <f t="shared" si="52"/>
        <v>#REF!</v>
      </c>
      <c r="U155" s="95">
        <f t="shared" si="45"/>
        <v>563</v>
      </c>
    </row>
    <row r="156" spans="1:21">
      <c r="A156" s="732"/>
      <c r="B156" s="21">
        <f t="shared" si="46"/>
        <v>48</v>
      </c>
      <c r="C156" s="100">
        <f t="shared" si="47"/>
        <v>17501</v>
      </c>
      <c r="D156" s="23">
        <f t="shared" si="40"/>
        <v>0</v>
      </c>
      <c r="E156" s="38">
        <f t="shared" si="41"/>
        <v>0</v>
      </c>
      <c r="F156" s="129"/>
      <c r="G156" s="112" t="e">
        <f t="shared" si="51"/>
        <v>#REF!</v>
      </c>
      <c r="H156" s="17" t="e">
        <f t="shared" si="51"/>
        <v>#REF!</v>
      </c>
      <c r="I156" s="17" t="e">
        <f t="shared" si="51"/>
        <v>#REF!</v>
      </c>
      <c r="J156" s="17" t="e">
        <f t="shared" si="51"/>
        <v>#REF!</v>
      </c>
      <c r="K156" s="17" t="e">
        <f t="shared" si="51"/>
        <v>#REF!</v>
      </c>
      <c r="L156" s="17" t="e">
        <f t="shared" si="50"/>
        <v>#REF!</v>
      </c>
      <c r="M156" s="17" t="e">
        <f t="shared" si="50"/>
        <v>#REF!</v>
      </c>
      <c r="N156" s="17" t="e">
        <f t="shared" si="50"/>
        <v>#REF!</v>
      </c>
      <c r="O156" s="17" t="e">
        <f t="shared" si="50"/>
        <v>#REF!</v>
      </c>
      <c r="P156" s="17" t="e">
        <f t="shared" si="50"/>
        <v>#REF!</v>
      </c>
      <c r="Q156" s="24" t="e">
        <f t="shared" si="43"/>
        <v>#REF!</v>
      </c>
      <c r="R156" s="91" t="e">
        <f t="shared" si="44"/>
        <v>#REF!</v>
      </c>
      <c r="S156" s="24" t="e">
        <f t="shared" si="52"/>
        <v>#REF!</v>
      </c>
      <c r="T156" s="18" t="e">
        <f t="shared" si="52"/>
        <v>#REF!</v>
      </c>
      <c r="U156" s="95">
        <f t="shared" si="45"/>
        <v>575</v>
      </c>
    </row>
    <row r="157" spans="1:21">
      <c r="A157" s="732"/>
      <c r="B157" s="21">
        <f t="shared" si="46"/>
        <v>49</v>
      </c>
      <c r="C157" s="100">
        <f t="shared" si="47"/>
        <v>17867</v>
      </c>
      <c r="D157" s="23">
        <f t="shared" si="40"/>
        <v>0</v>
      </c>
      <c r="E157" s="38">
        <f t="shared" si="41"/>
        <v>0</v>
      </c>
      <c r="F157" s="129"/>
      <c r="G157" s="112" t="e">
        <f t="shared" si="51"/>
        <v>#REF!</v>
      </c>
      <c r="H157" s="17" t="e">
        <f t="shared" si="51"/>
        <v>#REF!</v>
      </c>
      <c r="I157" s="17" t="e">
        <f t="shared" si="51"/>
        <v>#REF!</v>
      </c>
      <c r="J157" s="17" t="e">
        <f t="shared" si="51"/>
        <v>#REF!</v>
      </c>
      <c r="K157" s="17" t="e">
        <f t="shared" si="51"/>
        <v>#REF!</v>
      </c>
      <c r="L157" s="17" t="e">
        <f t="shared" si="50"/>
        <v>#REF!</v>
      </c>
      <c r="M157" s="17" t="e">
        <f t="shared" si="50"/>
        <v>#REF!</v>
      </c>
      <c r="N157" s="17" t="e">
        <f t="shared" si="50"/>
        <v>#REF!</v>
      </c>
      <c r="O157" s="17" t="e">
        <f t="shared" si="50"/>
        <v>#REF!</v>
      </c>
      <c r="P157" s="17" t="e">
        <f t="shared" si="50"/>
        <v>#REF!</v>
      </c>
      <c r="Q157" s="24" t="e">
        <f t="shared" si="43"/>
        <v>#REF!</v>
      </c>
      <c r="R157" s="91" t="e">
        <f t="shared" si="44"/>
        <v>#REF!</v>
      </c>
      <c r="S157" s="24" t="e">
        <f t="shared" si="52"/>
        <v>#REF!</v>
      </c>
      <c r="T157" s="18" t="e">
        <f t="shared" si="52"/>
        <v>#REF!</v>
      </c>
      <c r="U157" s="95">
        <f t="shared" si="45"/>
        <v>587</v>
      </c>
    </row>
    <row r="158" spans="1:21">
      <c r="A158" s="732"/>
      <c r="B158" s="21">
        <f t="shared" si="46"/>
        <v>50</v>
      </c>
      <c r="C158" s="100">
        <f t="shared" si="47"/>
        <v>18232</v>
      </c>
      <c r="D158" s="23">
        <f t="shared" si="40"/>
        <v>0</v>
      </c>
      <c r="E158" s="38">
        <f t="shared" si="41"/>
        <v>0</v>
      </c>
      <c r="F158" s="129"/>
      <c r="G158" s="112" t="e">
        <f t="shared" si="51"/>
        <v>#REF!</v>
      </c>
      <c r="H158" s="17" t="e">
        <f t="shared" si="51"/>
        <v>#REF!</v>
      </c>
      <c r="I158" s="17" t="e">
        <f t="shared" si="51"/>
        <v>#REF!</v>
      </c>
      <c r="J158" s="17" t="e">
        <f t="shared" si="51"/>
        <v>#REF!</v>
      </c>
      <c r="K158" s="17" t="e">
        <f t="shared" si="51"/>
        <v>#REF!</v>
      </c>
      <c r="L158" s="17" t="e">
        <f t="shared" si="50"/>
        <v>#REF!</v>
      </c>
      <c r="M158" s="17" t="e">
        <f t="shared" si="50"/>
        <v>#REF!</v>
      </c>
      <c r="N158" s="17" t="e">
        <f t="shared" si="50"/>
        <v>#REF!</v>
      </c>
      <c r="O158" s="17" t="e">
        <f t="shared" si="50"/>
        <v>#REF!</v>
      </c>
      <c r="P158" s="17" t="e">
        <f t="shared" si="50"/>
        <v>#REF!</v>
      </c>
      <c r="Q158" s="24" t="e">
        <f t="shared" si="43"/>
        <v>#REF!</v>
      </c>
      <c r="R158" s="91" t="e">
        <f t="shared" si="44"/>
        <v>#REF!</v>
      </c>
      <c r="S158" s="24" t="e">
        <f t="shared" si="52"/>
        <v>#REF!</v>
      </c>
      <c r="T158" s="18" t="e">
        <f t="shared" si="52"/>
        <v>#REF!</v>
      </c>
      <c r="U158" s="95">
        <f t="shared" si="45"/>
        <v>599</v>
      </c>
    </row>
    <row r="159" spans="1:21">
      <c r="A159" s="732"/>
      <c r="B159" s="21">
        <f t="shared" si="46"/>
        <v>51</v>
      </c>
      <c r="C159" s="100">
        <f t="shared" si="47"/>
        <v>18597</v>
      </c>
      <c r="D159" s="23">
        <f t="shared" si="40"/>
        <v>0</v>
      </c>
      <c r="E159" s="38">
        <f t="shared" si="41"/>
        <v>0</v>
      </c>
      <c r="F159" s="129"/>
      <c r="G159" s="112" t="e">
        <f t="shared" si="51"/>
        <v>#REF!</v>
      </c>
      <c r="H159" s="17" t="e">
        <f t="shared" si="51"/>
        <v>#REF!</v>
      </c>
      <c r="I159" s="17" t="e">
        <f t="shared" si="51"/>
        <v>#REF!</v>
      </c>
      <c r="J159" s="17" t="e">
        <f t="shared" si="51"/>
        <v>#REF!</v>
      </c>
      <c r="K159" s="17" t="e">
        <f t="shared" si="51"/>
        <v>#REF!</v>
      </c>
      <c r="L159" s="17" t="e">
        <f t="shared" si="50"/>
        <v>#REF!</v>
      </c>
      <c r="M159" s="17" t="e">
        <f t="shared" si="50"/>
        <v>#REF!</v>
      </c>
      <c r="N159" s="17" t="e">
        <f t="shared" si="50"/>
        <v>#REF!</v>
      </c>
      <c r="O159" s="17" t="e">
        <f t="shared" si="50"/>
        <v>#REF!</v>
      </c>
      <c r="P159" s="17" t="e">
        <f t="shared" si="50"/>
        <v>#REF!</v>
      </c>
      <c r="Q159" s="24" t="e">
        <f t="shared" si="43"/>
        <v>#REF!</v>
      </c>
      <c r="R159" s="91" t="e">
        <f t="shared" si="44"/>
        <v>#REF!</v>
      </c>
      <c r="S159" s="24" t="e">
        <f t="shared" ref="S159:T161" si="53">S158+Q159</f>
        <v>#REF!</v>
      </c>
      <c r="T159" s="18" t="e">
        <f t="shared" si="53"/>
        <v>#REF!</v>
      </c>
      <c r="U159" s="95">
        <f t="shared" si="45"/>
        <v>611</v>
      </c>
    </row>
    <row r="160" spans="1:21">
      <c r="A160" s="732"/>
      <c r="B160" s="21">
        <f t="shared" si="46"/>
        <v>52</v>
      </c>
      <c r="C160" s="100">
        <f t="shared" si="47"/>
        <v>18962</v>
      </c>
      <c r="D160" s="23">
        <f t="shared" si="40"/>
        <v>0</v>
      </c>
      <c r="E160" s="38">
        <f t="shared" si="41"/>
        <v>0</v>
      </c>
      <c r="F160" s="129"/>
      <c r="G160" s="112" t="e">
        <f t="shared" si="51"/>
        <v>#REF!</v>
      </c>
      <c r="H160" s="17" t="e">
        <f t="shared" si="51"/>
        <v>#REF!</v>
      </c>
      <c r="I160" s="17" t="e">
        <f t="shared" si="51"/>
        <v>#REF!</v>
      </c>
      <c r="J160" s="17" t="e">
        <f t="shared" si="51"/>
        <v>#REF!</v>
      </c>
      <c r="K160" s="17" t="e">
        <f t="shared" si="51"/>
        <v>#REF!</v>
      </c>
      <c r="L160" s="17" t="e">
        <f t="shared" si="50"/>
        <v>#REF!</v>
      </c>
      <c r="M160" s="17" t="e">
        <f t="shared" si="50"/>
        <v>#REF!</v>
      </c>
      <c r="N160" s="17" t="e">
        <f t="shared" si="50"/>
        <v>#REF!</v>
      </c>
      <c r="O160" s="17" t="e">
        <f t="shared" si="50"/>
        <v>#REF!</v>
      </c>
      <c r="P160" s="17" t="e">
        <f t="shared" si="50"/>
        <v>#REF!</v>
      </c>
      <c r="Q160" s="24" t="e">
        <f t="shared" si="43"/>
        <v>#REF!</v>
      </c>
      <c r="R160" s="91" t="e">
        <f t="shared" si="44"/>
        <v>#REF!</v>
      </c>
      <c r="S160" s="24" t="e">
        <f t="shared" si="53"/>
        <v>#REF!</v>
      </c>
      <c r="T160" s="18" t="e">
        <f t="shared" si="53"/>
        <v>#REF!</v>
      </c>
      <c r="U160" s="95">
        <f t="shared" si="45"/>
        <v>623</v>
      </c>
    </row>
    <row r="161" spans="1:21" ht="15.75" thickBot="1">
      <c r="A161" s="733"/>
      <c r="B161" s="22">
        <f t="shared" si="46"/>
        <v>53</v>
      </c>
      <c r="C161" s="100">
        <f t="shared" si="47"/>
        <v>19328</v>
      </c>
      <c r="D161" s="45">
        <f t="shared" si="40"/>
        <v>0</v>
      </c>
      <c r="E161" s="46">
        <f t="shared" si="41"/>
        <v>0</v>
      </c>
      <c r="F161" s="130"/>
      <c r="G161" s="206" t="e">
        <f t="shared" si="51"/>
        <v>#REF!</v>
      </c>
      <c r="H161" s="19" t="e">
        <f t="shared" si="51"/>
        <v>#REF!</v>
      </c>
      <c r="I161" s="19" t="e">
        <f t="shared" si="51"/>
        <v>#REF!</v>
      </c>
      <c r="J161" s="19" t="e">
        <f t="shared" si="51"/>
        <v>#REF!</v>
      </c>
      <c r="K161" s="19" t="e">
        <f t="shared" si="51"/>
        <v>#REF!</v>
      </c>
      <c r="L161" s="19" t="e">
        <f t="shared" si="50"/>
        <v>#REF!</v>
      </c>
      <c r="M161" s="19" t="e">
        <f t="shared" si="50"/>
        <v>#REF!</v>
      </c>
      <c r="N161" s="19" t="e">
        <f t="shared" si="50"/>
        <v>#REF!</v>
      </c>
      <c r="O161" s="19" t="e">
        <f t="shared" si="50"/>
        <v>#REF!</v>
      </c>
      <c r="P161" s="19" t="e">
        <f t="shared" si="50"/>
        <v>#REF!</v>
      </c>
      <c r="Q161" s="25" t="e">
        <f t="shared" si="43"/>
        <v>#REF!</v>
      </c>
      <c r="R161" s="92" t="e">
        <f t="shared" si="44"/>
        <v>#REF!</v>
      </c>
      <c r="S161" s="25" t="e">
        <f t="shared" si="53"/>
        <v>#REF!</v>
      </c>
      <c r="T161" s="20" t="e">
        <f t="shared" si="53"/>
        <v>#REF!</v>
      </c>
      <c r="U161" s="96">
        <f t="shared" si="45"/>
        <v>635</v>
      </c>
    </row>
    <row r="162" spans="1:21">
      <c r="Q162"/>
    </row>
    <row r="163" spans="1:21">
      <c r="Q163"/>
    </row>
    <row r="164" spans="1:21">
      <c r="Q164"/>
    </row>
    <row r="165" spans="1:21">
      <c r="Q165"/>
    </row>
  </sheetData>
  <mergeCells count="29">
    <mergeCell ref="F1:P1"/>
    <mergeCell ref="R1:T1"/>
    <mergeCell ref="A2:D2"/>
    <mergeCell ref="A4:A28"/>
    <mergeCell ref="B4:B16"/>
    <mergeCell ref="B17:B21"/>
    <mergeCell ref="B22:B28"/>
    <mergeCell ref="A30:A40"/>
    <mergeCell ref="B30:D30"/>
    <mergeCell ref="B31:D31"/>
    <mergeCell ref="B33:D33"/>
    <mergeCell ref="B34:D34"/>
    <mergeCell ref="B35:D35"/>
    <mergeCell ref="B36:D36"/>
    <mergeCell ref="B37:D37"/>
    <mergeCell ref="B38:D38"/>
    <mergeCell ref="A42:A59"/>
    <mergeCell ref="B42:B48"/>
    <mergeCell ref="B49:B56"/>
    <mergeCell ref="B57:B59"/>
    <mergeCell ref="A62:A90"/>
    <mergeCell ref="B62:B72"/>
    <mergeCell ref="B73:B85"/>
    <mergeCell ref="B86:B90"/>
    <mergeCell ref="A92:A96"/>
    <mergeCell ref="A98:A105"/>
    <mergeCell ref="A107:A161"/>
    <mergeCell ref="D107:E107"/>
    <mergeCell ref="G107:P107"/>
  </mergeCells>
  <conditionalFormatting sqref="F3:F28 G22:P28 F42:F59 G57:P59 F62:F90 G86:P87 F92:F96">
    <cfRule type="expression" dxfId="20" priority="7">
      <formula>NOT(_xlfn.ISFORMULA(F3))</formula>
    </cfRule>
  </conditionalFormatting>
  <conditionalFormatting sqref="F39:P40 B109:E161">
    <cfRule type="expression" dxfId="19" priority="3">
      <formula>NOT(_xlfn.ISFORMULA(B39))</formula>
    </cfRule>
  </conditionalFormatting>
  <conditionalFormatting sqref="F98:P105">
    <cfRule type="expression" dxfId="18" priority="1">
      <formula>NOT(_xlfn.ISFORMULA(F98))</formula>
    </cfRule>
  </conditionalFormatting>
  <conditionalFormatting sqref="G33:P34">
    <cfRule type="expression" dxfId="17" priority="6">
      <formula>NOT(_xlfn.ISFORMULA(G33))</formula>
    </cfRule>
  </conditionalFormatting>
  <conditionalFormatting sqref="G89:P90">
    <cfRule type="expression" dxfId="16" priority="5">
      <formula>NOT(_xlfn.ISFORMULA(G89))</formula>
    </cfRule>
  </conditionalFormatting>
  <conditionalFormatting sqref="G96:P96">
    <cfRule type="expression" dxfId="15" priority="4">
      <formula>NOT(_xlfn.ISFORMULA(G96))</formula>
    </cfRule>
  </conditionalFormatting>
  <conditionalFormatting sqref="G109:U161">
    <cfRule type="expression" dxfId="14" priority="2">
      <formula>NOT(_xlfn.ISFORMULA(G109))</formula>
    </cfRule>
  </conditionalFormatting>
  <pageMargins left="0.25" right="0.25" top="0.75" bottom="0.75" header="0.3" footer="0.3"/>
  <pageSetup paperSize="8" scale="81" fitToHeight="0" orientation="landscape" r:id="rId1"/>
  <headerFooter>
    <oddHeader>&amp;C&amp;"Calibri"&amp;10&amp;KFF0000 OFFICIAL&amp;1#_x000D_</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16DA5-A4B5-4E21-AB89-F4E401189EEB}">
  <dimension ref="A1:C24"/>
  <sheetViews>
    <sheetView workbookViewId="0">
      <selection activeCell="B14" sqref="B14:C14"/>
    </sheetView>
  </sheetViews>
  <sheetFormatPr defaultRowHeight="15"/>
  <cols>
    <col min="1" max="1" width="5.140625" customWidth="1"/>
    <col min="2" max="2" width="10.85546875" customWidth="1"/>
    <col min="3" max="3" width="102" customWidth="1"/>
  </cols>
  <sheetData>
    <row r="1" spans="1:3" ht="80.25" customHeight="1">
      <c r="A1" s="765" t="s">
        <v>476</v>
      </c>
      <c r="B1" s="765"/>
      <c r="C1" s="765"/>
    </row>
    <row r="3" spans="1:3" ht="18.75">
      <c r="A3" s="381" t="s">
        <v>192</v>
      </c>
    </row>
    <row r="4" spans="1:3" ht="15.75" customHeight="1">
      <c r="A4" s="719" t="s">
        <v>428</v>
      </c>
      <c r="B4" s="764" t="s">
        <v>424</v>
      </c>
      <c r="C4" s="764"/>
    </row>
    <row r="5" spans="1:3" ht="48" customHeight="1">
      <c r="A5" s="719" t="s">
        <v>428</v>
      </c>
      <c r="B5" s="764" t="s">
        <v>426</v>
      </c>
      <c r="C5" s="764"/>
    </row>
    <row r="6" spans="1:3" ht="29.25" customHeight="1">
      <c r="A6" s="719" t="s">
        <v>428</v>
      </c>
      <c r="B6" s="764" t="s">
        <v>427</v>
      </c>
      <c r="C6" s="764"/>
    </row>
    <row r="7" spans="1:3" ht="22.15" customHeight="1">
      <c r="A7" s="719" t="s">
        <v>428</v>
      </c>
      <c r="B7" s="764" t="s">
        <v>425</v>
      </c>
      <c r="C7" s="764"/>
    </row>
    <row r="8" spans="1:3">
      <c r="A8" s="766"/>
      <c r="B8" s="766"/>
      <c r="C8" s="766"/>
    </row>
    <row r="9" spans="1:3" ht="61.5" customHeight="1">
      <c r="A9" s="766" t="s">
        <v>303</v>
      </c>
      <c r="B9" s="766"/>
      <c r="C9" s="766"/>
    </row>
    <row r="10" spans="1:3" ht="45.6" customHeight="1">
      <c r="A10" s="766" t="s">
        <v>304</v>
      </c>
      <c r="B10" s="766"/>
      <c r="C10" s="766"/>
    </row>
    <row r="11" spans="1:3">
      <c r="A11" s="718" t="s">
        <v>489</v>
      </c>
    </row>
    <row r="12" spans="1:3">
      <c r="A12" s="571"/>
    </row>
    <row r="13" spans="1:3" ht="18.75">
      <c r="A13" s="382" t="s">
        <v>193</v>
      </c>
    </row>
    <row r="14" spans="1:3" ht="15.75">
      <c r="A14" s="719" t="s">
        <v>428</v>
      </c>
      <c r="B14" s="764" t="s">
        <v>429</v>
      </c>
      <c r="C14" s="764"/>
    </row>
    <row r="15" spans="1:3" ht="15.75">
      <c r="A15" s="719" t="s">
        <v>428</v>
      </c>
      <c r="B15" s="764" t="s">
        <v>430</v>
      </c>
      <c r="C15" s="764"/>
    </row>
    <row r="16" spans="1:3" ht="15.75">
      <c r="A16" s="719" t="s">
        <v>428</v>
      </c>
      <c r="B16" s="764" t="s">
        <v>431</v>
      </c>
      <c r="C16" s="764"/>
    </row>
    <row r="17" spans="1:3" ht="31.5" customHeight="1">
      <c r="A17" s="719" t="s">
        <v>428</v>
      </c>
      <c r="B17" s="764" t="s">
        <v>432</v>
      </c>
      <c r="C17" s="764"/>
    </row>
    <row r="18" spans="1:3" ht="15.75">
      <c r="A18" s="719" t="s">
        <v>428</v>
      </c>
      <c r="B18" s="764" t="s">
        <v>433</v>
      </c>
      <c r="C18" s="764"/>
    </row>
    <row r="19" spans="1:3" ht="15.75">
      <c r="A19" s="719" t="s">
        <v>428</v>
      </c>
      <c r="B19" s="764" t="s">
        <v>434</v>
      </c>
      <c r="C19" s="764"/>
    </row>
    <row r="20" spans="1:3" ht="31.5" customHeight="1">
      <c r="A20" s="719" t="s">
        <v>428</v>
      </c>
      <c r="B20" s="764" t="s">
        <v>435</v>
      </c>
      <c r="C20" s="764"/>
    </row>
    <row r="21" spans="1:3" ht="15.75">
      <c r="A21" s="719" t="s">
        <v>428</v>
      </c>
      <c r="B21" s="764" t="s">
        <v>436</v>
      </c>
      <c r="C21" s="764"/>
    </row>
    <row r="22" spans="1:3" ht="41.25" customHeight="1">
      <c r="A22" s="719" t="s">
        <v>428</v>
      </c>
      <c r="B22" s="764" t="s">
        <v>437</v>
      </c>
      <c r="C22" s="764"/>
    </row>
    <row r="23" spans="1:3" ht="15.75">
      <c r="A23" s="719" t="s">
        <v>428</v>
      </c>
      <c r="B23" s="764" t="s">
        <v>438</v>
      </c>
      <c r="C23" s="764"/>
    </row>
    <row r="24" spans="1:3" ht="15.75">
      <c r="A24" s="719" t="s">
        <v>428</v>
      </c>
      <c r="B24" s="764" t="s">
        <v>439</v>
      </c>
      <c r="C24" s="764"/>
    </row>
  </sheetData>
  <mergeCells count="19">
    <mergeCell ref="B23:C23"/>
    <mergeCell ref="B24:C24"/>
    <mergeCell ref="B17:C17"/>
    <mergeCell ref="B18:C18"/>
    <mergeCell ref="B19:C19"/>
    <mergeCell ref="B20:C20"/>
    <mergeCell ref="B21:C21"/>
    <mergeCell ref="B5:C5"/>
    <mergeCell ref="B6:C6"/>
    <mergeCell ref="B7:C7"/>
    <mergeCell ref="A1:C1"/>
    <mergeCell ref="B22:C22"/>
    <mergeCell ref="A9:C9"/>
    <mergeCell ref="A10:C10"/>
    <mergeCell ref="B14:C14"/>
    <mergeCell ref="B15:C15"/>
    <mergeCell ref="B16:C16"/>
    <mergeCell ref="A8:C8"/>
    <mergeCell ref="B4:C4"/>
  </mergeCells>
  <hyperlinks>
    <hyperlink ref="A10" r:id="rId1" display="mailto:carbongrants@dwer.wa.gov.au" xr:uid="{E5CF7F13-2373-4509-9E47-C25F42C0A6CE}"/>
    <hyperlink ref="A11" r:id="rId2" xr:uid="{43B69E91-191A-4B83-A3F3-2A587CB32A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01DE7-CF55-485E-AE4F-E74FEC17C46E}">
  <dimension ref="A1:HI3890"/>
  <sheetViews>
    <sheetView tabSelected="1" topLeftCell="A20" workbookViewId="0">
      <selection activeCell="D29" sqref="D29:F29"/>
    </sheetView>
  </sheetViews>
  <sheetFormatPr defaultColWidth="9.140625" defaultRowHeight="14.25"/>
  <cols>
    <col min="1" max="1" width="18.7109375" style="651" customWidth="1"/>
    <col min="2" max="2" width="15.140625" style="651" customWidth="1"/>
    <col min="3" max="3" width="82" style="651" customWidth="1"/>
    <col min="4" max="4" width="16.5703125" style="651" customWidth="1"/>
    <col min="5" max="5" width="19.5703125" style="651" customWidth="1"/>
    <col min="6" max="6" width="38.5703125" style="651" customWidth="1"/>
    <col min="7" max="217" width="9.140625" style="650"/>
    <col min="218" max="16384" width="9.140625" style="651"/>
  </cols>
  <sheetData>
    <row r="1" spans="1:217" s="65" customFormat="1" ht="90" customHeight="1">
      <c r="A1" s="765" t="s">
        <v>476</v>
      </c>
      <c r="B1" s="765"/>
      <c r="C1" s="765"/>
      <c r="D1" s="765"/>
      <c r="E1" s="765"/>
      <c r="F1" s="765"/>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624"/>
      <c r="DK1" s="624"/>
      <c r="DL1" s="624"/>
      <c r="DM1" s="624"/>
      <c r="DN1" s="624"/>
      <c r="DO1" s="624"/>
      <c r="DP1" s="624"/>
      <c r="DQ1" s="624"/>
      <c r="DR1" s="624"/>
      <c r="DS1" s="624"/>
      <c r="DT1" s="624"/>
      <c r="DU1" s="624"/>
      <c r="DV1" s="624"/>
      <c r="DW1" s="624"/>
      <c r="DX1" s="624"/>
      <c r="DY1" s="624"/>
      <c r="DZ1" s="624"/>
      <c r="EA1" s="624"/>
      <c r="EB1" s="624"/>
      <c r="EC1" s="624"/>
      <c r="ED1" s="624"/>
      <c r="EE1" s="624"/>
      <c r="EF1" s="624"/>
      <c r="EG1" s="624"/>
      <c r="EH1" s="624"/>
      <c r="EI1" s="624"/>
      <c r="EJ1" s="624"/>
      <c r="EK1" s="624"/>
      <c r="EL1" s="624"/>
      <c r="EM1" s="624"/>
      <c r="EN1" s="624"/>
      <c r="EO1" s="624"/>
      <c r="EP1" s="624"/>
      <c r="EQ1" s="624"/>
      <c r="ER1" s="624"/>
      <c r="ES1" s="624"/>
      <c r="ET1" s="624"/>
      <c r="EU1" s="624"/>
      <c r="EV1" s="624"/>
      <c r="EW1" s="624"/>
      <c r="EX1" s="624"/>
      <c r="EY1" s="624"/>
      <c r="EZ1" s="624"/>
      <c r="FA1" s="624"/>
      <c r="FB1" s="624"/>
      <c r="FC1" s="624"/>
      <c r="FD1" s="624"/>
      <c r="FE1" s="624"/>
      <c r="FF1" s="624"/>
      <c r="FG1" s="624"/>
      <c r="FH1" s="624"/>
      <c r="FI1" s="624"/>
      <c r="FJ1" s="624"/>
      <c r="FK1" s="624"/>
      <c r="FL1" s="624"/>
      <c r="FM1" s="624"/>
      <c r="FN1" s="624"/>
      <c r="FO1" s="624"/>
      <c r="FP1" s="624"/>
      <c r="FQ1" s="624"/>
      <c r="FR1" s="624"/>
      <c r="FS1" s="624"/>
      <c r="FT1" s="624"/>
      <c r="FU1" s="624"/>
      <c r="FV1" s="624"/>
      <c r="FW1" s="624"/>
      <c r="FX1" s="624"/>
      <c r="FY1" s="624"/>
      <c r="FZ1" s="624"/>
      <c r="GA1" s="624"/>
      <c r="GB1" s="624"/>
      <c r="GC1" s="624"/>
      <c r="GD1" s="624"/>
      <c r="GE1" s="624"/>
      <c r="GF1" s="624"/>
      <c r="GG1" s="624"/>
      <c r="GH1" s="624"/>
      <c r="GI1" s="624"/>
      <c r="GJ1" s="624"/>
      <c r="GK1" s="624"/>
      <c r="GL1" s="624"/>
      <c r="GM1" s="624"/>
      <c r="GN1" s="624"/>
      <c r="GO1" s="624"/>
      <c r="GP1" s="624"/>
      <c r="GQ1" s="624"/>
      <c r="GR1" s="624"/>
      <c r="GS1" s="624"/>
      <c r="GT1" s="624"/>
      <c r="GU1" s="624"/>
      <c r="GV1" s="624"/>
      <c r="GW1" s="624"/>
      <c r="GX1" s="624"/>
      <c r="GY1" s="624"/>
      <c r="GZ1" s="624"/>
      <c r="HA1" s="624"/>
      <c r="HB1" s="624"/>
      <c r="HC1" s="624"/>
      <c r="HD1" s="624"/>
      <c r="HE1" s="624"/>
      <c r="HF1" s="624"/>
      <c r="HG1" s="624"/>
      <c r="HH1" s="624"/>
      <c r="HI1" s="624"/>
    </row>
    <row r="2" spans="1:217" s="626" customFormat="1">
      <c r="A2" s="625"/>
      <c r="B2" s="625"/>
      <c r="C2" s="625"/>
      <c r="D2" s="625"/>
      <c r="E2" s="625"/>
      <c r="F2" s="625"/>
    </row>
    <row r="3" spans="1:217" s="630" customFormat="1" ht="90.75" customHeight="1" thickBot="1">
      <c r="A3" s="627" t="s">
        <v>380</v>
      </c>
      <c r="B3" s="627" t="s">
        <v>381</v>
      </c>
      <c r="C3" s="627" t="s">
        <v>382</v>
      </c>
      <c r="D3" s="628" t="s">
        <v>383</v>
      </c>
      <c r="E3" s="628" t="s">
        <v>384</v>
      </c>
      <c r="F3" s="628" t="s">
        <v>385</v>
      </c>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9"/>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29"/>
      <c r="BS3" s="629"/>
      <c r="BT3" s="629"/>
      <c r="BU3" s="629"/>
      <c r="BV3" s="629"/>
      <c r="BW3" s="629"/>
      <c r="BX3" s="629"/>
      <c r="BY3" s="629"/>
      <c r="BZ3" s="629"/>
      <c r="CA3" s="629"/>
      <c r="CB3" s="629"/>
      <c r="CC3" s="629"/>
      <c r="CD3" s="629"/>
      <c r="CE3" s="629"/>
      <c r="CF3" s="629"/>
      <c r="CG3" s="629"/>
      <c r="CH3" s="629"/>
      <c r="CI3" s="629"/>
      <c r="CJ3" s="629"/>
      <c r="CK3" s="629"/>
      <c r="CL3" s="629"/>
      <c r="CM3" s="629"/>
      <c r="CN3" s="629"/>
      <c r="CO3" s="629"/>
      <c r="CP3" s="629"/>
      <c r="CQ3" s="629"/>
      <c r="CR3" s="629"/>
      <c r="CS3" s="629"/>
      <c r="CT3" s="629"/>
      <c r="CU3" s="629"/>
      <c r="CV3" s="629"/>
      <c r="CW3" s="629"/>
      <c r="CX3" s="629"/>
      <c r="CY3" s="629"/>
      <c r="CZ3" s="629"/>
      <c r="DA3" s="629"/>
      <c r="DB3" s="629"/>
      <c r="DC3" s="629"/>
      <c r="DD3" s="629"/>
      <c r="DE3" s="629"/>
      <c r="DF3" s="629"/>
      <c r="DG3" s="629"/>
      <c r="DH3" s="629"/>
      <c r="DI3" s="629"/>
      <c r="DJ3" s="629"/>
      <c r="DK3" s="629"/>
      <c r="DL3" s="629"/>
      <c r="DM3" s="629"/>
      <c r="DN3" s="629"/>
      <c r="DO3" s="629"/>
      <c r="DP3" s="629"/>
      <c r="DQ3" s="629"/>
      <c r="DR3" s="629"/>
      <c r="DS3" s="629"/>
      <c r="DT3" s="629"/>
      <c r="DU3" s="629"/>
      <c r="DV3" s="629"/>
      <c r="DW3" s="629"/>
      <c r="DX3" s="629"/>
      <c r="DY3" s="629"/>
      <c r="DZ3" s="629"/>
      <c r="EA3" s="629"/>
      <c r="EB3" s="629"/>
      <c r="EC3" s="629"/>
      <c r="ED3" s="629"/>
      <c r="EE3" s="629"/>
      <c r="EF3" s="629"/>
      <c r="EG3" s="629"/>
      <c r="EH3" s="629"/>
      <c r="EI3" s="629"/>
      <c r="EJ3" s="629"/>
      <c r="EK3" s="629"/>
      <c r="EL3" s="629"/>
      <c r="EM3" s="629"/>
      <c r="EN3" s="629"/>
      <c r="EO3" s="629"/>
      <c r="EP3" s="629"/>
      <c r="EQ3" s="629"/>
      <c r="ER3" s="629"/>
      <c r="ES3" s="629"/>
      <c r="ET3" s="629"/>
      <c r="EU3" s="629"/>
      <c r="EV3" s="629"/>
      <c r="EW3" s="629"/>
      <c r="EX3" s="629"/>
      <c r="EY3" s="629"/>
      <c r="EZ3" s="629"/>
      <c r="FA3" s="629"/>
      <c r="FB3" s="629"/>
      <c r="FC3" s="629"/>
      <c r="FD3" s="629"/>
      <c r="FE3" s="629"/>
      <c r="FF3" s="629"/>
      <c r="FG3" s="629"/>
      <c r="FH3" s="629"/>
      <c r="FI3" s="629"/>
      <c r="FJ3" s="629"/>
      <c r="FK3" s="629"/>
      <c r="FL3" s="629"/>
      <c r="FM3" s="629"/>
      <c r="FN3" s="629"/>
      <c r="FO3" s="629"/>
      <c r="FP3" s="629"/>
      <c r="FQ3" s="629"/>
      <c r="FR3" s="629"/>
      <c r="FS3" s="629"/>
      <c r="FT3" s="629"/>
      <c r="FU3" s="629"/>
      <c r="FV3" s="629"/>
      <c r="FW3" s="629"/>
      <c r="FX3" s="629"/>
      <c r="FY3" s="629"/>
      <c r="FZ3" s="629"/>
      <c r="GA3" s="629"/>
      <c r="GB3" s="629"/>
      <c r="GC3" s="629"/>
      <c r="GD3" s="629"/>
      <c r="GE3" s="629"/>
      <c r="GF3" s="629"/>
      <c r="GG3" s="629"/>
      <c r="GH3" s="629"/>
      <c r="GI3" s="629"/>
      <c r="GJ3" s="629"/>
      <c r="GK3" s="629"/>
      <c r="GL3" s="629"/>
      <c r="GM3" s="629"/>
      <c r="GN3" s="629"/>
      <c r="GO3" s="629"/>
      <c r="GP3" s="629"/>
      <c r="GQ3" s="629"/>
      <c r="GR3" s="629"/>
      <c r="GS3" s="629"/>
      <c r="GT3" s="629"/>
      <c r="GU3" s="629"/>
      <c r="GV3" s="629"/>
      <c r="GW3" s="629"/>
      <c r="GX3" s="629"/>
      <c r="GY3" s="629"/>
      <c r="GZ3" s="629"/>
      <c r="HA3" s="629"/>
      <c r="HB3" s="629"/>
      <c r="HC3" s="629"/>
      <c r="HD3" s="629"/>
      <c r="HE3" s="629"/>
      <c r="HF3" s="629"/>
      <c r="HG3" s="629"/>
      <c r="HH3" s="629"/>
      <c r="HI3" s="629"/>
    </row>
    <row r="4" spans="1:217" s="630" customFormat="1" ht="45">
      <c r="A4" s="773" t="s">
        <v>386</v>
      </c>
      <c r="B4" s="776">
        <v>0.3</v>
      </c>
      <c r="C4" s="704" t="s">
        <v>387</v>
      </c>
      <c r="D4" s="631" t="s">
        <v>388</v>
      </c>
      <c r="E4" s="631" t="s">
        <v>388</v>
      </c>
      <c r="F4" s="641" t="s">
        <v>491</v>
      </c>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629"/>
      <c r="AN4" s="629"/>
      <c r="AO4" s="629"/>
      <c r="AP4" s="629"/>
      <c r="AQ4" s="629"/>
      <c r="AR4" s="629"/>
      <c r="AS4" s="629"/>
      <c r="AT4" s="629"/>
      <c r="AU4" s="629"/>
      <c r="AV4" s="629"/>
      <c r="AW4" s="629"/>
      <c r="AX4" s="629"/>
      <c r="AY4" s="629"/>
      <c r="AZ4" s="629"/>
      <c r="BA4" s="629"/>
      <c r="BB4" s="629"/>
      <c r="BC4" s="629"/>
      <c r="BD4" s="629"/>
      <c r="BE4" s="629"/>
      <c r="BF4" s="629"/>
      <c r="BG4" s="629"/>
      <c r="BH4" s="629"/>
      <c r="BI4" s="629"/>
      <c r="BJ4" s="629"/>
      <c r="BK4" s="629"/>
      <c r="BL4" s="629"/>
      <c r="BM4" s="629"/>
      <c r="BN4" s="629"/>
      <c r="BO4" s="629"/>
      <c r="BP4" s="629"/>
      <c r="BQ4" s="629"/>
      <c r="BR4" s="629"/>
      <c r="BS4" s="629"/>
      <c r="BT4" s="629"/>
      <c r="BU4" s="629"/>
      <c r="BV4" s="629"/>
      <c r="BW4" s="629"/>
      <c r="BX4" s="629"/>
      <c r="BY4" s="629"/>
      <c r="BZ4" s="629"/>
      <c r="CA4" s="629"/>
      <c r="CB4" s="629"/>
      <c r="CC4" s="629"/>
      <c r="CD4" s="629"/>
      <c r="CE4" s="629"/>
      <c r="CF4" s="629"/>
      <c r="CG4" s="629"/>
      <c r="CH4" s="629"/>
      <c r="CI4" s="629"/>
      <c r="CJ4" s="629"/>
      <c r="CK4" s="629"/>
      <c r="CL4" s="629"/>
      <c r="CM4" s="629"/>
      <c r="CN4" s="629"/>
      <c r="CO4" s="629"/>
      <c r="CP4" s="629"/>
      <c r="CQ4" s="629"/>
      <c r="CR4" s="629"/>
      <c r="CS4" s="629"/>
      <c r="CT4" s="629"/>
      <c r="CU4" s="629"/>
      <c r="CV4" s="629"/>
      <c r="CW4" s="629"/>
      <c r="CX4" s="629"/>
      <c r="CY4" s="629"/>
      <c r="CZ4" s="629"/>
      <c r="DA4" s="629"/>
      <c r="DB4" s="629"/>
      <c r="DC4" s="629"/>
      <c r="DD4" s="629"/>
      <c r="DE4" s="629"/>
      <c r="DF4" s="629"/>
      <c r="DG4" s="629"/>
      <c r="DH4" s="629"/>
      <c r="DI4" s="629"/>
      <c r="DJ4" s="629"/>
      <c r="DK4" s="629"/>
      <c r="DL4" s="629"/>
      <c r="DM4" s="629"/>
      <c r="DN4" s="629"/>
      <c r="DO4" s="629"/>
      <c r="DP4" s="629"/>
      <c r="DQ4" s="629"/>
      <c r="DR4" s="629"/>
      <c r="DS4" s="629"/>
      <c r="DT4" s="629"/>
      <c r="DU4" s="629"/>
      <c r="DV4" s="629"/>
      <c r="DW4" s="629"/>
      <c r="DX4" s="629"/>
      <c r="DY4" s="629"/>
      <c r="DZ4" s="629"/>
      <c r="EA4" s="629"/>
      <c r="EB4" s="629"/>
      <c r="EC4" s="629"/>
      <c r="ED4" s="629"/>
      <c r="EE4" s="629"/>
      <c r="EF4" s="629"/>
      <c r="EG4" s="629"/>
      <c r="EH4" s="629"/>
      <c r="EI4" s="629"/>
      <c r="EJ4" s="629"/>
      <c r="EK4" s="629"/>
      <c r="EL4" s="629"/>
      <c r="EM4" s="629"/>
      <c r="EN4" s="629"/>
      <c r="EO4" s="629"/>
      <c r="EP4" s="629"/>
      <c r="EQ4" s="629"/>
      <c r="ER4" s="629"/>
      <c r="ES4" s="629"/>
      <c r="ET4" s="629"/>
      <c r="EU4" s="629"/>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9"/>
      <c r="GK4" s="629"/>
      <c r="GL4" s="629"/>
      <c r="GM4" s="629"/>
      <c r="GN4" s="629"/>
      <c r="GO4" s="629"/>
      <c r="GP4" s="629"/>
      <c r="GQ4" s="629"/>
      <c r="GR4" s="629"/>
      <c r="GS4" s="629"/>
      <c r="GT4" s="629"/>
      <c r="GU4" s="629"/>
      <c r="GV4" s="629"/>
      <c r="GW4" s="629"/>
      <c r="GX4" s="629"/>
      <c r="GY4" s="629"/>
      <c r="GZ4" s="629"/>
      <c r="HA4" s="629"/>
      <c r="HB4" s="629"/>
      <c r="HC4" s="629"/>
      <c r="HD4" s="629"/>
      <c r="HE4" s="629"/>
      <c r="HF4" s="629"/>
      <c r="HG4" s="629"/>
      <c r="HH4" s="629"/>
      <c r="HI4" s="629"/>
    </row>
    <row r="5" spans="1:217" s="630" customFormat="1" ht="45">
      <c r="A5" s="774"/>
      <c r="B5" s="777"/>
      <c r="C5" s="705" t="s">
        <v>389</v>
      </c>
      <c r="D5" s="632" t="s">
        <v>388</v>
      </c>
      <c r="E5" s="632" t="s">
        <v>388</v>
      </c>
      <c r="F5" s="636" t="s">
        <v>491</v>
      </c>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629"/>
      <c r="AY5" s="629"/>
      <c r="AZ5" s="629"/>
      <c r="BA5" s="629"/>
      <c r="BB5" s="629"/>
      <c r="BC5" s="629"/>
      <c r="BD5" s="629"/>
      <c r="BE5" s="629"/>
      <c r="BF5" s="629"/>
      <c r="BG5" s="629"/>
      <c r="BH5" s="629"/>
      <c r="BI5" s="629"/>
      <c r="BJ5" s="629"/>
      <c r="BK5" s="629"/>
      <c r="BL5" s="629"/>
      <c r="BM5" s="629"/>
      <c r="BN5" s="629"/>
      <c r="BO5" s="629"/>
      <c r="BP5" s="629"/>
      <c r="BQ5" s="629"/>
      <c r="BR5" s="629"/>
      <c r="BS5" s="629"/>
      <c r="BT5" s="629"/>
      <c r="BU5" s="629"/>
      <c r="BV5" s="629"/>
      <c r="BW5" s="629"/>
      <c r="BX5" s="629"/>
      <c r="BY5" s="629"/>
      <c r="BZ5" s="629"/>
      <c r="CA5" s="629"/>
      <c r="CB5" s="629"/>
      <c r="CC5" s="629"/>
      <c r="CD5" s="629"/>
      <c r="CE5" s="629"/>
      <c r="CF5" s="629"/>
      <c r="CG5" s="629"/>
      <c r="CH5" s="629"/>
      <c r="CI5" s="629"/>
      <c r="CJ5" s="629"/>
      <c r="CK5" s="629"/>
      <c r="CL5" s="629"/>
      <c r="CM5" s="629"/>
      <c r="CN5" s="629"/>
      <c r="CO5" s="629"/>
      <c r="CP5" s="629"/>
      <c r="CQ5" s="629"/>
      <c r="CR5" s="629"/>
      <c r="CS5" s="629"/>
      <c r="CT5" s="629"/>
      <c r="CU5" s="629"/>
      <c r="CV5" s="629"/>
      <c r="CW5" s="629"/>
      <c r="CX5" s="629"/>
      <c r="CY5" s="629"/>
      <c r="CZ5" s="629"/>
      <c r="DA5" s="629"/>
      <c r="DB5" s="629"/>
      <c r="DC5" s="629"/>
      <c r="DD5" s="629"/>
      <c r="DE5" s="629"/>
      <c r="DF5" s="629"/>
      <c r="DG5" s="629"/>
      <c r="DH5" s="629"/>
      <c r="DI5" s="629"/>
      <c r="DJ5" s="629"/>
      <c r="DK5" s="629"/>
      <c r="DL5" s="629"/>
      <c r="DM5" s="629"/>
      <c r="DN5" s="629"/>
      <c r="DO5" s="629"/>
      <c r="DP5" s="629"/>
      <c r="DQ5" s="629"/>
      <c r="DR5" s="629"/>
      <c r="DS5" s="629"/>
      <c r="DT5" s="629"/>
      <c r="DU5" s="629"/>
      <c r="DV5" s="629"/>
      <c r="DW5" s="629"/>
      <c r="DX5" s="629"/>
      <c r="DY5" s="629"/>
      <c r="DZ5" s="629"/>
      <c r="EA5" s="629"/>
      <c r="EB5" s="629"/>
      <c r="EC5" s="629"/>
      <c r="ED5" s="629"/>
      <c r="EE5" s="629"/>
      <c r="EF5" s="629"/>
      <c r="EG5" s="629"/>
      <c r="EH5" s="629"/>
      <c r="EI5" s="629"/>
      <c r="EJ5" s="629"/>
      <c r="EK5" s="629"/>
      <c r="EL5" s="629"/>
      <c r="EM5" s="629"/>
      <c r="EN5" s="629"/>
      <c r="EO5" s="629"/>
      <c r="EP5" s="629"/>
      <c r="EQ5" s="629"/>
      <c r="ER5" s="629"/>
      <c r="ES5" s="629"/>
      <c r="ET5" s="629"/>
      <c r="EU5" s="629"/>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9"/>
      <c r="GK5" s="629"/>
      <c r="GL5" s="629"/>
      <c r="GM5" s="629"/>
      <c r="GN5" s="629"/>
      <c r="GO5" s="629"/>
      <c r="GP5" s="629"/>
      <c r="GQ5" s="629"/>
      <c r="GR5" s="629"/>
      <c r="GS5" s="629"/>
      <c r="GT5" s="629"/>
      <c r="GU5" s="629"/>
      <c r="GV5" s="629"/>
      <c r="GW5" s="629"/>
      <c r="GX5" s="629"/>
      <c r="GY5" s="629"/>
      <c r="GZ5" s="629"/>
      <c r="HA5" s="629"/>
      <c r="HB5" s="629"/>
      <c r="HC5" s="629"/>
      <c r="HD5" s="629"/>
      <c r="HE5" s="629"/>
      <c r="HF5" s="629"/>
      <c r="HG5" s="629"/>
      <c r="HH5" s="629"/>
      <c r="HI5" s="629"/>
    </row>
    <row r="6" spans="1:217" s="630" customFormat="1" ht="15.75">
      <c r="A6" s="774"/>
      <c r="B6" s="777"/>
      <c r="C6" s="705" t="s">
        <v>390</v>
      </c>
      <c r="D6" s="632"/>
      <c r="E6" s="632" t="s">
        <v>388</v>
      </c>
      <c r="F6" s="636"/>
      <c r="G6" s="629"/>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29"/>
      <c r="AY6" s="629"/>
      <c r="AZ6" s="629"/>
      <c r="BA6" s="629"/>
      <c r="BB6" s="629"/>
      <c r="BC6" s="629"/>
      <c r="BD6" s="629"/>
      <c r="BE6" s="629"/>
      <c r="BF6" s="629"/>
      <c r="BG6" s="629"/>
      <c r="BH6" s="629"/>
      <c r="BI6" s="629"/>
      <c r="BJ6" s="629"/>
      <c r="BK6" s="629"/>
      <c r="BL6" s="629"/>
      <c r="BM6" s="629"/>
      <c r="BN6" s="629"/>
      <c r="BO6" s="629"/>
      <c r="BP6" s="629"/>
      <c r="BQ6" s="629"/>
      <c r="BR6" s="629"/>
      <c r="BS6" s="629"/>
      <c r="BT6" s="629"/>
      <c r="BU6" s="629"/>
      <c r="BV6" s="629"/>
      <c r="BW6" s="629"/>
      <c r="BX6" s="629"/>
      <c r="BY6" s="629"/>
      <c r="BZ6" s="629"/>
      <c r="CA6" s="629"/>
      <c r="CB6" s="629"/>
      <c r="CC6" s="629"/>
      <c r="CD6" s="629"/>
      <c r="CE6" s="629"/>
      <c r="CF6" s="629"/>
      <c r="CG6" s="629"/>
      <c r="CH6" s="629"/>
      <c r="CI6" s="629"/>
      <c r="CJ6" s="629"/>
      <c r="CK6" s="629"/>
      <c r="CL6" s="629"/>
      <c r="CM6" s="629"/>
      <c r="CN6" s="629"/>
      <c r="CO6" s="629"/>
      <c r="CP6" s="629"/>
      <c r="CQ6" s="629"/>
      <c r="CR6" s="629"/>
      <c r="CS6" s="629"/>
      <c r="CT6" s="629"/>
      <c r="CU6" s="629"/>
      <c r="CV6" s="629"/>
      <c r="CW6" s="629"/>
      <c r="CX6" s="629"/>
      <c r="CY6" s="629"/>
      <c r="CZ6" s="629"/>
      <c r="DA6" s="629"/>
      <c r="DB6" s="629"/>
      <c r="DC6" s="629"/>
      <c r="DD6" s="629"/>
      <c r="DE6" s="629"/>
      <c r="DF6" s="629"/>
      <c r="DG6" s="629"/>
      <c r="DH6" s="629"/>
      <c r="DI6" s="629"/>
      <c r="DJ6" s="629"/>
      <c r="DK6" s="629"/>
      <c r="DL6" s="629"/>
      <c r="DM6" s="629"/>
      <c r="DN6" s="629"/>
      <c r="DO6" s="629"/>
      <c r="DP6" s="629"/>
      <c r="DQ6" s="629"/>
      <c r="DR6" s="629"/>
      <c r="DS6" s="629"/>
      <c r="DT6" s="629"/>
      <c r="DU6" s="629"/>
      <c r="DV6" s="629"/>
      <c r="DW6" s="629"/>
      <c r="DX6" s="629"/>
      <c r="DY6" s="629"/>
      <c r="DZ6" s="629"/>
      <c r="EA6" s="629"/>
      <c r="EB6" s="629"/>
      <c r="EC6" s="629"/>
      <c r="ED6" s="629"/>
      <c r="EE6" s="629"/>
      <c r="EF6" s="629"/>
      <c r="EG6" s="629"/>
      <c r="EH6" s="629"/>
      <c r="EI6" s="629"/>
      <c r="EJ6" s="629"/>
      <c r="EK6" s="629"/>
      <c r="EL6" s="629"/>
      <c r="EM6" s="629"/>
      <c r="EN6" s="629"/>
      <c r="EO6" s="629"/>
      <c r="EP6" s="629"/>
      <c r="EQ6" s="629"/>
      <c r="ER6" s="629"/>
      <c r="ES6" s="629"/>
      <c r="ET6" s="629"/>
      <c r="EU6" s="629"/>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9"/>
      <c r="GK6" s="629"/>
      <c r="GL6" s="629"/>
      <c r="GM6" s="629"/>
      <c r="GN6" s="629"/>
      <c r="GO6" s="629"/>
      <c r="GP6" s="629"/>
      <c r="GQ6" s="629"/>
      <c r="GR6" s="629"/>
      <c r="GS6" s="629"/>
      <c r="GT6" s="629"/>
      <c r="GU6" s="629"/>
      <c r="GV6" s="629"/>
      <c r="GW6" s="629"/>
      <c r="GX6" s="629"/>
      <c r="GY6" s="629"/>
      <c r="GZ6" s="629"/>
      <c r="HA6" s="629"/>
      <c r="HB6" s="629"/>
      <c r="HC6" s="629"/>
      <c r="HD6" s="629"/>
      <c r="HE6" s="629"/>
      <c r="HF6" s="629"/>
      <c r="HG6" s="629"/>
      <c r="HH6" s="629"/>
      <c r="HI6" s="629"/>
    </row>
    <row r="7" spans="1:217" s="630" customFormat="1" ht="30">
      <c r="A7" s="774"/>
      <c r="B7" s="777"/>
      <c r="C7" s="705" t="s">
        <v>391</v>
      </c>
      <c r="D7" s="634"/>
      <c r="E7" s="632" t="s">
        <v>388</v>
      </c>
      <c r="F7" s="633"/>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29"/>
      <c r="AY7" s="629"/>
      <c r="AZ7" s="629"/>
      <c r="BA7" s="629"/>
      <c r="BB7" s="629"/>
      <c r="BC7" s="629"/>
      <c r="BD7" s="629"/>
      <c r="BE7" s="629"/>
      <c r="BF7" s="629"/>
      <c r="BG7" s="629"/>
      <c r="BH7" s="629"/>
      <c r="BI7" s="629"/>
      <c r="BJ7" s="629"/>
      <c r="BK7" s="629"/>
      <c r="BL7" s="629"/>
      <c r="BM7" s="629"/>
      <c r="BN7" s="629"/>
      <c r="BO7" s="629"/>
      <c r="BP7" s="629"/>
      <c r="BQ7" s="629"/>
      <c r="BR7" s="629"/>
      <c r="BS7" s="629"/>
      <c r="BT7" s="629"/>
      <c r="BU7" s="629"/>
      <c r="BV7" s="629"/>
      <c r="BW7" s="629"/>
      <c r="BX7" s="629"/>
      <c r="BY7" s="629"/>
      <c r="BZ7" s="629"/>
      <c r="CA7" s="629"/>
      <c r="CB7" s="629"/>
      <c r="CC7" s="629"/>
      <c r="CD7" s="629"/>
      <c r="CE7" s="629"/>
      <c r="CF7" s="629"/>
      <c r="CG7" s="629"/>
      <c r="CH7" s="629"/>
      <c r="CI7" s="629"/>
      <c r="CJ7" s="629"/>
      <c r="CK7" s="629"/>
      <c r="CL7" s="629"/>
      <c r="CM7" s="629"/>
      <c r="CN7" s="629"/>
      <c r="CO7" s="629"/>
      <c r="CP7" s="629"/>
      <c r="CQ7" s="629"/>
      <c r="CR7" s="629"/>
      <c r="CS7" s="629"/>
      <c r="CT7" s="629"/>
      <c r="CU7" s="629"/>
      <c r="CV7" s="629"/>
      <c r="CW7" s="629"/>
      <c r="CX7" s="629"/>
      <c r="CY7" s="629"/>
      <c r="CZ7" s="629"/>
      <c r="DA7" s="629"/>
      <c r="DB7" s="629"/>
      <c r="DC7" s="629"/>
      <c r="DD7" s="629"/>
      <c r="DE7" s="629"/>
      <c r="DF7" s="629"/>
      <c r="DG7" s="629"/>
      <c r="DH7" s="629"/>
      <c r="DI7" s="629"/>
      <c r="DJ7" s="629"/>
      <c r="DK7" s="629"/>
      <c r="DL7" s="629"/>
      <c r="DM7" s="629"/>
      <c r="DN7" s="629"/>
      <c r="DO7" s="629"/>
      <c r="DP7" s="629"/>
      <c r="DQ7" s="629"/>
      <c r="DR7" s="629"/>
      <c r="DS7" s="629"/>
      <c r="DT7" s="629"/>
      <c r="DU7" s="629"/>
      <c r="DV7" s="629"/>
      <c r="DW7" s="629"/>
      <c r="DX7" s="629"/>
      <c r="DY7" s="629"/>
      <c r="DZ7" s="629"/>
      <c r="EA7" s="629"/>
      <c r="EB7" s="629"/>
      <c r="EC7" s="629"/>
      <c r="ED7" s="629"/>
      <c r="EE7" s="629"/>
      <c r="EF7" s="629"/>
      <c r="EG7" s="629"/>
      <c r="EH7" s="629"/>
      <c r="EI7" s="629"/>
      <c r="EJ7" s="629"/>
      <c r="EK7" s="629"/>
      <c r="EL7" s="629"/>
      <c r="EM7" s="629"/>
      <c r="EN7" s="629"/>
      <c r="EO7" s="629"/>
      <c r="EP7" s="629"/>
      <c r="EQ7" s="629"/>
      <c r="ER7" s="629"/>
      <c r="ES7" s="629"/>
      <c r="ET7" s="629"/>
      <c r="EU7" s="629"/>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9"/>
      <c r="GK7" s="629"/>
      <c r="GL7" s="629"/>
      <c r="GM7" s="629"/>
      <c r="GN7" s="629"/>
      <c r="GO7" s="629"/>
      <c r="GP7" s="629"/>
      <c r="GQ7" s="629"/>
      <c r="GR7" s="629"/>
      <c r="GS7" s="629"/>
      <c r="GT7" s="629"/>
      <c r="GU7" s="629"/>
      <c r="GV7" s="629"/>
      <c r="GW7" s="629"/>
      <c r="GX7" s="629"/>
      <c r="GY7" s="629"/>
      <c r="GZ7" s="629"/>
      <c r="HA7" s="629"/>
      <c r="HB7" s="629"/>
      <c r="HC7" s="629"/>
      <c r="HD7" s="629"/>
      <c r="HE7" s="629"/>
      <c r="HF7" s="629"/>
      <c r="HG7" s="629"/>
      <c r="HH7" s="629"/>
      <c r="HI7" s="629"/>
    </row>
    <row r="8" spans="1:217" s="630" customFormat="1" ht="45.75" thickBot="1">
      <c r="A8" s="775"/>
      <c r="B8" s="778"/>
      <c r="C8" s="706" t="s">
        <v>392</v>
      </c>
      <c r="D8" s="635" t="s">
        <v>388</v>
      </c>
      <c r="E8" s="635" t="s">
        <v>388</v>
      </c>
      <c r="F8" s="639" t="s">
        <v>491</v>
      </c>
      <c r="G8" s="629"/>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629"/>
      <c r="AN8" s="629"/>
      <c r="AO8" s="629"/>
      <c r="AP8" s="629"/>
      <c r="AQ8" s="629"/>
      <c r="AR8" s="629"/>
      <c r="AS8" s="629"/>
      <c r="AT8" s="629"/>
      <c r="AU8" s="629"/>
      <c r="AV8" s="629"/>
      <c r="AW8" s="629"/>
      <c r="AX8" s="629"/>
      <c r="AY8" s="629"/>
      <c r="AZ8" s="629"/>
      <c r="BA8" s="629"/>
      <c r="BB8" s="629"/>
      <c r="BC8" s="629"/>
      <c r="BD8" s="629"/>
      <c r="BE8" s="629"/>
      <c r="BF8" s="629"/>
      <c r="BG8" s="629"/>
      <c r="BH8" s="629"/>
      <c r="BI8" s="629"/>
      <c r="BJ8" s="629"/>
      <c r="BK8" s="629"/>
      <c r="BL8" s="629"/>
      <c r="BM8" s="629"/>
      <c r="BN8" s="629"/>
      <c r="BO8" s="629"/>
      <c r="BP8" s="629"/>
      <c r="BQ8" s="629"/>
      <c r="BR8" s="629"/>
      <c r="BS8" s="629"/>
      <c r="BT8" s="629"/>
      <c r="BU8" s="629"/>
      <c r="BV8" s="629"/>
      <c r="BW8" s="629"/>
      <c r="BX8" s="629"/>
      <c r="BY8" s="629"/>
      <c r="BZ8" s="629"/>
      <c r="CA8" s="629"/>
      <c r="CB8" s="629"/>
      <c r="CC8" s="629"/>
      <c r="CD8" s="629"/>
      <c r="CE8" s="629"/>
      <c r="CF8" s="629"/>
      <c r="CG8" s="629"/>
      <c r="CH8" s="629"/>
      <c r="CI8" s="629"/>
      <c r="CJ8" s="629"/>
      <c r="CK8" s="629"/>
      <c r="CL8" s="629"/>
      <c r="CM8" s="629"/>
      <c r="CN8" s="629"/>
      <c r="CO8" s="629"/>
      <c r="CP8" s="629"/>
      <c r="CQ8" s="629"/>
      <c r="CR8" s="629"/>
      <c r="CS8" s="629"/>
      <c r="CT8" s="629"/>
      <c r="CU8" s="629"/>
      <c r="CV8" s="629"/>
      <c r="CW8" s="629"/>
      <c r="CX8" s="629"/>
      <c r="CY8" s="629"/>
      <c r="CZ8" s="629"/>
      <c r="DA8" s="629"/>
      <c r="DB8" s="629"/>
      <c r="DC8" s="629"/>
      <c r="DD8" s="629"/>
      <c r="DE8" s="629"/>
      <c r="DF8" s="629"/>
      <c r="DG8" s="629"/>
      <c r="DH8" s="629"/>
      <c r="DI8" s="629"/>
      <c r="DJ8" s="629"/>
      <c r="DK8" s="629"/>
      <c r="DL8" s="629"/>
      <c r="DM8" s="629"/>
      <c r="DN8" s="629"/>
      <c r="DO8" s="629"/>
      <c r="DP8" s="629"/>
      <c r="DQ8" s="629"/>
      <c r="DR8" s="629"/>
      <c r="DS8" s="629"/>
      <c r="DT8" s="629"/>
      <c r="DU8" s="629"/>
      <c r="DV8" s="629"/>
      <c r="DW8" s="629"/>
      <c r="DX8" s="629"/>
      <c r="DY8" s="629"/>
      <c r="DZ8" s="629"/>
      <c r="EA8" s="629"/>
      <c r="EB8" s="629"/>
      <c r="EC8" s="629"/>
      <c r="ED8" s="629"/>
      <c r="EE8" s="629"/>
      <c r="EF8" s="629"/>
      <c r="EG8" s="629"/>
      <c r="EH8" s="629"/>
      <c r="EI8" s="629"/>
      <c r="EJ8" s="629"/>
      <c r="EK8" s="629"/>
      <c r="EL8" s="629"/>
      <c r="EM8" s="629"/>
      <c r="EN8" s="629"/>
      <c r="EO8" s="629"/>
      <c r="EP8" s="629"/>
      <c r="EQ8" s="629"/>
      <c r="ER8" s="629"/>
      <c r="ES8" s="629"/>
      <c r="ET8" s="629"/>
      <c r="EU8" s="629"/>
      <c r="EV8" s="629"/>
      <c r="EW8" s="629"/>
      <c r="EX8" s="629"/>
      <c r="EY8" s="629"/>
      <c r="EZ8" s="629"/>
      <c r="FA8" s="629"/>
      <c r="FB8" s="629"/>
      <c r="FC8" s="629"/>
      <c r="FD8" s="629"/>
      <c r="FE8" s="629"/>
      <c r="FF8" s="629"/>
      <c r="FG8" s="629"/>
      <c r="FH8" s="629"/>
      <c r="FI8" s="629"/>
      <c r="FJ8" s="629"/>
      <c r="FK8" s="629"/>
      <c r="FL8" s="629"/>
      <c r="FM8" s="629"/>
      <c r="FN8" s="629"/>
      <c r="FO8" s="629"/>
      <c r="FP8" s="629"/>
      <c r="FQ8" s="629"/>
      <c r="FR8" s="629"/>
      <c r="FS8" s="629"/>
      <c r="FT8" s="629"/>
      <c r="FU8" s="629"/>
      <c r="FV8" s="629"/>
      <c r="FW8" s="629"/>
      <c r="FX8" s="629"/>
      <c r="FY8" s="629"/>
      <c r="FZ8" s="629"/>
      <c r="GA8" s="629"/>
      <c r="GB8" s="629"/>
      <c r="GC8" s="629"/>
      <c r="GD8" s="629"/>
      <c r="GE8" s="629"/>
      <c r="GF8" s="629"/>
      <c r="GG8" s="629"/>
      <c r="GH8" s="629"/>
      <c r="GI8" s="629"/>
      <c r="GJ8" s="629"/>
      <c r="GK8" s="629"/>
      <c r="GL8" s="629"/>
      <c r="GM8" s="629"/>
      <c r="GN8" s="629"/>
      <c r="GO8" s="629"/>
      <c r="GP8" s="629"/>
      <c r="GQ8" s="629"/>
      <c r="GR8" s="629"/>
      <c r="GS8" s="629"/>
      <c r="GT8" s="629"/>
      <c r="GU8" s="629"/>
      <c r="GV8" s="629"/>
      <c r="GW8" s="629"/>
      <c r="GX8" s="629"/>
      <c r="GY8" s="629"/>
      <c r="GZ8" s="629"/>
      <c r="HA8" s="629"/>
      <c r="HB8" s="629"/>
      <c r="HC8" s="629"/>
      <c r="HD8" s="629"/>
      <c r="HE8" s="629"/>
      <c r="HF8" s="629"/>
      <c r="HG8" s="629"/>
      <c r="HH8" s="629"/>
      <c r="HI8" s="629"/>
    </row>
    <row r="9" spans="1:217" s="630" customFormat="1" ht="30">
      <c r="A9" s="773" t="s">
        <v>393</v>
      </c>
      <c r="B9" s="770">
        <v>0.2</v>
      </c>
      <c r="C9" s="707" t="s">
        <v>394</v>
      </c>
      <c r="D9" s="631" t="s">
        <v>388</v>
      </c>
      <c r="E9" s="631" t="s">
        <v>388</v>
      </c>
      <c r="F9" s="638" t="s">
        <v>492</v>
      </c>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29"/>
      <c r="AS9" s="629"/>
      <c r="AT9" s="629"/>
      <c r="AU9" s="629"/>
      <c r="AV9" s="629"/>
      <c r="AW9" s="629"/>
      <c r="AX9" s="629"/>
      <c r="AY9" s="629"/>
      <c r="AZ9" s="629"/>
      <c r="BA9" s="629"/>
      <c r="BB9" s="629"/>
      <c r="BC9" s="629"/>
      <c r="BD9" s="629"/>
      <c r="BE9" s="629"/>
      <c r="BF9" s="629"/>
      <c r="BG9" s="629"/>
      <c r="BH9" s="629"/>
      <c r="BI9" s="629"/>
      <c r="BJ9" s="629"/>
      <c r="BK9" s="629"/>
      <c r="BL9" s="629"/>
      <c r="BM9" s="629"/>
      <c r="BN9" s="629"/>
      <c r="BO9" s="629"/>
      <c r="BP9" s="629"/>
      <c r="BQ9" s="629"/>
      <c r="BR9" s="629"/>
      <c r="BS9" s="629"/>
      <c r="BT9" s="629"/>
      <c r="BU9" s="629"/>
      <c r="BV9" s="629"/>
      <c r="BW9" s="629"/>
      <c r="BX9" s="629"/>
      <c r="BY9" s="629"/>
      <c r="BZ9" s="629"/>
      <c r="CA9" s="629"/>
      <c r="CB9" s="629"/>
      <c r="CC9" s="629"/>
      <c r="CD9" s="629"/>
      <c r="CE9" s="629"/>
      <c r="CF9" s="629"/>
      <c r="CG9" s="629"/>
      <c r="CH9" s="629"/>
      <c r="CI9" s="629"/>
      <c r="CJ9" s="629"/>
      <c r="CK9" s="629"/>
      <c r="CL9" s="629"/>
      <c r="CM9" s="629"/>
      <c r="CN9" s="629"/>
      <c r="CO9" s="629"/>
      <c r="CP9" s="629"/>
      <c r="CQ9" s="629"/>
      <c r="CR9" s="629"/>
      <c r="CS9" s="629"/>
      <c r="CT9" s="629"/>
      <c r="CU9" s="629"/>
      <c r="CV9" s="629"/>
      <c r="CW9" s="629"/>
      <c r="CX9" s="629"/>
      <c r="CY9" s="629"/>
      <c r="CZ9" s="629"/>
      <c r="DA9" s="629"/>
      <c r="DB9" s="629"/>
      <c r="DC9" s="629"/>
      <c r="DD9" s="629"/>
      <c r="DE9" s="629"/>
      <c r="DF9" s="629"/>
      <c r="DG9" s="629"/>
      <c r="DH9" s="629"/>
      <c r="DI9" s="629"/>
      <c r="DJ9" s="629"/>
      <c r="DK9" s="629"/>
      <c r="DL9" s="629"/>
      <c r="DM9" s="629"/>
      <c r="DN9" s="629"/>
      <c r="DO9" s="629"/>
      <c r="DP9" s="629"/>
      <c r="DQ9" s="629"/>
      <c r="DR9" s="629"/>
      <c r="DS9" s="629"/>
      <c r="DT9" s="629"/>
      <c r="DU9" s="629"/>
      <c r="DV9" s="629"/>
      <c r="DW9" s="629"/>
      <c r="DX9" s="629"/>
      <c r="DY9" s="629"/>
      <c r="DZ9" s="629"/>
      <c r="EA9" s="629"/>
      <c r="EB9" s="629"/>
      <c r="EC9" s="629"/>
      <c r="ED9" s="629"/>
      <c r="EE9" s="629"/>
      <c r="EF9" s="629"/>
      <c r="EG9" s="629"/>
      <c r="EH9" s="629"/>
      <c r="EI9" s="629"/>
      <c r="EJ9" s="629"/>
      <c r="EK9" s="629"/>
      <c r="EL9" s="629"/>
      <c r="EM9" s="629"/>
      <c r="EN9" s="629"/>
      <c r="EO9" s="629"/>
      <c r="EP9" s="629"/>
      <c r="EQ9" s="629"/>
      <c r="ER9" s="629"/>
      <c r="ES9" s="629"/>
      <c r="ET9" s="629"/>
      <c r="EU9" s="629"/>
      <c r="EV9" s="629"/>
      <c r="EW9" s="629"/>
      <c r="EX9" s="629"/>
      <c r="EY9" s="629"/>
      <c r="EZ9" s="629"/>
      <c r="FA9" s="629"/>
      <c r="FB9" s="629"/>
      <c r="FC9" s="629"/>
      <c r="FD9" s="629"/>
      <c r="FE9" s="629"/>
      <c r="FF9" s="629"/>
      <c r="FG9" s="629"/>
      <c r="FH9" s="629"/>
      <c r="FI9" s="629"/>
      <c r="FJ9" s="629"/>
      <c r="FK9" s="629"/>
      <c r="FL9" s="629"/>
      <c r="FM9" s="629"/>
      <c r="FN9" s="629"/>
      <c r="FO9" s="629"/>
      <c r="FP9" s="629"/>
      <c r="FQ9" s="629"/>
      <c r="FR9" s="629"/>
      <c r="FS9" s="629"/>
      <c r="FT9" s="629"/>
      <c r="FU9" s="629"/>
      <c r="FV9" s="629"/>
      <c r="FW9" s="629"/>
      <c r="FX9" s="629"/>
      <c r="FY9" s="629"/>
      <c r="FZ9" s="629"/>
      <c r="GA9" s="629"/>
      <c r="GB9" s="629"/>
      <c r="GC9" s="629"/>
      <c r="GD9" s="629"/>
      <c r="GE9" s="629"/>
      <c r="GF9" s="629"/>
      <c r="GG9" s="629"/>
      <c r="GH9" s="629"/>
      <c r="GI9" s="629"/>
      <c r="GJ9" s="629"/>
      <c r="GK9" s="629"/>
      <c r="GL9" s="629"/>
      <c r="GM9" s="629"/>
      <c r="GN9" s="629"/>
      <c r="GO9" s="629"/>
      <c r="GP9" s="629"/>
      <c r="GQ9" s="629"/>
      <c r="GR9" s="629"/>
      <c r="GS9" s="629"/>
      <c r="GT9" s="629"/>
      <c r="GU9" s="629"/>
      <c r="GV9" s="629"/>
      <c r="GW9" s="629"/>
      <c r="GX9" s="629"/>
      <c r="GY9" s="629"/>
      <c r="GZ9" s="629"/>
      <c r="HA9" s="629"/>
      <c r="HB9" s="629"/>
      <c r="HC9" s="629"/>
      <c r="HD9" s="629"/>
      <c r="HE9" s="629"/>
      <c r="HF9" s="629"/>
      <c r="HG9" s="629"/>
      <c r="HH9" s="629"/>
      <c r="HI9" s="629"/>
    </row>
    <row r="10" spans="1:217" s="630" customFormat="1" ht="30">
      <c r="A10" s="774"/>
      <c r="B10" s="779"/>
      <c r="C10" s="705" t="s">
        <v>395</v>
      </c>
      <c r="D10" s="632"/>
      <c r="E10" s="632" t="s">
        <v>388</v>
      </c>
      <c r="F10" s="636"/>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629"/>
      <c r="BW10" s="629"/>
      <c r="BX10" s="629"/>
      <c r="BY10" s="629"/>
      <c r="BZ10" s="629"/>
      <c r="CA10" s="629"/>
      <c r="CB10" s="629"/>
      <c r="CC10" s="629"/>
      <c r="CD10" s="629"/>
      <c r="CE10" s="629"/>
      <c r="CF10" s="629"/>
      <c r="CG10" s="629"/>
      <c r="CH10" s="629"/>
      <c r="CI10" s="629"/>
      <c r="CJ10" s="629"/>
      <c r="CK10" s="629"/>
      <c r="CL10" s="629"/>
      <c r="CM10" s="629"/>
      <c r="CN10" s="629"/>
      <c r="CO10" s="629"/>
      <c r="CP10" s="629"/>
      <c r="CQ10" s="629"/>
      <c r="CR10" s="629"/>
      <c r="CS10" s="629"/>
      <c r="CT10" s="629"/>
      <c r="CU10" s="629"/>
      <c r="CV10" s="629"/>
      <c r="CW10" s="629"/>
      <c r="CX10" s="629"/>
      <c r="CY10" s="629"/>
      <c r="CZ10" s="629"/>
      <c r="DA10" s="629"/>
      <c r="DB10" s="629"/>
      <c r="DC10" s="629"/>
      <c r="DD10" s="629"/>
      <c r="DE10" s="629"/>
      <c r="DF10" s="629"/>
      <c r="DG10" s="629"/>
      <c r="DH10" s="629"/>
      <c r="DI10" s="629"/>
      <c r="DJ10" s="629"/>
      <c r="DK10" s="629"/>
      <c r="DL10" s="629"/>
      <c r="DM10" s="629"/>
      <c r="DN10" s="629"/>
      <c r="DO10" s="629"/>
      <c r="DP10" s="629"/>
      <c r="DQ10" s="629"/>
      <c r="DR10" s="629"/>
      <c r="DS10" s="629"/>
      <c r="DT10" s="629"/>
      <c r="DU10" s="629"/>
      <c r="DV10" s="629"/>
      <c r="DW10" s="629"/>
      <c r="DX10" s="629"/>
      <c r="DY10" s="629"/>
      <c r="DZ10" s="629"/>
      <c r="EA10" s="629"/>
      <c r="EB10" s="629"/>
      <c r="EC10" s="629"/>
      <c r="ED10" s="629"/>
      <c r="EE10" s="629"/>
      <c r="EF10" s="629"/>
      <c r="EG10" s="629"/>
      <c r="EH10" s="629"/>
      <c r="EI10" s="629"/>
      <c r="EJ10" s="629"/>
      <c r="EK10" s="629"/>
      <c r="EL10" s="629"/>
      <c r="EM10" s="629"/>
      <c r="EN10" s="629"/>
      <c r="EO10" s="629"/>
      <c r="EP10" s="629"/>
      <c r="EQ10" s="629"/>
      <c r="ER10" s="629"/>
      <c r="ES10" s="629"/>
      <c r="ET10" s="629"/>
      <c r="EU10" s="629"/>
      <c r="EV10" s="629"/>
      <c r="EW10" s="629"/>
      <c r="EX10" s="629"/>
      <c r="EY10" s="629"/>
      <c r="EZ10" s="629"/>
      <c r="FA10" s="629"/>
      <c r="FB10" s="629"/>
      <c r="FC10" s="629"/>
      <c r="FD10" s="629"/>
      <c r="FE10" s="629"/>
      <c r="FF10" s="629"/>
      <c r="FG10" s="629"/>
      <c r="FH10" s="629"/>
      <c r="FI10" s="629"/>
      <c r="FJ10" s="629"/>
      <c r="FK10" s="629"/>
      <c r="FL10" s="629"/>
      <c r="FM10" s="629"/>
      <c r="FN10" s="629"/>
      <c r="FO10" s="629"/>
      <c r="FP10" s="629"/>
      <c r="FQ10" s="629"/>
      <c r="FR10" s="629"/>
      <c r="FS10" s="629"/>
      <c r="FT10" s="629"/>
      <c r="FU10" s="629"/>
      <c r="FV10" s="629"/>
      <c r="FW10" s="629"/>
      <c r="FX10" s="629"/>
      <c r="FY10" s="629"/>
      <c r="FZ10" s="629"/>
      <c r="GA10" s="629"/>
      <c r="GB10" s="629"/>
      <c r="GC10" s="629"/>
      <c r="GD10" s="629"/>
      <c r="GE10" s="629"/>
      <c r="GF10" s="629"/>
      <c r="GG10" s="629"/>
      <c r="GH10" s="629"/>
      <c r="GI10" s="629"/>
      <c r="GJ10" s="629"/>
      <c r="GK10" s="629"/>
      <c r="GL10" s="629"/>
      <c r="GM10" s="629"/>
      <c r="GN10" s="629"/>
      <c r="GO10" s="629"/>
      <c r="GP10" s="629"/>
      <c r="GQ10" s="629"/>
      <c r="GR10" s="629"/>
      <c r="GS10" s="629"/>
      <c r="GT10" s="629"/>
      <c r="GU10" s="629"/>
      <c r="GV10" s="629"/>
      <c r="GW10" s="629"/>
      <c r="GX10" s="629"/>
      <c r="GY10" s="629"/>
      <c r="GZ10" s="629"/>
      <c r="HA10" s="629"/>
      <c r="HB10" s="629"/>
      <c r="HC10" s="629"/>
      <c r="HD10" s="629"/>
      <c r="HE10" s="629"/>
      <c r="HF10" s="629"/>
      <c r="HG10" s="629"/>
      <c r="HH10" s="629"/>
      <c r="HI10" s="629"/>
    </row>
    <row r="11" spans="1:217" s="630" customFormat="1" ht="30">
      <c r="A11" s="774"/>
      <c r="B11" s="779"/>
      <c r="C11" s="705" t="s">
        <v>396</v>
      </c>
      <c r="D11" s="632" t="s">
        <v>388</v>
      </c>
      <c r="E11" s="632" t="s">
        <v>388</v>
      </c>
      <c r="F11" s="636" t="s">
        <v>492</v>
      </c>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629"/>
      <c r="BW11" s="629"/>
      <c r="BX11" s="629"/>
      <c r="BY11" s="629"/>
      <c r="BZ11" s="629"/>
      <c r="CA11" s="629"/>
      <c r="CB11" s="629"/>
      <c r="CC11" s="629"/>
      <c r="CD11" s="629"/>
      <c r="CE11" s="629"/>
      <c r="CF11" s="629"/>
      <c r="CG11" s="629"/>
      <c r="CH11" s="629"/>
      <c r="CI11" s="629"/>
      <c r="CJ11" s="629"/>
      <c r="CK11" s="629"/>
      <c r="CL11" s="629"/>
      <c r="CM11" s="629"/>
      <c r="CN11" s="629"/>
      <c r="CO11" s="629"/>
      <c r="CP11" s="629"/>
      <c r="CQ11" s="629"/>
      <c r="CR11" s="629"/>
      <c r="CS11" s="629"/>
      <c r="CT11" s="629"/>
      <c r="CU11" s="629"/>
      <c r="CV11" s="629"/>
      <c r="CW11" s="629"/>
      <c r="CX11" s="629"/>
      <c r="CY11" s="629"/>
      <c r="CZ11" s="629"/>
      <c r="DA11" s="629"/>
      <c r="DB11" s="629"/>
      <c r="DC11" s="629"/>
      <c r="DD11" s="629"/>
      <c r="DE11" s="629"/>
      <c r="DF11" s="629"/>
      <c r="DG11" s="629"/>
      <c r="DH11" s="629"/>
      <c r="DI11" s="629"/>
      <c r="DJ11" s="629"/>
      <c r="DK11" s="629"/>
      <c r="DL11" s="629"/>
      <c r="DM11" s="629"/>
      <c r="DN11" s="629"/>
      <c r="DO11" s="629"/>
      <c r="DP11" s="629"/>
      <c r="DQ11" s="629"/>
      <c r="DR11" s="629"/>
      <c r="DS11" s="629"/>
      <c r="DT11" s="629"/>
      <c r="DU11" s="629"/>
      <c r="DV11" s="629"/>
      <c r="DW11" s="629"/>
      <c r="DX11" s="629"/>
      <c r="DY11" s="629"/>
      <c r="DZ11" s="629"/>
      <c r="EA11" s="629"/>
      <c r="EB11" s="629"/>
      <c r="EC11" s="629"/>
      <c r="ED11" s="629"/>
      <c r="EE11" s="629"/>
      <c r="EF11" s="629"/>
      <c r="EG11" s="629"/>
      <c r="EH11" s="629"/>
      <c r="EI11" s="629"/>
      <c r="EJ11" s="629"/>
      <c r="EK11" s="629"/>
      <c r="EL11" s="629"/>
      <c r="EM11" s="629"/>
      <c r="EN11" s="629"/>
      <c r="EO11" s="629"/>
      <c r="EP11" s="629"/>
      <c r="EQ11" s="629"/>
      <c r="ER11" s="629"/>
      <c r="ES11" s="629"/>
      <c r="ET11" s="629"/>
      <c r="EU11" s="629"/>
      <c r="EV11" s="629"/>
      <c r="EW11" s="629"/>
      <c r="EX11" s="629"/>
      <c r="EY11" s="629"/>
      <c r="EZ11" s="629"/>
      <c r="FA11" s="629"/>
      <c r="FB11" s="629"/>
      <c r="FC11" s="629"/>
      <c r="FD11" s="629"/>
      <c r="FE11" s="629"/>
      <c r="FF11" s="629"/>
      <c r="FG11" s="629"/>
      <c r="FH11" s="629"/>
      <c r="FI11" s="629"/>
      <c r="FJ11" s="629"/>
      <c r="FK11" s="629"/>
      <c r="FL11" s="629"/>
      <c r="FM11" s="629"/>
      <c r="FN11" s="629"/>
      <c r="FO11" s="629"/>
      <c r="FP11" s="629"/>
      <c r="FQ11" s="629"/>
      <c r="FR11" s="629"/>
      <c r="FS11" s="629"/>
      <c r="FT11" s="629"/>
      <c r="FU11" s="629"/>
      <c r="FV11" s="629"/>
      <c r="FW11" s="629"/>
      <c r="FX11" s="629"/>
      <c r="FY11" s="629"/>
      <c r="FZ11" s="629"/>
      <c r="GA11" s="629"/>
      <c r="GB11" s="629"/>
      <c r="GC11" s="629"/>
      <c r="GD11" s="629"/>
      <c r="GE11" s="629"/>
      <c r="GF11" s="629"/>
      <c r="GG11" s="629"/>
      <c r="GH11" s="629"/>
      <c r="GI11" s="629"/>
      <c r="GJ11" s="629"/>
      <c r="GK11" s="629"/>
      <c r="GL11" s="629"/>
      <c r="GM11" s="629"/>
      <c r="GN11" s="629"/>
      <c r="GO11" s="629"/>
      <c r="GP11" s="629"/>
      <c r="GQ11" s="629"/>
      <c r="GR11" s="629"/>
      <c r="GS11" s="629"/>
      <c r="GT11" s="629"/>
      <c r="GU11" s="629"/>
      <c r="GV11" s="629"/>
      <c r="GW11" s="629"/>
      <c r="GX11" s="629"/>
      <c r="GY11" s="629"/>
      <c r="GZ11" s="629"/>
      <c r="HA11" s="629"/>
      <c r="HB11" s="629"/>
      <c r="HC11" s="629"/>
      <c r="HD11" s="629"/>
      <c r="HE11" s="629"/>
      <c r="HF11" s="629"/>
      <c r="HG11" s="629"/>
      <c r="HH11" s="629"/>
      <c r="HI11" s="629"/>
    </row>
    <row r="12" spans="1:217" s="630" customFormat="1" ht="30">
      <c r="A12" s="774"/>
      <c r="B12" s="779"/>
      <c r="C12" s="708" t="s">
        <v>397</v>
      </c>
      <c r="D12" s="634"/>
      <c r="E12" s="632" t="s">
        <v>388</v>
      </c>
      <c r="F12" s="636"/>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29"/>
      <c r="AR12" s="629"/>
      <c r="AS12" s="629"/>
      <c r="AT12" s="629"/>
      <c r="AU12" s="629"/>
      <c r="AV12" s="629"/>
      <c r="AW12" s="629"/>
      <c r="AX12" s="629"/>
      <c r="AY12" s="629"/>
      <c r="AZ12" s="629"/>
      <c r="BA12" s="629"/>
      <c r="BB12" s="629"/>
      <c r="BC12" s="629"/>
      <c r="BD12" s="629"/>
      <c r="BE12" s="629"/>
      <c r="BF12" s="629"/>
      <c r="BG12" s="629"/>
      <c r="BH12" s="629"/>
      <c r="BI12" s="629"/>
      <c r="BJ12" s="629"/>
      <c r="BK12" s="629"/>
      <c r="BL12" s="629"/>
      <c r="BM12" s="629"/>
      <c r="BN12" s="629"/>
      <c r="BO12" s="629"/>
      <c r="BP12" s="629"/>
      <c r="BQ12" s="629"/>
      <c r="BR12" s="629"/>
      <c r="BS12" s="629"/>
      <c r="BT12" s="629"/>
      <c r="BU12" s="629"/>
      <c r="BV12" s="629"/>
      <c r="BW12" s="629"/>
      <c r="BX12" s="629"/>
      <c r="BY12" s="629"/>
      <c r="BZ12" s="629"/>
      <c r="CA12" s="629"/>
      <c r="CB12" s="629"/>
      <c r="CC12" s="629"/>
      <c r="CD12" s="629"/>
      <c r="CE12" s="629"/>
      <c r="CF12" s="629"/>
      <c r="CG12" s="629"/>
      <c r="CH12" s="629"/>
      <c r="CI12" s="629"/>
      <c r="CJ12" s="629"/>
      <c r="CK12" s="629"/>
      <c r="CL12" s="629"/>
      <c r="CM12" s="629"/>
      <c r="CN12" s="629"/>
      <c r="CO12" s="629"/>
      <c r="CP12" s="629"/>
      <c r="CQ12" s="629"/>
      <c r="CR12" s="629"/>
      <c r="CS12" s="629"/>
      <c r="CT12" s="629"/>
      <c r="CU12" s="629"/>
      <c r="CV12" s="629"/>
      <c r="CW12" s="629"/>
      <c r="CX12" s="629"/>
      <c r="CY12" s="629"/>
      <c r="CZ12" s="629"/>
      <c r="DA12" s="629"/>
      <c r="DB12" s="629"/>
      <c r="DC12" s="629"/>
      <c r="DD12" s="629"/>
      <c r="DE12" s="629"/>
      <c r="DF12" s="629"/>
      <c r="DG12" s="629"/>
      <c r="DH12" s="629"/>
      <c r="DI12" s="629"/>
      <c r="DJ12" s="629"/>
      <c r="DK12" s="629"/>
      <c r="DL12" s="629"/>
      <c r="DM12" s="629"/>
      <c r="DN12" s="629"/>
      <c r="DO12" s="629"/>
      <c r="DP12" s="629"/>
      <c r="DQ12" s="629"/>
      <c r="DR12" s="629"/>
      <c r="DS12" s="629"/>
      <c r="DT12" s="629"/>
      <c r="DU12" s="629"/>
      <c r="DV12" s="629"/>
      <c r="DW12" s="629"/>
      <c r="DX12" s="629"/>
      <c r="DY12" s="629"/>
      <c r="DZ12" s="629"/>
      <c r="EA12" s="629"/>
      <c r="EB12" s="629"/>
      <c r="EC12" s="629"/>
      <c r="ED12" s="629"/>
      <c r="EE12" s="629"/>
      <c r="EF12" s="629"/>
      <c r="EG12" s="629"/>
      <c r="EH12" s="629"/>
      <c r="EI12" s="629"/>
      <c r="EJ12" s="629"/>
      <c r="EK12" s="629"/>
      <c r="EL12" s="629"/>
      <c r="EM12" s="629"/>
      <c r="EN12" s="629"/>
      <c r="EO12" s="629"/>
      <c r="EP12" s="629"/>
      <c r="EQ12" s="629"/>
      <c r="ER12" s="629"/>
      <c r="ES12" s="629"/>
      <c r="ET12" s="629"/>
      <c r="EU12" s="629"/>
      <c r="EV12" s="629"/>
      <c r="EW12" s="629"/>
      <c r="EX12" s="629"/>
      <c r="EY12" s="629"/>
      <c r="EZ12" s="629"/>
      <c r="FA12" s="629"/>
      <c r="FB12" s="629"/>
      <c r="FC12" s="629"/>
      <c r="FD12" s="629"/>
      <c r="FE12" s="629"/>
      <c r="FF12" s="629"/>
      <c r="FG12" s="629"/>
      <c r="FH12" s="629"/>
      <c r="FI12" s="629"/>
      <c r="FJ12" s="629"/>
      <c r="FK12" s="629"/>
      <c r="FL12" s="629"/>
      <c r="FM12" s="629"/>
      <c r="FN12" s="629"/>
      <c r="FO12" s="629"/>
      <c r="FP12" s="629"/>
      <c r="FQ12" s="629"/>
      <c r="FR12" s="629"/>
      <c r="FS12" s="629"/>
      <c r="FT12" s="629"/>
      <c r="FU12" s="629"/>
      <c r="FV12" s="629"/>
      <c r="FW12" s="629"/>
      <c r="FX12" s="629"/>
      <c r="FY12" s="629"/>
      <c r="FZ12" s="629"/>
      <c r="GA12" s="629"/>
      <c r="GB12" s="629"/>
      <c r="GC12" s="629"/>
      <c r="GD12" s="629"/>
      <c r="GE12" s="629"/>
      <c r="GF12" s="629"/>
      <c r="GG12" s="629"/>
      <c r="GH12" s="629"/>
      <c r="GI12" s="629"/>
      <c r="GJ12" s="629"/>
      <c r="GK12" s="629"/>
      <c r="GL12" s="629"/>
      <c r="GM12" s="629"/>
      <c r="GN12" s="629"/>
      <c r="GO12" s="629"/>
      <c r="GP12" s="629"/>
      <c r="GQ12" s="629"/>
      <c r="GR12" s="629"/>
      <c r="GS12" s="629"/>
      <c r="GT12" s="629"/>
      <c r="GU12" s="629"/>
      <c r="GV12" s="629"/>
      <c r="GW12" s="629"/>
      <c r="GX12" s="629"/>
      <c r="GY12" s="629"/>
      <c r="GZ12" s="629"/>
      <c r="HA12" s="629"/>
      <c r="HB12" s="629"/>
      <c r="HC12" s="629"/>
      <c r="HD12" s="629"/>
      <c r="HE12" s="629"/>
      <c r="HF12" s="629"/>
      <c r="HG12" s="629"/>
      <c r="HH12" s="629"/>
      <c r="HI12" s="629"/>
    </row>
    <row r="13" spans="1:217" s="630" customFormat="1" ht="30" customHeight="1">
      <c r="A13" s="774"/>
      <c r="B13" s="779"/>
      <c r="C13" s="709" t="s">
        <v>398</v>
      </c>
      <c r="D13" s="781" t="s">
        <v>388</v>
      </c>
      <c r="E13" s="781" t="s">
        <v>388</v>
      </c>
      <c r="F13" s="784" t="s">
        <v>493</v>
      </c>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29"/>
      <c r="AR13" s="629"/>
      <c r="AS13" s="629"/>
      <c r="AT13" s="629"/>
      <c r="AU13" s="629"/>
      <c r="AV13" s="629"/>
      <c r="AW13" s="629"/>
      <c r="AX13" s="629"/>
      <c r="AY13" s="629"/>
      <c r="AZ13" s="629"/>
      <c r="BA13" s="629"/>
      <c r="BB13" s="629"/>
      <c r="BC13" s="629"/>
      <c r="BD13" s="629"/>
      <c r="BE13" s="629"/>
      <c r="BF13" s="629"/>
      <c r="BG13" s="629"/>
      <c r="BH13" s="629"/>
      <c r="BI13" s="629"/>
      <c r="BJ13" s="629"/>
      <c r="BK13" s="629"/>
      <c r="BL13" s="629"/>
      <c r="BM13" s="629"/>
      <c r="BN13" s="629"/>
      <c r="BO13" s="629"/>
      <c r="BP13" s="629"/>
      <c r="BQ13" s="629"/>
      <c r="BR13" s="629"/>
      <c r="BS13" s="629"/>
      <c r="BT13" s="629"/>
      <c r="BU13" s="629"/>
      <c r="BV13" s="629"/>
      <c r="BW13" s="629"/>
      <c r="BX13" s="629"/>
      <c r="BY13" s="629"/>
      <c r="BZ13" s="629"/>
      <c r="CA13" s="629"/>
      <c r="CB13" s="629"/>
      <c r="CC13" s="629"/>
      <c r="CD13" s="629"/>
      <c r="CE13" s="629"/>
      <c r="CF13" s="629"/>
      <c r="CG13" s="629"/>
      <c r="CH13" s="629"/>
      <c r="CI13" s="629"/>
      <c r="CJ13" s="629"/>
      <c r="CK13" s="629"/>
      <c r="CL13" s="629"/>
      <c r="CM13" s="629"/>
      <c r="CN13" s="629"/>
      <c r="CO13" s="629"/>
      <c r="CP13" s="629"/>
      <c r="CQ13" s="629"/>
      <c r="CR13" s="629"/>
      <c r="CS13" s="629"/>
      <c r="CT13" s="629"/>
      <c r="CU13" s="629"/>
      <c r="CV13" s="629"/>
      <c r="CW13" s="629"/>
      <c r="CX13" s="629"/>
      <c r="CY13" s="629"/>
      <c r="CZ13" s="629"/>
      <c r="DA13" s="629"/>
      <c r="DB13" s="629"/>
      <c r="DC13" s="629"/>
      <c r="DD13" s="629"/>
      <c r="DE13" s="629"/>
      <c r="DF13" s="629"/>
      <c r="DG13" s="629"/>
      <c r="DH13" s="629"/>
      <c r="DI13" s="629"/>
      <c r="DJ13" s="629"/>
      <c r="DK13" s="629"/>
      <c r="DL13" s="629"/>
      <c r="DM13" s="629"/>
      <c r="DN13" s="629"/>
      <c r="DO13" s="629"/>
      <c r="DP13" s="629"/>
      <c r="DQ13" s="629"/>
      <c r="DR13" s="629"/>
      <c r="DS13" s="629"/>
      <c r="DT13" s="629"/>
      <c r="DU13" s="629"/>
      <c r="DV13" s="629"/>
      <c r="DW13" s="629"/>
      <c r="DX13" s="629"/>
      <c r="DY13" s="629"/>
      <c r="DZ13" s="629"/>
      <c r="EA13" s="629"/>
      <c r="EB13" s="629"/>
      <c r="EC13" s="629"/>
      <c r="ED13" s="629"/>
      <c r="EE13" s="629"/>
      <c r="EF13" s="629"/>
      <c r="EG13" s="629"/>
      <c r="EH13" s="629"/>
      <c r="EI13" s="629"/>
      <c r="EJ13" s="629"/>
      <c r="EK13" s="629"/>
      <c r="EL13" s="629"/>
      <c r="EM13" s="629"/>
      <c r="EN13" s="629"/>
      <c r="EO13" s="629"/>
      <c r="EP13" s="629"/>
      <c r="EQ13" s="629"/>
      <c r="ER13" s="629"/>
      <c r="ES13" s="629"/>
      <c r="ET13" s="629"/>
      <c r="EU13" s="629"/>
      <c r="EV13" s="629"/>
      <c r="EW13" s="629"/>
      <c r="EX13" s="629"/>
      <c r="EY13" s="629"/>
      <c r="EZ13" s="629"/>
      <c r="FA13" s="629"/>
      <c r="FB13" s="629"/>
      <c r="FC13" s="629"/>
      <c r="FD13" s="629"/>
      <c r="FE13" s="629"/>
      <c r="FF13" s="629"/>
      <c r="FG13" s="629"/>
      <c r="FH13" s="629"/>
      <c r="FI13" s="629"/>
      <c r="FJ13" s="629"/>
      <c r="FK13" s="629"/>
      <c r="FL13" s="629"/>
      <c r="FM13" s="629"/>
      <c r="FN13" s="629"/>
      <c r="FO13" s="629"/>
      <c r="FP13" s="629"/>
      <c r="FQ13" s="629"/>
      <c r="FR13" s="629"/>
      <c r="FS13" s="629"/>
      <c r="FT13" s="629"/>
      <c r="FU13" s="629"/>
      <c r="FV13" s="629"/>
      <c r="FW13" s="629"/>
      <c r="FX13" s="629"/>
      <c r="FY13" s="629"/>
      <c r="FZ13" s="629"/>
      <c r="GA13" s="629"/>
      <c r="GB13" s="629"/>
      <c r="GC13" s="629"/>
      <c r="GD13" s="629"/>
      <c r="GE13" s="629"/>
      <c r="GF13" s="629"/>
      <c r="GG13" s="629"/>
      <c r="GH13" s="629"/>
      <c r="GI13" s="629"/>
      <c r="GJ13" s="629"/>
      <c r="GK13" s="629"/>
      <c r="GL13" s="629"/>
      <c r="GM13" s="629"/>
      <c r="GN13" s="629"/>
      <c r="GO13" s="629"/>
      <c r="GP13" s="629"/>
      <c r="GQ13" s="629"/>
      <c r="GR13" s="629"/>
      <c r="GS13" s="629"/>
      <c r="GT13" s="629"/>
      <c r="GU13" s="629"/>
      <c r="GV13" s="629"/>
      <c r="GW13" s="629"/>
      <c r="GX13" s="629"/>
      <c r="GY13" s="629"/>
      <c r="GZ13" s="629"/>
      <c r="HA13" s="629"/>
      <c r="HB13" s="629"/>
      <c r="HC13" s="629"/>
      <c r="HD13" s="629"/>
      <c r="HE13" s="629"/>
      <c r="HF13" s="629"/>
      <c r="HG13" s="629"/>
      <c r="HH13" s="629"/>
      <c r="HI13" s="629"/>
    </row>
    <row r="14" spans="1:217" s="630" customFormat="1" ht="30" customHeight="1">
      <c r="A14" s="774"/>
      <c r="B14" s="779"/>
      <c r="C14" s="714" t="s">
        <v>479</v>
      </c>
      <c r="D14" s="782"/>
      <c r="E14" s="782"/>
      <c r="F14" s="785"/>
      <c r="G14" s="787"/>
      <c r="H14" s="787"/>
      <c r="I14" s="787"/>
      <c r="J14" s="787"/>
      <c r="K14" s="787"/>
      <c r="L14" s="787"/>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29"/>
      <c r="BW14" s="629"/>
      <c r="BX14" s="629"/>
      <c r="BY14" s="629"/>
      <c r="BZ14" s="629"/>
      <c r="CA14" s="629"/>
      <c r="CB14" s="629"/>
      <c r="CC14" s="629"/>
      <c r="CD14" s="629"/>
      <c r="CE14" s="629"/>
      <c r="CF14" s="629"/>
      <c r="CG14" s="629"/>
      <c r="CH14" s="629"/>
      <c r="CI14" s="629"/>
      <c r="CJ14" s="629"/>
      <c r="CK14" s="629"/>
      <c r="CL14" s="629"/>
      <c r="CM14" s="629"/>
      <c r="CN14" s="629"/>
      <c r="CO14" s="629"/>
      <c r="CP14" s="629"/>
      <c r="CQ14" s="629"/>
      <c r="CR14" s="629"/>
      <c r="CS14" s="629"/>
      <c r="CT14" s="629"/>
      <c r="CU14" s="629"/>
      <c r="CV14" s="629"/>
      <c r="CW14" s="629"/>
      <c r="CX14" s="629"/>
      <c r="CY14" s="629"/>
      <c r="CZ14" s="629"/>
      <c r="DA14" s="629"/>
      <c r="DB14" s="629"/>
      <c r="DC14" s="629"/>
      <c r="DD14" s="629"/>
      <c r="DE14" s="629"/>
      <c r="DF14" s="629"/>
      <c r="DG14" s="629"/>
      <c r="DH14" s="629"/>
      <c r="DI14" s="629"/>
      <c r="DJ14" s="629"/>
      <c r="DK14" s="629"/>
      <c r="DL14" s="629"/>
      <c r="DM14" s="629"/>
      <c r="DN14" s="629"/>
      <c r="DO14" s="629"/>
      <c r="DP14" s="629"/>
      <c r="DQ14" s="629"/>
      <c r="DR14" s="629"/>
      <c r="DS14" s="629"/>
      <c r="DT14" s="629"/>
      <c r="DU14" s="629"/>
      <c r="DV14" s="629"/>
      <c r="DW14" s="629"/>
      <c r="DX14" s="629"/>
      <c r="DY14" s="629"/>
      <c r="DZ14" s="629"/>
      <c r="EA14" s="629"/>
      <c r="EB14" s="629"/>
      <c r="EC14" s="629"/>
      <c r="ED14" s="629"/>
      <c r="EE14" s="629"/>
      <c r="EF14" s="629"/>
      <c r="EG14" s="629"/>
      <c r="EH14" s="629"/>
      <c r="EI14" s="629"/>
      <c r="EJ14" s="629"/>
      <c r="EK14" s="629"/>
      <c r="EL14" s="629"/>
      <c r="EM14" s="629"/>
      <c r="EN14" s="629"/>
      <c r="EO14" s="629"/>
      <c r="EP14" s="629"/>
      <c r="EQ14" s="629"/>
      <c r="ER14" s="629"/>
      <c r="ES14" s="629"/>
      <c r="ET14" s="629"/>
      <c r="EU14" s="629"/>
      <c r="EV14" s="629"/>
      <c r="EW14" s="629"/>
      <c r="EX14" s="629"/>
      <c r="EY14" s="629"/>
      <c r="EZ14" s="629"/>
      <c r="FA14" s="629"/>
      <c r="FB14" s="629"/>
      <c r="FC14" s="629"/>
      <c r="FD14" s="629"/>
      <c r="FE14" s="629"/>
      <c r="FF14" s="629"/>
      <c r="FG14" s="629"/>
      <c r="FH14" s="629"/>
      <c r="FI14" s="629"/>
      <c r="FJ14" s="629"/>
      <c r="FK14" s="629"/>
      <c r="FL14" s="629"/>
      <c r="FM14" s="629"/>
      <c r="FN14" s="629"/>
      <c r="FO14" s="629"/>
      <c r="FP14" s="629"/>
      <c r="FQ14" s="629"/>
      <c r="FR14" s="629"/>
      <c r="FS14" s="629"/>
      <c r="FT14" s="629"/>
      <c r="FU14" s="629"/>
      <c r="FV14" s="629"/>
      <c r="FW14" s="629"/>
      <c r="FX14" s="629"/>
      <c r="FY14" s="629"/>
      <c r="FZ14" s="629"/>
      <c r="GA14" s="629"/>
      <c r="GB14" s="629"/>
      <c r="GC14" s="629"/>
      <c r="GD14" s="629"/>
      <c r="GE14" s="629"/>
      <c r="GF14" s="629"/>
      <c r="GG14" s="629"/>
      <c r="GH14" s="629"/>
      <c r="GI14" s="629"/>
      <c r="GJ14" s="629"/>
      <c r="GK14" s="629"/>
      <c r="GL14" s="629"/>
      <c r="GM14" s="629"/>
      <c r="GN14" s="629"/>
      <c r="GO14" s="629"/>
      <c r="GP14" s="629"/>
      <c r="GQ14" s="629"/>
      <c r="GR14" s="629"/>
      <c r="GS14" s="629"/>
      <c r="GT14" s="629"/>
      <c r="GU14" s="629"/>
      <c r="GV14" s="629"/>
      <c r="GW14" s="629"/>
      <c r="GX14" s="629"/>
      <c r="GY14" s="629"/>
      <c r="GZ14" s="629"/>
      <c r="HA14" s="629"/>
      <c r="HB14" s="629"/>
      <c r="HC14" s="629"/>
      <c r="HD14" s="629"/>
      <c r="HE14" s="629"/>
      <c r="HF14" s="629"/>
      <c r="HG14" s="629"/>
      <c r="HH14" s="629"/>
      <c r="HI14" s="629"/>
    </row>
    <row r="15" spans="1:217" s="630" customFormat="1" ht="30" customHeight="1">
      <c r="A15" s="774"/>
      <c r="B15" s="779"/>
      <c r="C15" s="715" t="s">
        <v>480</v>
      </c>
      <c r="D15" s="782"/>
      <c r="E15" s="782"/>
      <c r="F15" s="785"/>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29"/>
      <c r="BW15" s="629"/>
      <c r="BX15" s="629"/>
      <c r="BY15" s="629"/>
      <c r="BZ15" s="629"/>
      <c r="CA15" s="629"/>
      <c r="CB15" s="629"/>
      <c r="CC15" s="629"/>
      <c r="CD15" s="629"/>
      <c r="CE15" s="629"/>
      <c r="CF15" s="629"/>
      <c r="CG15" s="629"/>
      <c r="CH15" s="629"/>
      <c r="CI15" s="629"/>
      <c r="CJ15" s="629"/>
      <c r="CK15" s="629"/>
      <c r="CL15" s="629"/>
      <c r="CM15" s="629"/>
      <c r="CN15" s="629"/>
      <c r="CO15" s="629"/>
      <c r="CP15" s="629"/>
      <c r="CQ15" s="629"/>
      <c r="CR15" s="629"/>
      <c r="CS15" s="629"/>
      <c r="CT15" s="629"/>
      <c r="CU15" s="629"/>
      <c r="CV15" s="629"/>
      <c r="CW15" s="629"/>
      <c r="CX15" s="629"/>
      <c r="CY15" s="629"/>
      <c r="CZ15" s="629"/>
      <c r="DA15" s="629"/>
      <c r="DB15" s="629"/>
      <c r="DC15" s="629"/>
      <c r="DD15" s="629"/>
      <c r="DE15" s="629"/>
      <c r="DF15" s="629"/>
      <c r="DG15" s="629"/>
      <c r="DH15" s="629"/>
      <c r="DI15" s="629"/>
      <c r="DJ15" s="629"/>
      <c r="DK15" s="629"/>
      <c r="DL15" s="629"/>
      <c r="DM15" s="629"/>
      <c r="DN15" s="629"/>
      <c r="DO15" s="629"/>
      <c r="DP15" s="629"/>
      <c r="DQ15" s="629"/>
      <c r="DR15" s="629"/>
      <c r="DS15" s="629"/>
      <c r="DT15" s="629"/>
      <c r="DU15" s="629"/>
      <c r="DV15" s="629"/>
      <c r="DW15" s="629"/>
      <c r="DX15" s="629"/>
      <c r="DY15" s="629"/>
      <c r="DZ15" s="629"/>
      <c r="EA15" s="629"/>
      <c r="EB15" s="629"/>
      <c r="EC15" s="629"/>
      <c r="ED15" s="629"/>
      <c r="EE15" s="629"/>
      <c r="EF15" s="629"/>
      <c r="EG15" s="629"/>
      <c r="EH15" s="629"/>
      <c r="EI15" s="629"/>
      <c r="EJ15" s="629"/>
      <c r="EK15" s="629"/>
      <c r="EL15" s="629"/>
      <c r="EM15" s="629"/>
      <c r="EN15" s="629"/>
      <c r="EO15" s="629"/>
      <c r="EP15" s="629"/>
      <c r="EQ15" s="629"/>
      <c r="ER15" s="629"/>
      <c r="ES15" s="629"/>
      <c r="ET15" s="629"/>
      <c r="EU15" s="629"/>
      <c r="EV15" s="629"/>
      <c r="EW15" s="629"/>
      <c r="EX15" s="629"/>
      <c r="EY15" s="629"/>
      <c r="EZ15" s="629"/>
      <c r="FA15" s="629"/>
      <c r="FB15" s="629"/>
      <c r="FC15" s="629"/>
      <c r="FD15" s="629"/>
      <c r="FE15" s="629"/>
      <c r="FF15" s="629"/>
      <c r="FG15" s="629"/>
      <c r="FH15" s="629"/>
      <c r="FI15" s="629"/>
      <c r="FJ15" s="629"/>
      <c r="FK15" s="629"/>
      <c r="FL15" s="629"/>
      <c r="FM15" s="629"/>
      <c r="FN15" s="629"/>
      <c r="FO15" s="629"/>
      <c r="FP15" s="629"/>
      <c r="FQ15" s="629"/>
      <c r="FR15" s="629"/>
      <c r="FS15" s="629"/>
      <c r="FT15" s="629"/>
      <c r="FU15" s="629"/>
      <c r="FV15" s="629"/>
      <c r="FW15" s="629"/>
      <c r="FX15" s="629"/>
      <c r="FY15" s="629"/>
      <c r="FZ15" s="629"/>
      <c r="GA15" s="629"/>
      <c r="GB15" s="629"/>
      <c r="GC15" s="629"/>
      <c r="GD15" s="629"/>
      <c r="GE15" s="629"/>
      <c r="GF15" s="629"/>
      <c r="GG15" s="629"/>
      <c r="GH15" s="629"/>
      <c r="GI15" s="629"/>
      <c r="GJ15" s="629"/>
      <c r="GK15" s="629"/>
      <c r="GL15" s="629"/>
      <c r="GM15" s="629"/>
      <c r="GN15" s="629"/>
      <c r="GO15" s="629"/>
      <c r="GP15" s="629"/>
      <c r="GQ15" s="629"/>
      <c r="GR15" s="629"/>
      <c r="GS15" s="629"/>
      <c r="GT15" s="629"/>
      <c r="GU15" s="629"/>
      <c r="GV15" s="629"/>
      <c r="GW15" s="629"/>
      <c r="GX15" s="629"/>
      <c r="GY15" s="629"/>
      <c r="GZ15" s="629"/>
      <c r="HA15" s="629"/>
      <c r="HB15" s="629"/>
      <c r="HC15" s="629"/>
      <c r="HD15" s="629"/>
      <c r="HE15" s="629"/>
      <c r="HF15" s="629"/>
      <c r="HG15" s="629"/>
      <c r="HH15" s="629"/>
      <c r="HI15" s="629"/>
    </row>
    <row r="16" spans="1:217" s="630" customFormat="1" ht="30" customHeight="1">
      <c r="A16" s="774"/>
      <c r="B16" s="779"/>
      <c r="C16" s="715" t="s">
        <v>481</v>
      </c>
      <c r="D16" s="782"/>
      <c r="E16" s="782"/>
      <c r="F16" s="785"/>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29"/>
      <c r="BW16" s="629"/>
      <c r="BX16" s="629"/>
      <c r="BY16" s="629"/>
      <c r="BZ16" s="629"/>
      <c r="CA16" s="629"/>
      <c r="CB16" s="629"/>
      <c r="CC16" s="629"/>
      <c r="CD16" s="629"/>
      <c r="CE16" s="629"/>
      <c r="CF16" s="629"/>
      <c r="CG16" s="629"/>
      <c r="CH16" s="629"/>
      <c r="CI16" s="629"/>
      <c r="CJ16" s="629"/>
      <c r="CK16" s="629"/>
      <c r="CL16" s="629"/>
      <c r="CM16" s="629"/>
      <c r="CN16" s="629"/>
      <c r="CO16" s="629"/>
      <c r="CP16" s="629"/>
      <c r="CQ16" s="629"/>
      <c r="CR16" s="629"/>
      <c r="CS16" s="629"/>
      <c r="CT16" s="629"/>
      <c r="CU16" s="629"/>
      <c r="CV16" s="629"/>
      <c r="CW16" s="629"/>
      <c r="CX16" s="629"/>
      <c r="CY16" s="629"/>
      <c r="CZ16" s="629"/>
      <c r="DA16" s="629"/>
      <c r="DB16" s="629"/>
      <c r="DC16" s="629"/>
      <c r="DD16" s="629"/>
      <c r="DE16" s="629"/>
      <c r="DF16" s="629"/>
      <c r="DG16" s="629"/>
      <c r="DH16" s="629"/>
      <c r="DI16" s="629"/>
      <c r="DJ16" s="629"/>
      <c r="DK16" s="629"/>
      <c r="DL16" s="629"/>
      <c r="DM16" s="629"/>
      <c r="DN16" s="629"/>
      <c r="DO16" s="629"/>
      <c r="DP16" s="629"/>
      <c r="DQ16" s="629"/>
      <c r="DR16" s="629"/>
      <c r="DS16" s="629"/>
      <c r="DT16" s="629"/>
      <c r="DU16" s="629"/>
      <c r="DV16" s="629"/>
      <c r="DW16" s="629"/>
      <c r="DX16" s="629"/>
      <c r="DY16" s="629"/>
      <c r="DZ16" s="629"/>
      <c r="EA16" s="629"/>
      <c r="EB16" s="629"/>
      <c r="EC16" s="629"/>
      <c r="ED16" s="629"/>
      <c r="EE16" s="629"/>
      <c r="EF16" s="629"/>
      <c r="EG16" s="629"/>
      <c r="EH16" s="629"/>
      <c r="EI16" s="629"/>
      <c r="EJ16" s="629"/>
      <c r="EK16" s="629"/>
      <c r="EL16" s="629"/>
      <c r="EM16" s="629"/>
      <c r="EN16" s="629"/>
      <c r="EO16" s="629"/>
      <c r="EP16" s="629"/>
      <c r="EQ16" s="629"/>
      <c r="ER16" s="629"/>
      <c r="ES16" s="629"/>
      <c r="ET16" s="629"/>
      <c r="EU16" s="629"/>
      <c r="EV16" s="629"/>
      <c r="EW16" s="629"/>
      <c r="EX16" s="629"/>
      <c r="EY16" s="629"/>
      <c r="EZ16" s="629"/>
      <c r="FA16" s="629"/>
      <c r="FB16" s="629"/>
      <c r="FC16" s="629"/>
      <c r="FD16" s="629"/>
      <c r="FE16" s="629"/>
      <c r="FF16" s="629"/>
      <c r="FG16" s="629"/>
      <c r="FH16" s="629"/>
      <c r="FI16" s="629"/>
      <c r="FJ16" s="629"/>
      <c r="FK16" s="629"/>
      <c r="FL16" s="629"/>
      <c r="FM16" s="629"/>
      <c r="FN16" s="629"/>
      <c r="FO16" s="629"/>
      <c r="FP16" s="629"/>
      <c r="FQ16" s="629"/>
      <c r="FR16" s="629"/>
      <c r="FS16" s="629"/>
      <c r="FT16" s="629"/>
      <c r="FU16" s="629"/>
      <c r="FV16" s="629"/>
      <c r="FW16" s="629"/>
      <c r="FX16" s="629"/>
      <c r="FY16" s="629"/>
      <c r="FZ16" s="629"/>
      <c r="GA16" s="629"/>
      <c r="GB16" s="629"/>
      <c r="GC16" s="629"/>
      <c r="GD16" s="629"/>
      <c r="GE16" s="629"/>
      <c r="GF16" s="629"/>
      <c r="GG16" s="629"/>
      <c r="GH16" s="629"/>
      <c r="GI16" s="629"/>
      <c r="GJ16" s="629"/>
      <c r="GK16" s="629"/>
      <c r="GL16" s="629"/>
      <c r="GM16" s="629"/>
      <c r="GN16" s="629"/>
      <c r="GO16" s="629"/>
      <c r="GP16" s="629"/>
      <c r="GQ16" s="629"/>
      <c r="GR16" s="629"/>
      <c r="GS16" s="629"/>
      <c r="GT16" s="629"/>
      <c r="GU16" s="629"/>
      <c r="GV16" s="629"/>
      <c r="GW16" s="629"/>
      <c r="GX16" s="629"/>
      <c r="GY16" s="629"/>
      <c r="GZ16" s="629"/>
      <c r="HA16" s="629"/>
      <c r="HB16" s="629"/>
      <c r="HC16" s="629"/>
      <c r="HD16" s="629"/>
      <c r="HE16" s="629"/>
      <c r="HF16" s="629"/>
      <c r="HG16" s="629"/>
      <c r="HH16" s="629"/>
      <c r="HI16" s="629"/>
    </row>
    <row r="17" spans="1:217" s="630" customFormat="1" ht="30" customHeight="1">
      <c r="A17" s="774"/>
      <c r="B17" s="779"/>
      <c r="C17" s="716" t="s">
        <v>482</v>
      </c>
      <c r="D17" s="783"/>
      <c r="E17" s="783"/>
      <c r="F17" s="786"/>
      <c r="G17" s="629"/>
      <c r="H17" s="629"/>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629"/>
      <c r="AK17" s="629"/>
      <c r="AL17" s="629"/>
      <c r="AM17" s="629"/>
      <c r="AN17" s="629"/>
      <c r="AO17" s="629"/>
      <c r="AP17" s="629"/>
      <c r="AQ17" s="629"/>
      <c r="AR17" s="629"/>
      <c r="AS17" s="629"/>
      <c r="AT17" s="629"/>
      <c r="AU17" s="629"/>
      <c r="AV17" s="629"/>
      <c r="AW17" s="629"/>
      <c r="AX17" s="629"/>
      <c r="AY17" s="629"/>
      <c r="AZ17" s="629"/>
      <c r="BA17" s="629"/>
      <c r="BB17" s="629"/>
      <c r="BC17" s="629"/>
      <c r="BD17" s="629"/>
      <c r="BE17" s="629"/>
      <c r="BF17" s="629"/>
      <c r="BG17" s="629"/>
      <c r="BH17" s="629"/>
      <c r="BI17" s="629"/>
      <c r="BJ17" s="629"/>
      <c r="BK17" s="629"/>
      <c r="BL17" s="629"/>
      <c r="BM17" s="629"/>
      <c r="BN17" s="629"/>
      <c r="BO17" s="629"/>
      <c r="BP17" s="629"/>
      <c r="BQ17" s="629"/>
      <c r="BR17" s="629"/>
      <c r="BS17" s="629"/>
      <c r="BT17" s="629"/>
      <c r="BU17" s="629"/>
      <c r="BV17" s="629"/>
      <c r="BW17" s="629"/>
      <c r="BX17" s="629"/>
      <c r="BY17" s="629"/>
      <c r="BZ17" s="629"/>
      <c r="CA17" s="629"/>
      <c r="CB17" s="629"/>
      <c r="CC17" s="629"/>
      <c r="CD17" s="629"/>
      <c r="CE17" s="629"/>
      <c r="CF17" s="629"/>
      <c r="CG17" s="629"/>
      <c r="CH17" s="629"/>
      <c r="CI17" s="629"/>
      <c r="CJ17" s="629"/>
      <c r="CK17" s="629"/>
      <c r="CL17" s="629"/>
      <c r="CM17" s="629"/>
      <c r="CN17" s="629"/>
      <c r="CO17" s="629"/>
      <c r="CP17" s="629"/>
      <c r="CQ17" s="629"/>
      <c r="CR17" s="629"/>
      <c r="CS17" s="629"/>
      <c r="CT17" s="629"/>
      <c r="CU17" s="629"/>
      <c r="CV17" s="629"/>
      <c r="CW17" s="629"/>
      <c r="CX17" s="629"/>
      <c r="CY17" s="629"/>
      <c r="CZ17" s="629"/>
      <c r="DA17" s="629"/>
      <c r="DB17" s="629"/>
      <c r="DC17" s="629"/>
      <c r="DD17" s="629"/>
      <c r="DE17" s="629"/>
      <c r="DF17" s="629"/>
      <c r="DG17" s="629"/>
      <c r="DH17" s="629"/>
      <c r="DI17" s="629"/>
      <c r="DJ17" s="629"/>
      <c r="DK17" s="629"/>
      <c r="DL17" s="629"/>
      <c r="DM17" s="629"/>
      <c r="DN17" s="629"/>
      <c r="DO17" s="629"/>
      <c r="DP17" s="629"/>
      <c r="DQ17" s="629"/>
      <c r="DR17" s="629"/>
      <c r="DS17" s="629"/>
      <c r="DT17" s="629"/>
      <c r="DU17" s="629"/>
      <c r="DV17" s="629"/>
      <c r="DW17" s="629"/>
      <c r="DX17" s="629"/>
      <c r="DY17" s="629"/>
      <c r="DZ17" s="629"/>
      <c r="EA17" s="629"/>
      <c r="EB17" s="629"/>
      <c r="EC17" s="629"/>
      <c r="ED17" s="629"/>
      <c r="EE17" s="629"/>
      <c r="EF17" s="629"/>
      <c r="EG17" s="629"/>
      <c r="EH17" s="629"/>
      <c r="EI17" s="629"/>
      <c r="EJ17" s="629"/>
      <c r="EK17" s="629"/>
      <c r="EL17" s="629"/>
      <c r="EM17" s="629"/>
      <c r="EN17" s="629"/>
      <c r="EO17" s="629"/>
      <c r="EP17" s="629"/>
      <c r="EQ17" s="629"/>
      <c r="ER17" s="629"/>
      <c r="ES17" s="629"/>
      <c r="ET17" s="629"/>
      <c r="EU17" s="629"/>
      <c r="EV17" s="629"/>
      <c r="EW17" s="629"/>
      <c r="EX17" s="629"/>
      <c r="EY17" s="629"/>
      <c r="EZ17" s="629"/>
      <c r="FA17" s="629"/>
      <c r="FB17" s="629"/>
      <c r="FC17" s="629"/>
      <c r="FD17" s="629"/>
      <c r="FE17" s="629"/>
      <c r="FF17" s="629"/>
      <c r="FG17" s="629"/>
      <c r="FH17" s="629"/>
      <c r="FI17" s="629"/>
      <c r="FJ17" s="629"/>
      <c r="FK17" s="629"/>
      <c r="FL17" s="629"/>
      <c r="FM17" s="629"/>
      <c r="FN17" s="629"/>
      <c r="FO17" s="629"/>
      <c r="FP17" s="629"/>
      <c r="FQ17" s="629"/>
      <c r="FR17" s="629"/>
      <c r="FS17" s="629"/>
      <c r="FT17" s="629"/>
      <c r="FU17" s="629"/>
      <c r="FV17" s="629"/>
      <c r="FW17" s="629"/>
      <c r="FX17" s="629"/>
      <c r="FY17" s="629"/>
      <c r="FZ17" s="629"/>
      <c r="GA17" s="629"/>
      <c r="GB17" s="629"/>
      <c r="GC17" s="629"/>
      <c r="GD17" s="629"/>
      <c r="GE17" s="629"/>
      <c r="GF17" s="629"/>
      <c r="GG17" s="629"/>
      <c r="GH17" s="629"/>
      <c r="GI17" s="629"/>
      <c r="GJ17" s="629"/>
      <c r="GK17" s="629"/>
      <c r="GL17" s="629"/>
      <c r="GM17" s="629"/>
      <c r="GN17" s="629"/>
      <c r="GO17" s="629"/>
      <c r="GP17" s="629"/>
      <c r="GQ17" s="629"/>
      <c r="GR17" s="629"/>
      <c r="GS17" s="629"/>
      <c r="GT17" s="629"/>
      <c r="GU17" s="629"/>
      <c r="GV17" s="629"/>
      <c r="GW17" s="629"/>
      <c r="GX17" s="629"/>
      <c r="GY17" s="629"/>
      <c r="GZ17" s="629"/>
      <c r="HA17" s="629"/>
      <c r="HB17" s="629"/>
      <c r="HC17" s="629"/>
      <c r="HD17" s="629"/>
      <c r="HE17" s="629"/>
      <c r="HF17" s="629"/>
      <c r="HG17" s="629"/>
      <c r="HH17" s="629"/>
      <c r="HI17" s="629"/>
    </row>
    <row r="18" spans="1:217" s="630" customFormat="1" ht="30" customHeight="1">
      <c r="A18" s="774"/>
      <c r="B18" s="779"/>
      <c r="C18" s="708" t="s">
        <v>399</v>
      </c>
      <c r="D18" s="637"/>
      <c r="E18" s="713" t="s">
        <v>388</v>
      </c>
      <c r="F18" s="638"/>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9"/>
      <c r="AP18" s="629"/>
      <c r="AQ18" s="629"/>
      <c r="AR18" s="629"/>
      <c r="AS18" s="629"/>
      <c r="AT18" s="629"/>
      <c r="AU18" s="629"/>
      <c r="AV18" s="629"/>
      <c r="AW18" s="629"/>
      <c r="AX18" s="629"/>
      <c r="AY18" s="629"/>
      <c r="AZ18" s="629"/>
      <c r="BA18" s="629"/>
      <c r="BB18" s="629"/>
      <c r="BC18" s="629"/>
      <c r="BD18" s="629"/>
      <c r="BE18" s="629"/>
      <c r="BF18" s="629"/>
      <c r="BG18" s="629"/>
      <c r="BH18" s="629"/>
      <c r="BI18" s="629"/>
      <c r="BJ18" s="629"/>
      <c r="BK18" s="629"/>
      <c r="BL18" s="629"/>
      <c r="BM18" s="629"/>
      <c r="BN18" s="629"/>
      <c r="BO18" s="629"/>
      <c r="BP18" s="629"/>
      <c r="BQ18" s="629"/>
      <c r="BR18" s="629"/>
      <c r="BS18" s="629"/>
      <c r="BT18" s="629"/>
      <c r="BU18" s="629"/>
      <c r="BV18" s="629"/>
      <c r="BW18" s="629"/>
      <c r="BX18" s="629"/>
      <c r="BY18" s="629"/>
      <c r="BZ18" s="629"/>
      <c r="CA18" s="629"/>
      <c r="CB18" s="629"/>
      <c r="CC18" s="629"/>
      <c r="CD18" s="629"/>
      <c r="CE18" s="629"/>
      <c r="CF18" s="629"/>
      <c r="CG18" s="629"/>
      <c r="CH18" s="629"/>
      <c r="CI18" s="629"/>
      <c r="CJ18" s="629"/>
      <c r="CK18" s="629"/>
      <c r="CL18" s="629"/>
      <c r="CM18" s="629"/>
      <c r="CN18" s="629"/>
      <c r="CO18" s="629"/>
      <c r="CP18" s="629"/>
      <c r="CQ18" s="629"/>
      <c r="CR18" s="629"/>
      <c r="CS18" s="629"/>
      <c r="CT18" s="629"/>
      <c r="CU18" s="629"/>
      <c r="CV18" s="629"/>
      <c r="CW18" s="629"/>
      <c r="CX18" s="629"/>
      <c r="CY18" s="629"/>
      <c r="CZ18" s="629"/>
      <c r="DA18" s="629"/>
      <c r="DB18" s="629"/>
      <c r="DC18" s="629"/>
      <c r="DD18" s="629"/>
      <c r="DE18" s="629"/>
      <c r="DF18" s="629"/>
      <c r="DG18" s="629"/>
      <c r="DH18" s="629"/>
      <c r="DI18" s="629"/>
      <c r="DJ18" s="629"/>
      <c r="DK18" s="629"/>
      <c r="DL18" s="629"/>
      <c r="DM18" s="629"/>
      <c r="DN18" s="629"/>
      <c r="DO18" s="629"/>
      <c r="DP18" s="629"/>
      <c r="DQ18" s="629"/>
      <c r="DR18" s="629"/>
      <c r="DS18" s="629"/>
      <c r="DT18" s="629"/>
      <c r="DU18" s="629"/>
      <c r="DV18" s="629"/>
      <c r="DW18" s="629"/>
      <c r="DX18" s="629"/>
      <c r="DY18" s="629"/>
      <c r="DZ18" s="629"/>
      <c r="EA18" s="629"/>
      <c r="EB18" s="629"/>
      <c r="EC18" s="629"/>
      <c r="ED18" s="629"/>
      <c r="EE18" s="629"/>
      <c r="EF18" s="629"/>
      <c r="EG18" s="629"/>
      <c r="EH18" s="629"/>
      <c r="EI18" s="629"/>
      <c r="EJ18" s="629"/>
      <c r="EK18" s="629"/>
      <c r="EL18" s="629"/>
      <c r="EM18" s="629"/>
      <c r="EN18" s="629"/>
      <c r="EO18" s="629"/>
      <c r="EP18" s="629"/>
      <c r="EQ18" s="629"/>
      <c r="ER18" s="629"/>
      <c r="ES18" s="629"/>
      <c r="ET18" s="629"/>
      <c r="EU18" s="629"/>
      <c r="EV18" s="629"/>
      <c r="EW18" s="629"/>
      <c r="EX18" s="629"/>
      <c r="EY18" s="629"/>
      <c r="EZ18" s="629"/>
      <c r="FA18" s="629"/>
      <c r="FB18" s="629"/>
      <c r="FC18" s="629"/>
      <c r="FD18" s="629"/>
      <c r="FE18" s="629"/>
      <c r="FF18" s="629"/>
      <c r="FG18" s="629"/>
      <c r="FH18" s="629"/>
      <c r="FI18" s="629"/>
      <c r="FJ18" s="629"/>
      <c r="FK18" s="629"/>
      <c r="FL18" s="629"/>
      <c r="FM18" s="629"/>
      <c r="FN18" s="629"/>
      <c r="FO18" s="629"/>
      <c r="FP18" s="629"/>
      <c r="FQ18" s="629"/>
      <c r="FR18" s="629"/>
      <c r="FS18" s="629"/>
      <c r="FT18" s="629"/>
      <c r="FU18" s="629"/>
      <c r="FV18" s="629"/>
      <c r="FW18" s="629"/>
      <c r="FX18" s="629"/>
      <c r="FY18" s="629"/>
      <c r="FZ18" s="629"/>
      <c r="GA18" s="629"/>
      <c r="GB18" s="629"/>
      <c r="GC18" s="629"/>
      <c r="GD18" s="629"/>
      <c r="GE18" s="629"/>
      <c r="GF18" s="629"/>
      <c r="GG18" s="629"/>
      <c r="GH18" s="629"/>
      <c r="GI18" s="629"/>
      <c r="GJ18" s="629"/>
      <c r="GK18" s="629"/>
      <c r="GL18" s="629"/>
      <c r="GM18" s="629"/>
      <c r="GN18" s="629"/>
      <c r="GO18" s="629"/>
      <c r="GP18" s="629"/>
      <c r="GQ18" s="629"/>
      <c r="GR18" s="629"/>
      <c r="GS18" s="629"/>
      <c r="GT18" s="629"/>
      <c r="GU18" s="629"/>
      <c r="GV18" s="629"/>
      <c r="GW18" s="629"/>
      <c r="GX18" s="629"/>
      <c r="GY18" s="629"/>
      <c r="GZ18" s="629"/>
      <c r="HA18" s="629"/>
      <c r="HB18" s="629"/>
      <c r="HC18" s="629"/>
      <c r="HD18" s="629"/>
      <c r="HE18" s="629"/>
      <c r="HF18" s="629"/>
      <c r="HG18" s="629"/>
      <c r="HH18" s="629"/>
      <c r="HI18" s="629"/>
    </row>
    <row r="19" spans="1:217" s="630" customFormat="1" ht="45.75" thickBot="1">
      <c r="A19" s="775"/>
      <c r="B19" s="780"/>
      <c r="C19" s="706" t="s">
        <v>477</v>
      </c>
      <c r="D19" s="635" t="s">
        <v>388</v>
      </c>
      <c r="E19" s="635" t="s">
        <v>388</v>
      </c>
      <c r="F19" s="639" t="s">
        <v>494</v>
      </c>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629"/>
      <c r="BT19" s="629"/>
      <c r="BU19" s="629"/>
      <c r="BV19" s="629"/>
      <c r="BW19" s="629"/>
      <c r="BX19" s="629"/>
      <c r="BY19" s="629"/>
      <c r="BZ19" s="629"/>
      <c r="CA19" s="629"/>
      <c r="CB19" s="629"/>
      <c r="CC19" s="629"/>
      <c r="CD19" s="629"/>
      <c r="CE19" s="629"/>
      <c r="CF19" s="629"/>
      <c r="CG19" s="629"/>
      <c r="CH19" s="629"/>
      <c r="CI19" s="629"/>
      <c r="CJ19" s="629"/>
      <c r="CK19" s="629"/>
      <c r="CL19" s="629"/>
      <c r="CM19" s="629"/>
      <c r="CN19" s="629"/>
      <c r="CO19" s="629"/>
      <c r="CP19" s="629"/>
      <c r="CQ19" s="629"/>
      <c r="CR19" s="629"/>
      <c r="CS19" s="629"/>
      <c r="CT19" s="629"/>
      <c r="CU19" s="629"/>
      <c r="CV19" s="629"/>
      <c r="CW19" s="629"/>
      <c r="CX19" s="629"/>
      <c r="CY19" s="629"/>
      <c r="CZ19" s="629"/>
      <c r="DA19" s="629"/>
      <c r="DB19" s="629"/>
      <c r="DC19" s="629"/>
      <c r="DD19" s="629"/>
      <c r="DE19" s="629"/>
      <c r="DF19" s="629"/>
      <c r="DG19" s="629"/>
      <c r="DH19" s="629"/>
      <c r="DI19" s="629"/>
      <c r="DJ19" s="629"/>
      <c r="DK19" s="629"/>
      <c r="DL19" s="629"/>
      <c r="DM19" s="629"/>
      <c r="DN19" s="629"/>
      <c r="DO19" s="629"/>
      <c r="DP19" s="629"/>
      <c r="DQ19" s="629"/>
      <c r="DR19" s="629"/>
      <c r="DS19" s="629"/>
      <c r="DT19" s="629"/>
      <c r="DU19" s="629"/>
      <c r="DV19" s="629"/>
      <c r="DW19" s="629"/>
      <c r="DX19" s="629"/>
      <c r="DY19" s="629"/>
      <c r="DZ19" s="629"/>
      <c r="EA19" s="629"/>
      <c r="EB19" s="629"/>
      <c r="EC19" s="629"/>
      <c r="ED19" s="629"/>
      <c r="EE19" s="629"/>
      <c r="EF19" s="629"/>
      <c r="EG19" s="629"/>
      <c r="EH19" s="629"/>
      <c r="EI19" s="629"/>
      <c r="EJ19" s="629"/>
      <c r="EK19" s="629"/>
      <c r="EL19" s="629"/>
      <c r="EM19" s="629"/>
      <c r="EN19" s="629"/>
      <c r="EO19" s="629"/>
      <c r="EP19" s="629"/>
      <c r="EQ19" s="629"/>
      <c r="ER19" s="629"/>
      <c r="ES19" s="629"/>
      <c r="ET19" s="629"/>
      <c r="EU19" s="629"/>
      <c r="EV19" s="629"/>
      <c r="EW19" s="629"/>
      <c r="EX19" s="629"/>
      <c r="EY19" s="629"/>
      <c r="EZ19" s="629"/>
      <c r="FA19" s="629"/>
      <c r="FB19" s="629"/>
      <c r="FC19" s="629"/>
      <c r="FD19" s="629"/>
      <c r="FE19" s="629"/>
      <c r="FF19" s="629"/>
      <c r="FG19" s="629"/>
      <c r="FH19" s="629"/>
      <c r="FI19" s="629"/>
      <c r="FJ19" s="629"/>
      <c r="FK19" s="629"/>
      <c r="FL19" s="629"/>
      <c r="FM19" s="629"/>
      <c r="FN19" s="629"/>
      <c r="FO19" s="629"/>
      <c r="FP19" s="629"/>
      <c r="FQ19" s="629"/>
      <c r="FR19" s="629"/>
      <c r="FS19" s="629"/>
      <c r="FT19" s="629"/>
      <c r="FU19" s="629"/>
      <c r="FV19" s="629"/>
      <c r="FW19" s="629"/>
      <c r="FX19" s="629"/>
      <c r="FY19" s="629"/>
      <c r="FZ19" s="629"/>
      <c r="GA19" s="629"/>
      <c r="GB19" s="629"/>
      <c r="GC19" s="629"/>
      <c r="GD19" s="629"/>
      <c r="GE19" s="629"/>
      <c r="GF19" s="629"/>
      <c r="GG19" s="629"/>
      <c r="GH19" s="629"/>
      <c r="GI19" s="629"/>
      <c r="GJ19" s="629"/>
      <c r="GK19" s="629"/>
      <c r="GL19" s="629"/>
      <c r="GM19" s="629"/>
      <c r="GN19" s="629"/>
      <c r="GO19" s="629"/>
      <c r="GP19" s="629"/>
      <c r="GQ19" s="629"/>
      <c r="GR19" s="629"/>
      <c r="GS19" s="629"/>
      <c r="GT19" s="629"/>
      <c r="GU19" s="629"/>
      <c r="GV19" s="629"/>
      <c r="GW19" s="629"/>
      <c r="GX19" s="629"/>
      <c r="GY19" s="629"/>
      <c r="GZ19" s="629"/>
      <c r="HA19" s="629"/>
      <c r="HB19" s="629"/>
      <c r="HC19" s="629"/>
      <c r="HD19" s="629"/>
      <c r="HE19" s="629"/>
      <c r="HF19" s="629"/>
      <c r="HG19" s="629"/>
      <c r="HH19" s="629"/>
      <c r="HI19" s="629"/>
    </row>
    <row r="20" spans="1:217" s="630" customFormat="1" ht="15.75">
      <c r="A20" s="767" t="s">
        <v>400</v>
      </c>
      <c r="B20" s="790">
        <v>0.15</v>
      </c>
      <c r="C20" s="704" t="s">
        <v>401</v>
      </c>
      <c r="D20" s="640"/>
      <c r="E20" s="631" t="s">
        <v>388</v>
      </c>
      <c r="F20" s="641"/>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29"/>
      <c r="AR20" s="629"/>
      <c r="AS20" s="629"/>
      <c r="AT20" s="629"/>
      <c r="AU20" s="629"/>
      <c r="AV20" s="629"/>
      <c r="AW20" s="629"/>
      <c r="AX20" s="629"/>
      <c r="AY20" s="629"/>
      <c r="AZ20" s="629"/>
      <c r="BA20" s="629"/>
      <c r="BB20" s="629"/>
      <c r="BC20" s="629"/>
      <c r="BD20" s="629"/>
      <c r="BE20" s="629"/>
      <c r="BF20" s="629"/>
      <c r="BG20" s="629"/>
      <c r="BH20" s="629"/>
      <c r="BI20" s="629"/>
      <c r="BJ20" s="629"/>
      <c r="BK20" s="629"/>
      <c r="BL20" s="629"/>
      <c r="BM20" s="629"/>
      <c r="BN20" s="629"/>
      <c r="BO20" s="629"/>
      <c r="BP20" s="629"/>
      <c r="BQ20" s="629"/>
      <c r="BR20" s="629"/>
      <c r="BS20" s="629"/>
      <c r="BT20" s="629"/>
      <c r="BU20" s="629"/>
      <c r="BV20" s="629"/>
      <c r="BW20" s="629"/>
      <c r="BX20" s="629"/>
      <c r="BY20" s="629"/>
      <c r="BZ20" s="629"/>
      <c r="CA20" s="629"/>
      <c r="CB20" s="629"/>
      <c r="CC20" s="629"/>
      <c r="CD20" s="629"/>
      <c r="CE20" s="629"/>
      <c r="CF20" s="629"/>
      <c r="CG20" s="629"/>
      <c r="CH20" s="629"/>
      <c r="CI20" s="629"/>
      <c r="CJ20" s="629"/>
      <c r="CK20" s="629"/>
      <c r="CL20" s="629"/>
      <c r="CM20" s="629"/>
      <c r="CN20" s="629"/>
      <c r="CO20" s="629"/>
      <c r="CP20" s="629"/>
      <c r="CQ20" s="629"/>
      <c r="CR20" s="629"/>
      <c r="CS20" s="629"/>
      <c r="CT20" s="629"/>
      <c r="CU20" s="629"/>
      <c r="CV20" s="629"/>
      <c r="CW20" s="629"/>
      <c r="CX20" s="629"/>
      <c r="CY20" s="629"/>
      <c r="CZ20" s="629"/>
      <c r="DA20" s="629"/>
      <c r="DB20" s="629"/>
      <c r="DC20" s="629"/>
      <c r="DD20" s="629"/>
      <c r="DE20" s="629"/>
      <c r="DF20" s="629"/>
      <c r="DG20" s="629"/>
      <c r="DH20" s="629"/>
      <c r="DI20" s="629"/>
      <c r="DJ20" s="629"/>
      <c r="DK20" s="629"/>
      <c r="DL20" s="629"/>
      <c r="DM20" s="629"/>
      <c r="DN20" s="629"/>
      <c r="DO20" s="629"/>
      <c r="DP20" s="629"/>
      <c r="DQ20" s="629"/>
      <c r="DR20" s="629"/>
      <c r="DS20" s="629"/>
      <c r="DT20" s="629"/>
      <c r="DU20" s="629"/>
      <c r="DV20" s="629"/>
      <c r="DW20" s="629"/>
      <c r="DX20" s="629"/>
      <c r="DY20" s="629"/>
      <c r="DZ20" s="629"/>
      <c r="EA20" s="629"/>
      <c r="EB20" s="629"/>
      <c r="EC20" s="629"/>
      <c r="ED20" s="629"/>
      <c r="EE20" s="629"/>
      <c r="EF20" s="629"/>
      <c r="EG20" s="629"/>
      <c r="EH20" s="629"/>
      <c r="EI20" s="629"/>
      <c r="EJ20" s="629"/>
      <c r="EK20" s="629"/>
      <c r="EL20" s="629"/>
      <c r="EM20" s="629"/>
      <c r="EN20" s="629"/>
      <c r="EO20" s="629"/>
      <c r="EP20" s="629"/>
      <c r="EQ20" s="629"/>
      <c r="ER20" s="629"/>
      <c r="ES20" s="629"/>
      <c r="ET20" s="629"/>
      <c r="EU20" s="629"/>
      <c r="EV20" s="629"/>
      <c r="EW20" s="629"/>
      <c r="EX20" s="629"/>
      <c r="EY20" s="629"/>
      <c r="EZ20" s="629"/>
      <c r="FA20" s="629"/>
      <c r="FB20" s="629"/>
      <c r="FC20" s="629"/>
      <c r="FD20" s="629"/>
      <c r="FE20" s="629"/>
      <c r="FF20" s="629"/>
      <c r="FG20" s="629"/>
      <c r="FH20" s="629"/>
      <c r="FI20" s="629"/>
      <c r="FJ20" s="629"/>
      <c r="FK20" s="629"/>
      <c r="FL20" s="629"/>
      <c r="FM20" s="629"/>
      <c r="FN20" s="629"/>
      <c r="FO20" s="629"/>
      <c r="FP20" s="629"/>
      <c r="FQ20" s="629"/>
      <c r="FR20" s="629"/>
      <c r="FS20" s="629"/>
      <c r="FT20" s="629"/>
      <c r="FU20" s="629"/>
      <c r="FV20" s="629"/>
      <c r="FW20" s="629"/>
      <c r="FX20" s="629"/>
      <c r="FY20" s="629"/>
      <c r="FZ20" s="629"/>
      <c r="GA20" s="629"/>
      <c r="GB20" s="629"/>
      <c r="GC20" s="629"/>
      <c r="GD20" s="629"/>
      <c r="GE20" s="629"/>
      <c r="GF20" s="629"/>
      <c r="GG20" s="629"/>
      <c r="GH20" s="629"/>
      <c r="GI20" s="629"/>
      <c r="GJ20" s="629"/>
      <c r="GK20" s="629"/>
      <c r="GL20" s="629"/>
      <c r="GM20" s="629"/>
      <c r="GN20" s="629"/>
      <c r="GO20" s="629"/>
      <c r="GP20" s="629"/>
      <c r="GQ20" s="629"/>
      <c r="GR20" s="629"/>
      <c r="GS20" s="629"/>
      <c r="GT20" s="629"/>
      <c r="GU20" s="629"/>
      <c r="GV20" s="629"/>
      <c r="GW20" s="629"/>
      <c r="GX20" s="629"/>
      <c r="GY20" s="629"/>
      <c r="GZ20" s="629"/>
      <c r="HA20" s="629"/>
      <c r="HB20" s="629"/>
      <c r="HC20" s="629"/>
      <c r="HD20" s="629"/>
      <c r="HE20" s="629"/>
      <c r="HF20" s="629"/>
      <c r="HG20" s="629"/>
      <c r="HH20" s="629"/>
      <c r="HI20" s="629"/>
    </row>
    <row r="21" spans="1:217" s="630" customFormat="1" ht="45">
      <c r="A21" s="788"/>
      <c r="B21" s="791"/>
      <c r="C21" s="705" t="s">
        <v>402</v>
      </c>
      <c r="D21" s="634"/>
      <c r="E21" s="632" t="s">
        <v>388</v>
      </c>
      <c r="F21" s="636"/>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29"/>
      <c r="AR21" s="629"/>
      <c r="AS21" s="629"/>
      <c r="AT21" s="629"/>
      <c r="AU21" s="629"/>
      <c r="AV21" s="629"/>
      <c r="AW21" s="629"/>
      <c r="AX21" s="629"/>
      <c r="AY21" s="629"/>
      <c r="AZ21" s="629"/>
      <c r="BA21" s="629"/>
      <c r="BB21" s="629"/>
      <c r="BC21" s="629"/>
      <c r="BD21" s="629"/>
      <c r="BE21" s="629"/>
      <c r="BF21" s="629"/>
      <c r="BG21" s="629"/>
      <c r="BH21" s="629"/>
      <c r="BI21" s="629"/>
      <c r="BJ21" s="629"/>
      <c r="BK21" s="629"/>
      <c r="BL21" s="629"/>
      <c r="BM21" s="629"/>
      <c r="BN21" s="629"/>
      <c r="BO21" s="629"/>
      <c r="BP21" s="629"/>
      <c r="BQ21" s="629"/>
      <c r="BR21" s="629"/>
      <c r="BS21" s="629"/>
      <c r="BT21" s="629"/>
      <c r="BU21" s="629"/>
      <c r="BV21" s="629"/>
      <c r="BW21" s="629"/>
      <c r="BX21" s="629"/>
      <c r="BY21" s="629"/>
      <c r="BZ21" s="629"/>
      <c r="CA21" s="629"/>
      <c r="CB21" s="629"/>
      <c r="CC21" s="629"/>
      <c r="CD21" s="629"/>
      <c r="CE21" s="629"/>
      <c r="CF21" s="629"/>
      <c r="CG21" s="629"/>
      <c r="CH21" s="629"/>
      <c r="CI21" s="629"/>
      <c r="CJ21" s="629"/>
      <c r="CK21" s="629"/>
      <c r="CL21" s="629"/>
      <c r="CM21" s="629"/>
      <c r="CN21" s="629"/>
      <c r="CO21" s="629"/>
      <c r="CP21" s="629"/>
      <c r="CQ21" s="629"/>
      <c r="CR21" s="629"/>
      <c r="CS21" s="629"/>
      <c r="CT21" s="629"/>
      <c r="CU21" s="629"/>
      <c r="CV21" s="629"/>
      <c r="CW21" s="629"/>
      <c r="CX21" s="629"/>
      <c r="CY21" s="629"/>
      <c r="CZ21" s="629"/>
      <c r="DA21" s="629"/>
      <c r="DB21" s="629"/>
      <c r="DC21" s="629"/>
      <c r="DD21" s="629"/>
      <c r="DE21" s="629"/>
      <c r="DF21" s="629"/>
      <c r="DG21" s="629"/>
      <c r="DH21" s="629"/>
      <c r="DI21" s="629"/>
      <c r="DJ21" s="629"/>
      <c r="DK21" s="629"/>
      <c r="DL21" s="629"/>
      <c r="DM21" s="629"/>
      <c r="DN21" s="629"/>
      <c r="DO21" s="629"/>
      <c r="DP21" s="629"/>
      <c r="DQ21" s="629"/>
      <c r="DR21" s="629"/>
      <c r="DS21" s="629"/>
      <c r="DT21" s="629"/>
      <c r="DU21" s="629"/>
      <c r="DV21" s="629"/>
      <c r="DW21" s="629"/>
      <c r="DX21" s="629"/>
      <c r="DY21" s="629"/>
      <c r="DZ21" s="629"/>
      <c r="EA21" s="629"/>
      <c r="EB21" s="629"/>
      <c r="EC21" s="629"/>
      <c r="ED21" s="629"/>
      <c r="EE21" s="629"/>
      <c r="EF21" s="629"/>
      <c r="EG21" s="629"/>
      <c r="EH21" s="629"/>
      <c r="EI21" s="629"/>
      <c r="EJ21" s="629"/>
      <c r="EK21" s="629"/>
      <c r="EL21" s="629"/>
      <c r="EM21" s="629"/>
      <c r="EN21" s="629"/>
      <c r="EO21" s="629"/>
      <c r="EP21" s="629"/>
      <c r="EQ21" s="629"/>
      <c r="ER21" s="629"/>
      <c r="ES21" s="629"/>
      <c r="ET21" s="629"/>
      <c r="EU21" s="629"/>
      <c r="EV21" s="629"/>
      <c r="EW21" s="629"/>
      <c r="EX21" s="629"/>
      <c r="EY21" s="629"/>
      <c r="EZ21" s="629"/>
      <c r="FA21" s="629"/>
      <c r="FB21" s="629"/>
      <c r="FC21" s="629"/>
      <c r="FD21" s="629"/>
      <c r="FE21" s="629"/>
      <c r="FF21" s="629"/>
      <c r="FG21" s="629"/>
      <c r="FH21" s="629"/>
      <c r="FI21" s="629"/>
      <c r="FJ21" s="629"/>
      <c r="FK21" s="629"/>
      <c r="FL21" s="629"/>
      <c r="FM21" s="629"/>
      <c r="FN21" s="629"/>
      <c r="FO21" s="629"/>
      <c r="FP21" s="629"/>
      <c r="FQ21" s="629"/>
      <c r="FR21" s="629"/>
      <c r="FS21" s="629"/>
      <c r="FT21" s="629"/>
      <c r="FU21" s="629"/>
      <c r="FV21" s="629"/>
      <c r="FW21" s="629"/>
      <c r="FX21" s="629"/>
      <c r="FY21" s="629"/>
      <c r="FZ21" s="629"/>
      <c r="GA21" s="629"/>
      <c r="GB21" s="629"/>
      <c r="GC21" s="629"/>
      <c r="GD21" s="629"/>
      <c r="GE21" s="629"/>
      <c r="GF21" s="629"/>
      <c r="GG21" s="629"/>
      <c r="GH21" s="629"/>
      <c r="GI21" s="629"/>
      <c r="GJ21" s="629"/>
      <c r="GK21" s="629"/>
      <c r="GL21" s="629"/>
      <c r="GM21" s="629"/>
      <c r="GN21" s="629"/>
      <c r="GO21" s="629"/>
      <c r="GP21" s="629"/>
      <c r="GQ21" s="629"/>
      <c r="GR21" s="629"/>
      <c r="GS21" s="629"/>
      <c r="GT21" s="629"/>
      <c r="GU21" s="629"/>
      <c r="GV21" s="629"/>
      <c r="GW21" s="629"/>
      <c r="GX21" s="629"/>
      <c r="GY21" s="629"/>
      <c r="GZ21" s="629"/>
      <c r="HA21" s="629"/>
      <c r="HB21" s="629"/>
      <c r="HC21" s="629"/>
      <c r="HD21" s="629"/>
      <c r="HE21" s="629"/>
      <c r="HF21" s="629"/>
      <c r="HG21" s="629"/>
      <c r="HH21" s="629"/>
      <c r="HI21" s="629"/>
    </row>
    <row r="22" spans="1:217" s="630" customFormat="1" ht="15.75">
      <c r="A22" s="788"/>
      <c r="B22" s="791"/>
      <c r="C22" s="705" t="s">
        <v>478</v>
      </c>
      <c r="D22" s="634"/>
      <c r="E22" s="632" t="s">
        <v>388</v>
      </c>
      <c r="F22" s="636"/>
      <c r="G22" s="629"/>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629"/>
      <c r="AX22" s="629"/>
      <c r="AY22" s="629"/>
      <c r="AZ22" s="629"/>
      <c r="BA22" s="629"/>
      <c r="BB22" s="629"/>
      <c r="BC22" s="629"/>
      <c r="BD22" s="629"/>
      <c r="BE22" s="629"/>
      <c r="BF22" s="629"/>
      <c r="BG22" s="629"/>
      <c r="BH22" s="629"/>
      <c r="BI22" s="629"/>
      <c r="BJ22" s="629"/>
      <c r="BK22" s="629"/>
      <c r="BL22" s="629"/>
      <c r="BM22" s="629"/>
      <c r="BN22" s="629"/>
      <c r="BO22" s="629"/>
      <c r="BP22" s="629"/>
      <c r="BQ22" s="629"/>
      <c r="BR22" s="629"/>
      <c r="BS22" s="629"/>
      <c r="BT22" s="629"/>
      <c r="BU22" s="629"/>
      <c r="BV22" s="629"/>
      <c r="BW22" s="629"/>
      <c r="BX22" s="629"/>
      <c r="BY22" s="629"/>
      <c r="BZ22" s="629"/>
      <c r="CA22" s="629"/>
      <c r="CB22" s="629"/>
      <c r="CC22" s="629"/>
      <c r="CD22" s="629"/>
      <c r="CE22" s="629"/>
      <c r="CF22" s="629"/>
      <c r="CG22" s="629"/>
      <c r="CH22" s="629"/>
      <c r="CI22" s="629"/>
      <c r="CJ22" s="629"/>
      <c r="CK22" s="629"/>
      <c r="CL22" s="629"/>
      <c r="CM22" s="629"/>
      <c r="CN22" s="629"/>
      <c r="CO22" s="629"/>
      <c r="CP22" s="629"/>
      <c r="CQ22" s="629"/>
      <c r="CR22" s="629"/>
      <c r="CS22" s="629"/>
      <c r="CT22" s="629"/>
      <c r="CU22" s="629"/>
      <c r="CV22" s="629"/>
      <c r="CW22" s="629"/>
      <c r="CX22" s="629"/>
      <c r="CY22" s="629"/>
      <c r="CZ22" s="629"/>
      <c r="DA22" s="629"/>
      <c r="DB22" s="629"/>
      <c r="DC22" s="629"/>
      <c r="DD22" s="629"/>
      <c r="DE22" s="629"/>
      <c r="DF22" s="629"/>
      <c r="DG22" s="629"/>
      <c r="DH22" s="629"/>
      <c r="DI22" s="629"/>
      <c r="DJ22" s="629"/>
      <c r="DK22" s="629"/>
      <c r="DL22" s="629"/>
      <c r="DM22" s="629"/>
      <c r="DN22" s="629"/>
      <c r="DO22" s="629"/>
      <c r="DP22" s="629"/>
      <c r="DQ22" s="629"/>
      <c r="DR22" s="629"/>
      <c r="DS22" s="629"/>
      <c r="DT22" s="629"/>
      <c r="DU22" s="629"/>
      <c r="DV22" s="629"/>
      <c r="DW22" s="629"/>
      <c r="DX22" s="629"/>
      <c r="DY22" s="629"/>
      <c r="DZ22" s="629"/>
      <c r="EA22" s="629"/>
      <c r="EB22" s="629"/>
      <c r="EC22" s="629"/>
      <c r="ED22" s="629"/>
      <c r="EE22" s="629"/>
      <c r="EF22" s="629"/>
      <c r="EG22" s="629"/>
      <c r="EH22" s="629"/>
      <c r="EI22" s="629"/>
      <c r="EJ22" s="629"/>
      <c r="EK22" s="629"/>
      <c r="EL22" s="629"/>
      <c r="EM22" s="629"/>
      <c r="EN22" s="629"/>
      <c r="EO22" s="629"/>
      <c r="EP22" s="629"/>
      <c r="EQ22" s="629"/>
      <c r="ER22" s="629"/>
      <c r="ES22" s="629"/>
      <c r="ET22" s="629"/>
      <c r="EU22" s="629"/>
      <c r="EV22" s="629"/>
      <c r="EW22" s="629"/>
      <c r="EX22" s="629"/>
      <c r="EY22" s="629"/>
      <c r="EZ22" s="629"/>
      <c r="FA22" s="629"/>
      <c r="FB22" s="629"/>
      <c r="FC22" s="629"/>
      <c r="FD22" s="629"/>
      <c r="FE22" s="629"/>
      <c r="FF22" s="629"/>
      <c r="FG22" s="629"/>
      <c r="FH22" s="629"/>
      <c r="FI22" s="629"/>
      <c r="FJ22" s="629"/>
      <c r="FK22" s="629"/>
      <c r="FL22" s="629"/>
      <c r="FM22" s="629"/>
      <c r="FN22" s="629"/>
      <c r="FO22" s="629"/>
      <c r="FP22" s="629"/>
      <c r="FQ22" s="629"/>
      <c r="FR22" s="629"/>
      <c r="FS22" s="629"/>
      <c r="FT22" s="629"/>
      <c r="FU22" s="629"/>
      <c r="FV22" s="629"/>
      <c r="FW22" s="629"/>
      <c r="FX22" s="629"/>
      <c r="FY22" s="629"/>
      <c r="FZ22" s="629"/>
      <c r="GA22" s="629"/>
      <c r="GB22" s="629"/>
      <c r="GC22" s="629"/>
      <c r="GD22" s="629"/>
      <c r="GE22" s="629"/>
      <c r="GF22" s="629"/>
      <c r="GG22" s="629"/>
      <c r="GH22" s="629"/>
      <c r="GI22" s="629"/>
      <c r="GJ22" s="629"/>
      <c r="GK22" s="629"/>
      <c r="GL22" s="629"/>
      <c r="GM22" s="629"/>
      <c r="GN22" s="629"/>
      <c r="GO22" s="629"/>
      <c r="GP22" s="629"/>
      <c r="GQ22" s="629"/>
      <c r="GR22" s="629"/>
      <c r="GS22" s="629"/>
      <c r="GT22" s="629"/>
      <c r="GU22" s="629"/>
      <c r="GV22" s="629"/>
      <c r="GW22" s="629"/>
      <c r="GX22" s="629"/>
      <c r="GY22" s="629"/>
      <c r="GZ22" s="629"/>
      <c r="HA22" s="629"/>
      <c r="HB22" s="629"/>
      <c r="HC22" s="629"/>
      <c r="HD22" s="629"/>
      <c r="HE22" s="629"/>
      <c r="HF22" s="629"/>
      <c r="HG22" s="629"/>
      <c r="HH22" s="629"/>
      <c r="HI22" s="629"/>
    </row>
    <row r="23" spans="1:217" s="630" customFormat="1" ht="45">
      <c r="A23" s="788"/>
      <c r="B23" s="791"/>
      <c r="C23" s="705" t="s">
        <v>486</v>
      </c>
      <c r="D23" s="632"/>
      <c r="E23" s="632" t="s">
        <v>388</v>
      </c>
      <c r="F23" s="633"/>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29"/>
      <c r="BW23" s="629"/>
      <c r="BX23" s="629"/>
      <c r="BY23" s="629"/>
      <c r="BZ23" s="629"/>
      <c r="CA23" s="629"/>
      <c r="CB23" s="629"/>
      <c r="CC23" s="629"/>
      <c r="CD23" s="629"/>
      <c r="CE23" s="629"/>
      <c r="CF23" s="629"/>
      <c r="CG23" s="629"/>
      <c r="CH23" s="629"/>
      <c r="CI23" s="629"/>
      <c r="CJ23" s="629"/>
      <c r="CK23" s="629"/>
      <c r="CL23" s="629"/>
      <c r="CM23" s="629"/>
      <c r="CN23" s="629"/>
      <c r="CO23" s="629"/>
      <c r="CP23" s="629"/>
      <c r="CQ23" s="629"/>
      <c r="CR23" s="629"/>
      <c r="CS23" s="629"/>
      <c r="CT23" s="629"/>
      <c r="CU23" s="629"/>
      <c r="CV23" s="629"/>
      <c r="CW23" s="629"/>
      <c r="CX23" s="629"/>
      <c r="CY23" s="629"/>
      <c r="CZ23" s="629"/>
      <c r="DA23" s="629"/>
      <c r="DB23" s="629"/>
      <c r="DC23" s="629"/>
      <c r="DD23" s="629"/>
      <c r="DE23" s="629"/>
      <c r="DF23" s="629"/>
      <c r="DG23" s="629"/>
      <c r="DH23" s="629"/>
      <c r="DI23" s="629"/>
      <c r="DJ23" s="629"/>
      <c r="DK23" s="629"/>
      <c r="DL23" s="629"/>
      <c r="DM23" s="629"/>
      <c r="DN23" s="629"/>
      <c r="DO23" s="629"/>
      <c r="DP23" s="629"/>
      <c r="DQ23" s="629"/>
      <c r="DR23" s="629"/>
      <c r="DS23" s="629"/>
      <c r="DT23" s="629"/>
      <c r="DU23" s="629"/>
      <c r="DV23" s="629"/>
      <c r="DW23" s="629"/>
      <c r="DX23" s="629"/>
      <c r="DY23" s="629"/>
      <c r="DZ23" s="629"/>
      <c r="EA23" s="629"/>
      <c r="EB23" s="629"/>
      <c r="EC23" s="629"/>
      <c r="ED23" s="629"/>
      <c r="EE23" s="629"/>
      <c r="EF23" s="629"/>
      <c r="EG23" s="629"/>
      <c r="EH23" s="629"/>
      <c r="EI23" s="629"/>
      <c r="EJ23" s="629"/>
      <c r="EK23" s="629"/>
      <c r="EL23" s="629"/>
      <c r="EM23" s="629"/>
      <c r="EN23" s="629"/>
      <c r="EO23" s="629"/>
      <c r="EP23" s="629"/>
      <c r="EQ23" s="629"/>
      <c r="ER23" s="629"/>
      <c r="ES23" s="629"/>
      <c r="ET23" s="629"/>
      <c r="EU23" s="629"/>
      <c r="EV23" s="629"/>
      <c r="EW23" s="629"/>
      <c r="EX23" s="629"/>
      <c r="EY23" s="629"/>
      <c r="EZ23" s="629"/>
      <c r="FA23" s="629"/>
      <c r="FB23" s="629"/>
      <c r="FC23" s="629"/>
      <c r="FD23" s="629"/>
      <c r="FE23" s="629"/>
      <c r="FF23" s="629"/>
      <c r="FG23" s="629"/>
      <c r="FH23" s="629"/>
      <c r="FI23" s="629"/>
      <c r="FJ23" s="629"/>
      <c r="FK23" s="629"/>
      <c r="FL23" s="629"/>
      <c r="FM23" s="629"/>
      <c r="FN23" s="629"/>
      <c r="FO23" s="629"/>
      <c r="FP23" s="629"/>
      <c r="FQ23" s="629"/>
      <c r="FR23" s="629"/>
      <c r="FS23" s="629"/>
      <c r="FT23" s="629"/>
      <c r="FU23" s="629"/>
      <c r="FV23" s="629"/>
      <c r="FW23" s="629"/>
      <c r="FX23" s="629"/>
      <c r="FY23" s="629"/>
      <c r="FZ23" s="629"/>
      <c r="GA23" s="629"/>
      <c r="GB23" s="629"/>
      <c r="GC23" s="629"/>
      <c r="GD23" s="629"/>
      <c r="GE23" s="629"/>
      <c r="GF23" s="629"/>
      <c r="GG23" s="629"/>
      <c r="GH23" s="629"/>
      <c r="GI23" s="629"/>
      <c r="GJ23" s="629"/>
      <c r="GK23" s="629"/>
      <c r="GL23" s="629"/>
      <c r="GM23" s="629"/>
      <c r="GN23" s="629"/>
      <c r="GO23" s="629"/>
      <c r="GP23" s="629"/>
      <c r="GQ23" s="629"/>
      <c r="GR23" s="629"/>
      <c r="GS23" s="629"/>
      <c r="GT23" s="629"/>
      <c r="GU23" s="629"/>
      <c r="GV23" s="629"/>
      <c r="GW23" s="629"/>
      <c r="GX23" s="629"/>
      <c r="GY23" s="629"/>
      <c r="GZ23" s="629"/>
      <c r="HA23" s="629"/>
      <c r="HB23" s="629"/>
      <c r="HC23" s="629"/>
      <c r="HD23" s="629"/>
      <c r="HE23" s="629"/>
      <c r="HF23" s="629"/>
      <c r="HG23" s="629"/>
      <c r="HH23" s="629"/>
      <c r="HI23" s="629"/>
    </row>
    <row r="24" spans="1:217" s="630" customFormat="1" ht="15.75">
      <c r="A24" s="788"/>
      <c r="B24" s="791"/>
      <c r="C24" s="705" t="s">
        <v>403</v>
      </c>
      <c r="D24" s="634"/>
      <c r="E24" s="632" t="s">
        <v>388</v>
      </c>
      <c r="F24" s="636"/>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29"/>
      <c r="BW24" s="629"/>
      <c r="BX24" s="629"/>
      <c r="BY24" s="629"/>
      <c r="BZ24" s="629"/>
      <c r="CA24" s="629"/>
      <c r="CB24" s="629"/>
      <c r="CC24" s="629"/>
      <c r="CD24" s="629"/>
      <c r="CE24" s="629"/>
      <c r="CF24" s="629"/>
      <c r="CG24" s="629"/>
      <c r="CH24" s="629"/>
      <c r="CI24" s="629"/>
      <c r="CJ24" s="629"/>
      <c r="CK24" s="629"/>
      <c r="CL24" s="629"/>
      <c r="CM24" s="629"/>
      <c r="CN24" s="629"/>
      <c r="CO24" s="629"/>
      <c r="CP24" s="629"/>
      <c r="CQ24" s="629"/>
      <c r="CR24" s="629"/>
      <c r="CS24" s="629"/>
      <c r="CT24" s="629"/>
      <c r="CU24" s="629"/>
      <c r="CV24" s="629"/>
      <c r="CW24" s="629"/>
      <c r="CX24" s="629"/>
      <c r="CY24" s="629"/>
      <c r="CZ24" s="629"/>
      <c r="DA24" s="629"/>
      <c r="DB24" s="629"/>
      <c r="DC24" s="629"/>
      <c r="DD24" s="629"/>
      <c r="DE24" s="629"/>
      <c r="DF24" s="629"/>
      <c r="DG24" s="629"/>
      <c r="DH24" s="629"/>
      <c r="DI24" s="629"/>
      <c r="DJ24" s="629"/>
      <c r="DK24" s="629"/>
      <c r="DL24" s="629"/>
      <c r="DM24" s="629"/>
      <c r="DN24" s="629"/>
      <c r="DO24" s="629"/>
      <c r="DP24" s="629"/>
      <c r="DQ24" s="629"/>
      <c r="DR24" s="629"/>
      <c r="DS24" s="629"/>
      <c r="DT24" s="629"/>
      <c r="DU24" s="629"/>
      <c r="DV24" s="629"/>
      <c r="DW24" s="629"/>
      <c r="DX24" s="629"/>
      <c r="DY24" s="629"/>
      <c r="DZ24" s="629"/>
      <c r="EA24" s="629"/>
      <c r="EB24" s="629"/>
      <c r="EC24" s="629"/>
      <c r="ED24" s="629"/>
      <c r="EE24" s="629"/>
      <c r="EF24" s="629"/>
      <c r="EG24" s="629"/>
      <c r="EH24" s="629"/>
      <c r="EI24" s="629"/>
      <c r="EJ24" s="629"/>
      <c r="EK24" s="629"/>
      <c r="EL24" s="629"/>
      <c r="EM24" s="629"/>
      <c r="EN24" s="629"/>
      <c r="EO24" s="629"/>
      <c r="EP24" s="629"/>
      <c r="EQ24" s="629"/>
      <c r="ER24" s="629"/>
      <c r="ES24" s="629"/>
      <c r="ET24" s="629"/>
      <c r="EU24" s="629"/>
      <c r="EV24" s="629"/>
      <c r="EW24" s="629"/>
      <c r="EX24" s="629"/>
      <c r="EY24" s="629"/>
      <c r="EZ24" s="629"/>
      <c r="FA24" s="629"/>
      <c r="FB24" s="629"/>
      <c r="FC24" s="629"/>
      <c r="FD24" s="629"/>
      <c r="FE24" s="629"/>
      <c r="FF24" s="629"/>
      <c r="FG24" s="629"/>
      <c r="FH24" s="629"/>
      <c r="FI24" s="629"/>
      <c r="FJ24" s="629"/>
      <c r="FK24" s="629"/>
      <c r="FL24" s="629"/>
      <c r="FM24" s="629"/>
      <c r="FN24" s="629"/>
      <c r="FO24" s="629"/>
      <c r="FP24" s="629"/>
      <c r="FQ24" s="629"/>
      <c r="FR24" s="629"/>
      <c r="FS24" s="629"/>
      <c r="FT24" s="629"/>
      <c r="FU24" s="629"/>
      <c r="FV24" s="629"/>
      <c r="FW24" s="629"/>
      <c r="FX24" s="629"/>
      <c r="FY24" s="629"/>
      <c r="FZ24" s="629"/>
      <c r="GA24" s="629"/>
      <c r="GB24" s="629"/>
      <c r="GC24" s="629"/>
      <c r="GD24" s="629"/>
      <c r="GE24" s="629"/>
      <c r="GF24" s="629"/>
      <c r="GG24" s="629"/>
      <c r="GH24" s="629"/>
      <c r="GI24" s="629"/>
      <c r="GJ24" s="629"/>
      <c r="GK24" s="629"/>
      <c r="GL24" s="629"/>
      <c r="GM24" s="629"/>
      <c r="GN24" s="629"/>
      <c r="GO24" s="629"/>
      <c r="GP24" s="629"/>
      <c r="GQ24" s="629"/>
      <c r="GR24" s="629"/>
      <c r="GS24" s="629"/>
      <c r="GT24" s="629"/>
      <c r="GU24" s="629"/>
      <c r="GV24" s="629"/>
      <c r="GW24" s="629"/>
      <c r="GX24" s="629"/>
      <c r="GY24" s="629"/>
      <c r="GZ24" s="629"/>
      <c r="HA24" s="629"/>
      <c r="HB24" s="629"/>
      <c r="HC24" s="629"/>
      <c r="HD24" s="629"/>
      <c r="HE24" s="629"/>
      <c r="HF24" s="629"/>
      <c r="HG24" s="629"/>
      <c r="HH24" s="629"/>
      <c r="HI24" s="629"/>
    </row>
    <row r="25" spans="1:217" s="630" customFormat="1" ht="30">
      <c r="A25" s="788"/>
      <c r="B25" s="791"/>
      <c r="C25" s="705" t="s">
        <v>404</v>
      </c>
      <c r="D25" s="634"/>
      <c r="E25" s="632" t="s">
        <v>388</v>
      </c>
      <c r="F25" s="636"/>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29"/>
      <c r="BW25" s="629"/>
      <c r="BX25" s="629"/>
      <c r="BY25" s="629"/>
      <c r="BZ25" s="629"/>
      <c r="CA25" s="629"/>
      <c r="CB25" s="629"/>
      <c r="CC25" s="629"/>
      <c r="CD25" s="629"/>
      <c r="CE25" s="629"/>
      <c r="CF25" s="629"/>
      <c r="CG25" s="629"/>
      <c r="CH25" s="629"/>
      <c r="CI25" s="629"/>
      <c r="CJ25" s="629"/>
      <c r="CK25" s="629"/>
      <c r="CL25" s="629"/>
      <c r="CM25" s="629"/>
      <c r="CN25" s="629"/>
      <c r="CO25" s="629"/>
      <c r="CP25" s="629"/>
      <c r="CQ25" s="629"/>
      <c r="CR25" s="629"/>
      <c r="CS25" s="629"/>
      <c r="CT25" s="629"/>
      <c r="CU25" s="629"/>
      <c r="CV25" s="629"/>
      <c r="CW25" s="629"/>
      <c r="CX25" s="629"/>
      <c r="CY25" s="629"/>
      <c r="CZ25" s="629"/>
      <c r="DA25" s="629"/>
      <c r="DB25" s="629"/>
      <c r="DC25" s="629"/>
      <c r="DD25" s="629"/>
      <c r="DE25" s="629"/>
      <c r="DF25" s="629"/>
      <c r="DG25" s="629"/>
      <c r="DH25" s="629"/>
      <c r="DI25" s="629"/>
      <c r="DJ25" s="629"/>
      <c r="DK25" s="629"/>
      <c r="DL25" s="629"/>
      <c r="DM25" s="629"/>
      <c r="DN25" s="629"/>
      <c r="DO25" s="629"/>
      <c r="DP25" s="629"/>
      <c r="DQ25" s="629"/>
      <c r="DR25" s="629"/>
      <c r="DS25" s="629"/>
      <c r="DT25" s="629"/>
      <c r="DU25" s="629"/>
      <c r="DV25" s="629"/>
      <c r="DW25" s="629"/>
      <c r="DX25" s="629"/>
      <c r="DY25" s="629"/>
      <c r="DZ25" s="629"/>
      <c r="EA25" s="629"/>
      <c r="EB25" s="629"/>
      <c r="EC25" s="629"/>
      <c r="ED25" s="629"/>
      <c r="EE25" s="629"/>
      <c r="EF25" s="629"/>
      <c r="EG25" s="629"/>
      <c r="EH25" s="629"/>
      <c r="EI25" s="629"/>
      <c r="EJ25" s="629"/>
      <c r="EK25" s="629"/>
      <c r="EL25" s="629"/>
      <c r="EM25" s="629"/>
      <c r="EN25" s="629"/>
      <c r="EO25" s="629"/>
      <c r="EP25" s="629"/>
      <c r="EQ25" s="629"/>
      <c r="ER25" s="629"/>
      <c r="ES25" s="629"/>
      <c r="ET25" s="629"/>
      <c r="EU25" s="629"/>
      <c r="EV25" s="629"/>
      <c r="EW25" s="629"/>
      <c r="EX25" s="629"/>
      <c r="EY25" s="629"/>
      <c r="EZ25" s="629"/>
      <c r="FA25" s="629"/>
      <c r="FB25" s="629"/>
      <c r="FC25" s="629"/>
      <c r="FD25" s="629"/>
      <c r="FE25" s="629"/>
      <c r="FF25" s="629"/>
      <c r="FG25" s="629"/>
      <c r="FH25" s="629"/>
      <c r="FI25" s="629"/>
      <c r="FJ25" s="629"/>
      <c r="FK25" s="629"/>
      <c r="FL25" s="629"/>
      <c r="FM25" s="629"/>
      <c r="FN25" s="629"/>
      <c r="FO25" s="629"/>
      <c r="FP25" s="629"/>
      <c r="FQ25" s="629"/>
      <c r="FR25" s="629"/>
      <c r="FS25" s="629"/>
      <c r="FT25" s="629"/>
      <c r="FU25" s="629"/>
      <c r="FV25" s="629"/>
      <c r="FW25" s="629"/>
      <c r="FX25" s="629"/>
      <c r="FY25" s="629"/>
      <c r="FZ25" s="629"/>
      <c r="GA25" s="629"/>
      <c r="GB25" s="629"/>
      <c r="GC25" s="629"/>
      <c r="GD25" s="629"/>
      <c r="GE25" s="629"/>
      <c r="GF25" s="629"/>
      <c r="GG25" s="629"/>
      <c r="GH25" s="629"/>
      <c r="GI25" s="629"/>
      <c r="GJ25" s="629"/>
      <c r="GK25" s="629"/>
      <c r="GL25" s="629"/>
      <c r="GM25" s="629"/>
      <c r="GN25" s="629"/>
      <c r="GO25" s="629"/>
      <c r="GP25" s="629"/>
      <c r="GQ25" s="629"/>
      <c r="GR25" s="629"/>
      <c r="GS25" s="629"/>
      <c r="GT25" s="629"/>
      <c r="GU25" s="629"/>
      <c r="GV25" s="629"/>
      <c r="GW25" s="629"/>
      <c r="GX25" s="629"/>
      <c r="GY25" s="629"/>
      <c r="GZ25" s="629"/>
      <c r="HA25" s="629"/>
      <c r="HB25" s="629"/>
      <c r="HC25" s="629"/>
      <c r="HD25" s="629"/>
      <c r="HE25" s="629"/>
      <c r="HF25" s="629"/>
      <c r="HG25" s="629"/>
      <c r="HH25" s="629"/>
      <c r="HI25" s="629"/>
    </row>
    <row r="26" spans="1:217" s="630" customFormat="1" ht="30.75" thickBot="1">
      <c r="A26" s="789"/>
      <c r="B26" s="792"/>
      <c r="C26" s="706" t="s">
        <v>405</v>
      </c>
      <c r="D26" s="642"/>
      <c r="E26" s="635" t="s">
        <v>388</v>
      </c>
      <c r="F26" s="63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AT26" s="629"/>
      <c r="AU26" s="629"/>
      <c r="AV26" s="629"/>
      <c r="AW26" s="629"/>
      <c r="AX26" s="629"/>
      <c r="AY26" s="629"/>
      <c r="AZ26" s="629"/>
      <c r="BA26" s="629"/>
      <c r="BB26" s="629"/>
      <c r="BC26" s="629"/>
      <c r="BD26" s="629"/>
      <c r="BE26" s="629"/>
      <c r="BF26" s="629"/>
      <c r="BG26" s="629"/>
      <c r="BH26" s="629"/>
      <c r="BI26" s="629"/>
      <c r="BJ26" s="629"/>
      <c r="BK26" s="629"/>
      <c r="BL26" s="629"/>
      <c r="BM26" s="629"/>
      <c r="BN26" s="629"/>
      <c r="BO26" s="629"/>
      <c r="BP26" s="629"/>
      <c r="BQ26" s="629"/>
      <c r="BR26" s="629"/>
      <c r="BS26" s="629"/>
      <c r="BT26" s="629"/>
      <c r="BU26" s="629"/>
      <c r="BV26" s="629"/>
      <c r="BW26" s="629"/>
      <c r="BX26" s="629"/>
      <c r="BY26" s="629"/>
      <c r="BZ26" s="629"/>
      <c r="CA26" s="629"/>
      <c r="CB26" s="629"/>
      <c r="CC26" s="629"/>
      <c r="CD26" s="629"/>
      <c r="CE26" s="629"/>
      <c r="CF26" s="629"/>
      <c r="CG26" s="629"/>
      <c r="CH26" s="629"/>
      <c r="CI26" s="629"/>
      <c r="CJ26" s="629"/>
      <c r="CK26" s="629"/>
      <c r="CL26" s="629"/>
      <c r="CM26" s="629"/>
      <c r="CN26" s="629"/>
      <c r="CO26" s="629"/>
      <c r="CP26" s="629"/>
      <c r="CQ26" s="629"/>
      <c r="CR26" s="629"/>
      <c r="CS26" s="629"/>
      <c r="CT26" s="629"/>
      <c r="CU26" s="629"/>
      <c r="CV26" s="629"/>
      <c r="CW26" s="629"/>
      <c r="CX26" s="629"/>
      <c r="CY26" s="629"/>
      <c r="CZ26" s="629"/>
      <c r="DA26" s="629"/>
      <c r="DB26" s="629"/>
      <c r="DC26" s="629"/>
      <c r="DD26" s="629"/>
      <c r="DE26" s="629"/>
      <c r="DF26" s="629"/>
      <c r="DG26" s="629"/>
      <c r="DH26" s="629"/>
      <c r="DI26" s="629"/>
      <c r="DJ26" s="629"/>
      <c r="DK26" s="629"/>
      <c r="DL26" s="629"/>
      <c r="DM26" s="629"/>
      <c r="DN26" s="629"/>
      <c r="DO26" s="629"/>
      <c r="DP26" s="629"/>
      <c r="DQ26" s="629"/>
      <c r="DR26" s="629"/>
      <c r="DS26" s="629"/>
      <c r="DT26" s="629"/>
      <c r="DU26" s="629"/>
      <c r="DV26" s="629"/>
      <c r="DW26" s="629"/>
      <c r="DX26" s="629"/>
      <c r="DY26" s="629"/>
      <c r="DZ26" s="629"/>
      <c r="EA26" s="629"/>
      <c r="EB26" s="629"/>
      <c r="EC26" s="629"/>
      <c r="ED26" s="629"/>
      <c r="EE26" s="629"/>
      <c r="EF26" s="629"/>
      <c r="EG26" s="629"/>
      <c r="EH26" s="629"/>
      <c r="EI26" s="629"/>
      <c r="EJ26" s="629"/>
      <c r="EK26" s="629"/>
      <c r="EL26" s="629"/>
      <c r="EM26" s="629"/>
      <c r="EN26" s="629"/>
      <c r="EO26" s="629"/>
      <c r="EP26" s="629"/>
      <c r="EQ26" s="629"/>
      <c r="ER26" s="629"/>
      <c r="ES26" s="629"/>
      <c r="ET26" s="629"/>
      <c r="EU26" s="629"/>
      <c r="EV26" s="629"/>
      <c r="EW26" s="629"/>
      <c r="EX26" s="629"/>
      <c r="EY26" s="629"/>
      <c r="EZ26" s="629"/>
      <c r="FA26" s="629"/>
      <c r="FB26" s="629"/>
      <c r="FC26" s="629"/>
      <c r="FD26" s="629"/>
      <c r="FE26" s="629"/>
      <c r="FF26" s="629"/>
      <c r="FG26" s="629"/>
      <c r="FH26" s="629"/>
      <c r="FI26" s="629"/>
      <c r="FJ26" s="629"/>
      <c r="FK26" s="629"/>
      <c r="FL26" s="629"/>
      <c r="FM26" s="629"/>
      <c r="FN26" s="629"/>
      <c r="FO26" s="629"/>
      <c r="FP26" s="629"/>
      <c r="FQ26" s="629"/>
      <c r="FR26" s="629"/>
      <c r="FS26" s="629"/>
      <c r="FT26" s="629"/>
      <c r="FU26" s="629"/>
      <c r="FV26" s="629"/>
      <c r="FW26" s="629"/>
      <c r="FX26" s="629"/>
      <c r="FY26" s="629"/>
      <c r="FZ26" s="629"/>
      <c r="GA26" s="629"/>
      <c r="GB26" s="629"/>
      <c r="GC26" s="629"/>
      <c r="GD26" s="629"/>
      <c r="GE26" s="629"/>
      <c r="GF26" s="629"/>
      <c r="GG26" s="629"/>
      <c r="GH26" s="629"/>
      <c r="GI26" s="629"/>
      <c r="GJ26" s="629"/>
      <c r="GK26" s="629"/>
      <c r="GL26" s="629"/>
      <c r="GM26" s="629"/>
      <c r="GN26" s="629"/>
      <c r="GO26" s="629"/>
      <c r="GP26" s="629"/>
      <c r="GQ26" s="629"/>
      <c r="GR26" s="629"/>
      <c r="GS26" s="629"/>
      <c r="GT26" s="629"/>
      <c r="GU26" s="629"/>
      <c r="GV26" s="629"/>
      <c r="GW26" s="629"/>
      <c r="GX26" s="629"/>
      <c r="GY26" s="629"/>
      <c r="GZ26" s="629"/>
      <c r="HA26" s="629"/>
      <c r="HB26" s="629"/>
      <c r="HC26" s="629"/>
      <c r="HD26" s="629"/>
      <c r="HE26" s="629"/>
      <c r="HF26" s="629"/>
      <c r="HG26" s="629"/>
      <c r="HH26" s="629"/>
      <c r="HI26" s="629"/>
    </row>
    <row r="27" spans="1:217" s="630" customFormat="1" ht="75">
      <c r="A27" s="773" t="s">
        <v>406</v>
      </c>
      <c r="B27" s="790">
        <v>0.2</v>
      </c>
      <c r="C27" s="704" t="s">
        <v>407</v>
      </c>
      <c r="D27" s="640"/>
      <c r="E27" s="631" t="s">
        <v>388</v>
      </c>
      <c r="F27" s="641"/>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B27" s="629"/>
      <c r="BC27" s="629"/>
      <c r="BD27" s="629"/>
      <c r="BE27" s="629"/>
      <c r="BF27" s="629"/>
      <c r="BG27" s="629"/>
      <c r="BH27" s="629"/>
      <c r="BI27" s="629"/>
      <c r="BJ27" s="629"/>
      <c r="BK27" s="629"/>
      <c r="BL27" s="629"/>
      <c r="BM27" s="629"/>
      <c r="BN27" s="629"/>
      <c r="BO27" s="629"/>
      <c r="BP27" s="629"/>
      <c r="BQ27" s="629"/>
      <c r="BR27" s="629"/>
      <c r="BS27" s="629"/>
      <c r="BT27" s="629"/>
      <c r="BU27" s="629"/>
      <c r="BV27" s="629"/>
      <c r="BW27" s="629"/>
      <c r="BX27" s="629"/>
      <c r="BY27" s="629"/>
      <c r="BZ27" s="629"/>
      <c r="CA27" s="629"/>
      <c r="CB27" s="629"/>
      <c r="CC27" s="629"/>
      <c r="CD27" s="629"/>
      <c r="CE27" s="629"/>
      <c r="CF27" s="629"/>
      <c r="CG27" s="629"/>
      <c r="CH27" s="629"/>
      <c r="CI27" s="629"/>
      <c r="CJ27" s="629"/>
      <c r="CK27" s="629"/>
      <c r="CL27" s="629"/>
      <c r="CM27" s="629"/>
      <c r="CN27" s="629"/>
      <c r="CO27" s="629"/>
      <c r="CP27" s="629"/>
      <c r="CQ27" s="629"/>
      <c r="CR27" s="629"/>
      <c r="CS27" s="629"/>
      <c r="CT27" s="629"/>
      <c r="CU27" s="629"/>
      <c r="CV27" s="629"/>
      <c r="CW27" s="629"/>
      <c r="CX27" s="629"/>
      <c r="CY27" s="629"/>
      <c r="CZ27" s="629"/>
      <c r="DA27" s="629"/>
      <c r="DB27" s="629"/>
      <c r="DC27" s="629"/>
      <c r="DD27" s="629"/>
      <c r="DE27" s="629"/>
      <c r="DF27" s="629"/>
      <c r="DG27" s="629"/>
      <c r="DH27" s="629"/>
      <c r="DI27" s="629"/>
      <c r="DJ27" s="629"/>
      <c r="DK27" s="629"/>
      <c r="DL27" s="629"/>
      <c r="DM27" s="629"/>
      <c r="DN27" s="629"/>
      <c r="DO27" s="629"/>
      <c r="DP27" s="629"/>
      <c r="DQ27" s="629"/>
      <c r="DR27" s="629"/>
      <c r="DS27" s="629"/>
      <c r="DT27" s="629"/>
      <c r="DU27" s="629"/>
      <c r="DV27" s="629"/>
      <c r="DW27" s="629"/>
      <c r="DX27" s="629"/>
      <c r="DY27" s="629"/>
      <c r="DZ27" s="629"/>
      <c r="EA27" s="629"/>
      <c r="EB27" s="629"/>
      <c r="EC27" s="629"/>
      <c r="ED27" s="629"/>
      <c r="EE27" s="629"/>
      <c r="EF27" s="629"/>
      <c r="EG27" s="629"/>
      <c r="EH27" s="629"/>
      <c r="EI27" s="629"/>
      <c r="EJ27" s="629"/>
      <c r="EK27" s="629"/>
      <c r="EL27" s="629"/>
      <c r="EM27" s="629"/>
      <c r="EN27" s="629"/>
      <c r="EO27" s="629"/>
      <c r="EP27" s="629"/>
      <c r="EQ27" s="629"/>
      <c r="ER27" s="629"/>
      <c r="ES27" s="629"/>
      <c r="ET27" s="629"/>
      <c r="EU27" s="629"/>
      <c r="EV27" s="629"/>
      <c r="EW27" s="629"/>
      <c r="EX27" s="629"/>
      <c r="EY27" s="629"/>
      <c r="EZ27" s="629"/>
      <c r="FA27" s="629"/>
      <c r="FB27" s="629"/>
      <c r="FC27" s="629"/>
      <c r="FD27" s="629"/>
      <c r="FE27" s="629"/>
      <c r="FF27" s="629"/>
      <c r="FG27" s="629"/>
      <c r="FH27" s="629"/>
      <c r="FI27" s="629"/>
      <c r="FJ27" s="629"/>
      <c r="FK27" s="629"/>
      <c r="FL27" s="629"/>
      <c r="FM27" s="629"/>
      <c r="FN27" s="629"/>
      <c r="FO27" s="629"/>
      <c r="FP27" s="629"/>
      <c r="FQ27" s="629"/>
      <c r="FR27" s="629"/>
      <c r="FS27" s="629"/>
      <c r="FT27" s="629"/>
      <c r="FU27" s="629"/>
      <c r="FV27" s="629"/>
      <c r="FW27" s="629"/>
      <c r="FX27" s="629"/>
      <c r="FY27" s="629"/>
      <c r="FZ27" s="629"/>
      <c r="GA27" s="629"/>
      <c r="GB27" s="629"/>
      <c r="GC27" s="629"/>
      <c r="GD27" s="629"/>
      <c r="GE27" s="629"/>
      <c r="GF27" s="629"/>
      <c r="GG27" s="629"/>
      <c r="GH27" s="629"/>
      <c r="GI27" s="629"/>
      <c r="GJ27" s="629"/>
      <c r="GK27" s="629"/>
      <c r="GL27" s="629"/>
      <c r="GM27" s="629"/>
      <c r="GN27" s="629"/>
      <c r="GO27" s="629"/>
      <c r="GP27" s="629"/>
      <c r="GQ27" s="629"/>
      <c r="GR27" s="629"/>
      <c r="GS27" s="629"/>
      <c r="GT27" s="629"/>
      <c r="GU27" s="629"/>
      <c r="GV27" s="629"/>
      <c r="GW27" s="629"/>
      <c r="GX27" s="629"/>
      <c r="GY27" s="629"/>
      <c r="GZ27" s="629"/>
      <c r="HA27" s="629"/>
      <c r="HB27" s="629"/>
      <c r="HC27" s="629"/>
      <c r="HD27" s="629"/>
      <c r="HE27" s="629"/>
      <c r="HF27" s="629"/>
      <c r="HG27" s="629"/>
      <c r="HH27" s="629"/>
      <c r="HI27" s="629"/>
    </row>
    <row r="28" spans="1:217" s="630" customFormat="1" ht="30">
      <c r="A28" s="774"/>
      <c r="B28" s="791"/>
      <c r="C28" s="705" t="s">
        <v>408</v>
      </c>
      <c r="D28" s="643"/>
      <c r="E28" s="632" t="s">
        <v>388</v>
      </c>
      <c r="F28" s="636"/>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29"/>
      <c r="AR28" s="629"/>
      <c r="AS28" s="629"/>
      <c r="AT28" s="629"/>
      <c r="AU28" s="629"/>
      <c r="AV28" s="629"/>
      <c r="AW28" s="629"/>
      <c r="AX28" s="629"/>
      <c r="AY28" s="629"/>
      <c r="AZ28" s="629"/>
      <c r="BA28" s="629"/>
      <c r="BB28" s="629"/>
      <c r="BC28" s="629"/>
      <c r="BD28" s="629"/>
      <c r="BE28" s="629"/>
      <c r="BF28" s="629"/>
      <c r="BG28" s="629"/>
      <c r="BH28" s="629"/>
      <c r="BI28" s="629"/>
      <c r="BJ28" s="629"/>
      <c r="BK28" s="629"/>
      <c r="BL28" s="629"/>
      <c r="BM28" s="629"/>
      <c r="BN28" s="629"/>
      <c r="BO28" s="629"/>
      <c r="BP28" s="629"/>
      <c r="BQ28" s="629"/>
      <c r="BR28" s="629"/>
      <c r="BS28" s="629"/>
      <c r="BT28" s="629"/>
      <c r="BU28" s="629"/>
      <c r="BV28" s="629"/>
      <c r="BW28" s="629"/>
      <c r="BX28" s="629"/>
      <c r="BY28" s="629"/>
      <c r="BZ28" s="629"/>
      <c r="CA28" s="629"/>
      <c r="CB28" s="629"/>
      <c r="CC28" s="629"/>
      <c r="CD28" s="629"/>
      <c r="CE28" s="629"/>
      <c r="CF28" s="629"/>
      <c r="CG28" s="629"/>
      <c r="CH28" s="629"/>
      <c r="CI28" s="629"/>
      <c r="CJ28" s="629"/>
      <c r="CK28" s="629"/>
      <c r="CL28" s="629"/>
      <c r="CM28" s="629"/>
      <c r="CN28" s="629"/>
      <c r="CO28" s="629"/>
      <c r="CP28" s="629"/>
      <c r="CQ28" s="629"/>
      <c r="CR28" s="629"/>
      <c r="CS28" s="629"/>
      <c r="CT28" s="629"/>
      <c r="CU28" s="629"/>
      <c r="CV28" s="629"/>
      <c r="CW28" s="629"/>
      <c r="CX28" s="629"/>
      <c r="CY28" s="629"/>
      <c r="CZ28" s="629"/>
      <c r="DA28" s="629"/>
      <c r="DB28" s="629"/>
      <c r="DC28" s="629"/>
      <c r="DD28" s="629"/>
      <c r="DE28" s="629"/>
      <c r="DF28" s="629"/>
      <c r="DG28" s="629"/>
      <c r="DH28" s="629"/>
      <c r="DI28" s="629"/>
      <c r="DJ28" s="629"/>
      <c r="DK28" s="629"/>
      <c r="DL28" s="629"/>
      <c r="DM28" s="629"/>
      <c r="DN28" s="629"/>
      <c r="DO28" s="629"/>
      <c r="DP28" s="629"/>
      <c r="DQ28" s="629"/>
      <c r="DR28" s="629"/>
      <c r="DS28" s="629"/>
      <c r="DT28" s="629"/>
      <c r="DU28" s="629"/>
      <c r="DV28" s="629"/>
      <c r="DW28" s="629"/>
      <c r="DX28" s="629"/>
      <c r="DY28" s="629"/>
      <c r="DZ28" s="629"/>
      <c r="EA28" s="629"/>
      <c r="EB28" s="629"/>
      <c r="EC28" s="629"/>
      <c r="ED28" s="629"/>
      <c r="EE28" s="629"/>
      <c r="EF28" s="629"/>
      <c r="EG28" s="629"/>
      <c r="EH28" s="629"/>
      <c r="EI28" s="629"/>
      <c r="EJ28" s="629"/>
      <c r="EK28" s="629"/>
      <c r="EL28" s="629"/>
      <c r="EM28" s="629"/>
      <c r="EN28" s="629"/>
      <c r="EO28" s="629"/>
      <c r="EP28" s="629"/>
      <c r="EQ28" s="629"/>
      <c r="ER28" s="629"/>
      <c r="ES28" s="629"/>
      <c r="ET28" s="629"/>
      <c r="EU28" s="629"/>
      <c r="EV28" s="629"/>
      <c r="EW28" s="629"/>
      <c r="EX28" s="629"/>
      <c r="EY28" s="629"/>
      <c r="EZ28" s="629"/>
      <c r="FA28" s="629"/>
      <c r="FB28" s="629"/>
      <c r="FC28" s="629"/>
      <c r="FD28" s="629"/>
      <c r="FE28" s="629"/>
      <c r="FF28" s="629"/>
      <c r="FG28" s="629"/>
      <c r="FH28" s="629"/>
      <c r="FI28" s="629"/>
      <c r="FJ28" s="629"/>
      <c r="FK28" s="629"/>
      <c r="FL28" s="629"/>
      <c r="FM28" s="629"/>
      <c r="FN28" s="629"/>
      <c r="FO28" s="629"/>
      <c r="FP28" s="629"/>
      <c r="FQ28" s="629"/>
      <c r="FR28" s="629"/>
      <c r="FS28" s="629"/>
      <c r="FT28" s="629"/>
      <c r="FU28" s="629"/>
      <c r="FV28" s="629"/>
      <c r="FW28" s="629"/>
      <c r="FX28" s="629"/>
      <c r="FY28" s="629"/>
      <c r="FZ28" s="629"/>
      <c r="GA28" s="629"/>
      <c r="GB28" s="629"/>
      <c r="GC28" s="629"/>
      <c r="GD28" s="629"/>
      <c r="GE28" s="629"/>
      <c r="GF28" s="629"/>
      <c r="GG28" s="629"/>
      <c r="GH28" s="629"/>
      <c r="GI28" s="629"/>
      <c r="GJ28" s="629"/>
      <c r="GK28" s="629"/>
      <c r="GL28" s="629"/>
      <c r="GM28" s="629"/>
      <c r="GN28" s="629"/>
      <c r="GO28" s="629"/>
      <c r="GP28" s="629"/>
      <c r="GQ28" s="629"/>
      <c r="GR28" s="629"/>
      <c r="GS28" s="629"/>
      <c r="GT28" s="629"/>
      <c r="GU28" s="629"/>
      <c r="GV28" s="629"/>
      <c r="GW28" s="629"/>
      <c r="GX28" s="629"/>
      <c r="GY28" s="629"/>
      <c r="GZ28" s="629"/>
      <c r="HA28" s="629"/>
      <c r="HB28" s="629"/>
      <c r="HC28" s="629"/>
      <c r="HD28" s="629"/>
      <c r="HE28" s="629"/>
      <c r="HF28" s="629"/>
      <c r="HG28" s="629"/>
      <c r="HH28" s="629"/>
      <c r="HI28" s="629"/>
    </row>
    <row r="29" spans="1:217" s="630" customFormat="1" ht="45">
      <c r="A29" s="793"/>
      <c r="B29" s="791"/>
      <c r="C29" s="705" t="s">
        <v>409</v>
      </c>
      <c r="D29" s="632" t="s">
        <v>388</v>
      </c>
      <c r="E29" s="632" t="s">
        <v>388</v>
      </c>
      <c r="F29" s="636" t="s">
        <v>491</v>
      </c>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29"/>
      <c r="AY29" s="629"/>
      <c r="AZ29" s="629"/>
      <c r="BA29" s="629"/>
      <c r="BB29" s="629"/>
      <c r="BC29" s="629"/>
      <c r="BD29" s="629"/>
      <c r="BE29" s="629"/>
      <c r="BF29" s="629"/>
      <c r="BG29" s="629"/>
      <c r="BH29" s="629"/>
      <c r="BI29" s="629"/>
      <c r="BJ29" s="629"/>
      <c r="BK29" s="629"/>
      <c r="BL29" s="629"/>
      <c r="BM29" s="629"/>
      <c r="BN29" s="629"/>
      <c r="BO29" s="629"/>
      <c r="BP29" s="629"/>
      <c r="BQ29" s="629"/>
      <c r="BR29" s="629"/>
      <c r="BS29" s="629"/>
      <c r="BT29" s="629"/>
      <c r="BU29" s="629"/>
      <c r="BV29" s="629"/>
      <c r="BW29" s="629"/>
      <c r="BX29" s="629"/>
      <c r="BY29" s="629"/>
      <c r="BZ29" s="629"/>
      <c r="CA29" s="629"/>
      <c r="CB29" s="629"/>
      <c r="CC29" s="629"/>
      <c r="CD29" s="629"/>
      <c r="CE29" s="629"/>
      <c r="CF29" s="629"/>
      <c r="CG29" s="629"/>
      <c r="CH29" s="629"/>
      <c r="CI29" s="629"/>
      <c r="CJ29" s="629"/>
      <c r="CK29" s="629"/>
      <c r="CL29" s="629"/>
      <c r="CM29" s="629"/>
      <c r="CN29" s="629"/>
      <c r="CO29" s="629"/>
      <c r="CP29" s="629"/>
      <c r="CQ29" s="629"/>
      <c r="CR29" s="629"/>
      <c r="CS29" s="629"/>
      <c r="CT29" s="629"/>
      <c r="CU29" s="629"/>
      <c r="CV29" s="629"/>
      <c r="CW29" s="629"/>
      <c r="CX29" s="629"/>
      <c r="CY29" s="629"/>
      <c r="CZ29" s="629"/>
      <c r="DA29" s="629"/>
      <c r="DB29" s="629"/>
      <c r="DC29" s="629"/>
      <c r="DD29" s="629"/>
      <c r="DE29" s="629"/>
      <c r="DF29" s="629"/>
      <c r="DG29" s="629"/>
      <c r="DH29" s="629"/>
      <c r="DI29" s="629"/>
      <c r="DJ29" s="629"/>
      <c r="DK29" s="629"/>
      <c r="DL29" s="629"/>
      <c r="DM29" s="629"/>
      <c r="DN29" s="629"/>
      <c r="DO29" s="629"/>
      <c r="DP29" s="629"/>
      <c r="DQ29" s="629"/>
      <c r="DR29" s="629"/>
      <c r="DS29" s="629"/>
      <c r="DT29" s="629"/>
      <c r="DU29" s="629"/>
      <c r="DV29" s="629"/>
      <c r="DW29" s="629"/>
      <c r="DX29" s="629"/>
      <c r="DY29" s="629"/>
      <c r="DZ29" s="629"/>
      <c r="EA29" s="629"/>
      <c r="EB29" s="629"/>
      <c r="EC29" s="629"/>
      <c r="ED29" s="629"/>
      <c r="EE29" s="629"/>
      <c r="EF29" s="629"/>
      <c r="EG29" s="629"/>
      <c r="EH29" s="629"/>
      <c r="EI29" s="629"/>
      <c r="EJ29" s="629"/>
      <c r="EK29" s="629"/>
      <c r="EL29" s="629"/>
      <c r="EM29" s="629"/>
      <c r="EN29" s="629"/>
      <c r="EO29" s="629"/>
      <c r="EP29" s="629"/>
      <c r="EQ29" s="629"/>
      <c r="ER29" s="629"/>
      <c r="ES29" s="629"/>
      <c r="ET29" s="629"/>
      <c r="EU29" s="629"/>
      <c r="EV29" s="629"/>
      <c r="EW29" s="629"/>
      <c r="EX29" s="629"/>
      <c r="EY29" s="629"/>
      <c r="EZ29" s="629"/>
      <c r="FA29" s="629"/>
      <c r="FB29" s="629"/>
      <c r="FC29" s="629"/>
      <c r="FD29" s="629"/>
      <c r="FE29" s="629"/>
      <c r="FF29" s="629"/>
      <c r="FG29" s="629"/>
      <c r="FH29" s="629"/>
      <c r="FI29" s="629"/>
      <c r="FJ29" s="629"/>
      <c r="FK29" s="629"/>
      <c r="FL29" s="629"/>
      <c r="FM29" s="629"/>
      <c r="FN29" s="629"/>
      <c r="FO29" s="629"/>
      <c r="FP29" s="629"/>
      <c r="FQ29" s="629"/>
      <c r="FR29" s="629"/>
      <c r="FS29" s="629"/>
      <c r="FT29" s="629"/>
      <c r="FU29" s="629"/>
      <c r="FV29" s="629"/>
      <c r="FW29" s="629"/>
      <c r="FX29" s="629"/>
      <c r="FY29" s="629"/>
      <c r="FZ29" s="629"/>
      <c r="GA29" s="629"/>
      <c r="GB29" s="629"/>
      <c r="GC29" s="629"/>
      <c r="GD29" s="629"/>
      <c r="GE29" s="629"/>
      <c r="GF29" s="629"/>
      <c r="GG29" s="629"/>
      <c r="GH29" s="629"/>
      <c r="GI29" s="629"/>
      <c r="GJ29" s="629"/>
      <c r="GK29" s="629"/>
      <c r="GL29" s="629"/>
      <c r="GM29" s="629"/>
      <c r="GN29" s="629"/>
      <c r="GO29" s="629"/>
      <c r="GP29" s="629"/>
      <c r="GQ29" s="629"/>
      <c r="GR29" s="629"/>
      <c r="GS29" s="629"/>
      <c r="GT29" s="629"/>
      <c r="GU29" s="629"/>
      <c r="GV29" s="629"/>
      <c r="GW29" s="629"/>
      <c r="GX29" s="629"/>
      <c r="GY29" s="629"/>
      <c r="GZ29" s="629"/>
      <c r="HA29" s="629"/>
      <c r="HB29" s="629"/>
      <c r="HC29" s="629"/>
      <c r="HD29" s="629"/>
      <c r="HE29" s="629"/>
      <c r="HF29" s="629"/>
      <c r="HG29" s="629"/>
      <c r="HH29" s="629"/>
      <c r="HI29" s="629"/>
    </row>
    <row r="30" spans="1:217" s="630" customFormat="1" ht="75" customHeight="1">
      <c r="A30" s="793"/>
      <c r="B30" s="791"/>
      <c r="C30" s="705" t="s">
        <v>410</v>
      </c>
      <c r="D30" s="632"/>
      <c r="E30" s="632" t="s">
        <v>388</v>
      </c>
      <c r="F30" s="636"/>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29"/>
      <c r="AO30" s="629"/>
      <c r="AP30" s="629"/>
      <c r="AQ30" s="629"/>
      <c r="AR30" s="629"/>
      <c r="AS30" s="629"/>
      <c r="AT30" s="629"/>
      <c r="AU30" s="629"/>
      <c r="AV30" s="629"/>
      <c r="AW30" s="629"/>
      <c r="AX30" s="629"/>
      <c r="AY30" s="629"/>
      <c r="AZ30" s="629"/>
      <c r="BA30" s="629"/>
      <c r="BB30" s="629"/>
      <c r="BC30" s="629"/>
      <c r="BD30" s="629"/>
      <c r="BE30" s="629"/>
      <c r="BF30" s="629"/>
      <c r="BG30" s="629"/>
      <c r="BH30" s="629"/>
      <c r="BI30" s="629"/>
      <c r="BJ30" s="629"/>
      <c r="BK30" s="629"/>
      <c r="BL30" s="629"/>
      <c r="BM30" s="629"/>
      <c r="BN30" s="629"/>
      <c r="BO30" s="629"/>
      <c r="BP30" s="629"/>
      <c r="BQ30" s="629"/>
      <c r="BR30" s="629"/>
      <c r="BS30" s="629"/>
      <c r="BT30" s="629"/>
      <c r="BU30" s="629"/>
      <c r="BV30" s="629"/>
      <c r="BW30" s="629"/>
      <c r="BX30" s="629"/>
      <c r="BY30" s="629"/>
      <c r="BZ30" s="629"/>
      <c r="CA30" s="629"/>
      <c r="CB30" s="629"/>
      <c r="CC30" s="629"/>
      <c r="CD30" s="629"/>
      <c r="CE30" s="629"/>
      <c r="CF30" s="629"/>
      <c r="CG30" s="629"/>
      <c r="CH30" s="629"/>
      <c r="CI30" s="629"/>
      <c r="CJ30" s="629"/>
      <c r="CK30" s="629"/>
      <c r="CL30" s="629"/>
      <c r="CM30" s="629"/>
      <c r="CN30" s="629"/>
      <c r="CO30" s="629"/>
      <c r="CP30" s="629"/>
      <c r="CQ30" s="629"/>
      <c r="CR30" s="629"/>
      <c r="CS30" s="629"/>
      <c r="CT30" s="629"/>
      <c r="CU30" s="629"/>
      <c r="CV30" s="629"/>
      <c r="CW30" s="629"/>
      <c r="CX30" s="629"/>
      <c r="CY30" s="629"/>
      <c r="CZ30" s="629"/>
      <c r="DA30" s="629"/>
      <c r="DB30" s="629"/>
      <c r="DC30" s="629"/>
      <c r="DD30" s="629"/>
      <c r="DE30" s="629"/>
      <c r="DF30" s="629"/>
      <c r="DG30" s="629"/>
      <c r="DH30" s="629"/>
      <c r="DI30" s="629"/>
      <c r="DJ30" s="629"/>
      <c r="DK30" s="629"/>
      <c r="DL30" s="629"/>
      <c r="DM30" s="629"/>
      <c r="DN30" s="629"/>
      <c r="DO30" s="629"/>
      <c r="DP30" s="629"/>
      <c r="DQ30" s="629"/>
      <c r="DR30" s="629"/>
      <c r="DS30" s="629"/>
      <c r="DT30" s="629"/>
      <c r="DU30" s="629"/>
      <c r="DV30" s="629"/>
      <c r="DW30" s="629"/>
      <c r="DX30" s="629"/>
      <c r="DY30" s="629"/>
      <c r="DZ30" s="629"/>
      <c r="EA30" s="629"/>
      <c r="EB30" s="629"/>
      <c r="EC30" s="629"/>
      <c r="ED30" s="629"/>
      <c r="EE30" s="629"/>
      <c r="EF30" s="629"/>
      <c r="EG30" s="629"/>
      <c r="EH30" s="629"/>
      <c r="EI30" s="629"/>
      <c r="EJ30" s="629"/>
      <c r="EK30" s="629"/>
      <c r="EL30" s="629"/>
      <c r="EM30" s="629"/>
      <c r="EN30" s="629"/>
      <c r="EO30" s="629"/>
      <c r="EP30" s="629"/>
      <c r="EQ30" s="629"/>
      <c r="ER30" s="629"/>
      <c r="ES30" s="629"/>
      <c r="ET30" s="629"/>
      <c r="EU30" s="629"/>
      <c r="EV30" s="629"/>
      <c r="EW30" s="629"/>
      <c r="EX30" s="629"/>
      <c r="EY30" s="629"/>
      <c r="EZ30" s="629"/>
      <c r="FA30" s="629"/>
      <c r="FB30" s="629"/>
      <c r="FC30" s="629"/>
      <c r="FD30" s="629"/>
      <c r="FE30" s="629"/>
      <c r="FF30" s="629"/>
      <c r="FG30" s="629"/>
      <c r="FH30" s="629"/>
      <c r="FI30" s="629"/>
      <c r="FJ30" s="629"/>
      <c r="FK30" s="629"/>
      <c r="FL30" s="629"/>
      <c r="FM30" s="629"/>
      <c r="FN30" s="629"/>
      <c r="FO30" s="629"/>
      <c r="FP30" s="629"/>
      <c r="FQ30" s="629"/>
      <c r="FR30" s="629"/>
      <c r="FS30" s="629"/>
      <c r="FT30" s="629"/>
      <c r="FU30" s="629"/>
      <c r="FV30" s="629"/>
      <c r="FW30" s="629"/>
      <c r="FX30" s="629"/>
      <c r="FY30" s="629"/>
      <c r="FZ30" s="629"/>
      <c r="GA30" s="629"/>
      <c r="GB30" s="629"/>
      <c r="GC30" s="629"/>
      <c r="GD30" s="629"/>
      <c r="GE30" s="629"/>
      <c r="GF30" s="629"/>
      <c r="GG30" s="629"/>
      <c r="GH30" s="629"/>
      <c r="GI30" s="629"/>
      <c r="GJ30" s="629"/>
      <c r="GK30" s="629"/>
      <c r="GL30" s="629"/>
      <c r="GM30" s="629"/>
      <c r="GN30" s="629"/>
      <c r="GO30" s="629"/>
      <c r="GP30" s="629"/>
      <c r="GQ30" s="629"/>
      <c r="GR30" s="629"/>
      <c r="GS30" s="629"/>
      <c r="GT30" s="629"/>
      <c r="GU30" s="629"/>
      <c r="GV30" s="629"/>
      <c r="GW30" s="629"/>
      <c r="GX30" s="629"/>
      <c r="GY30" s="629"/>
      <c r="GZ30" s="629"/>
      <c r="HA30" s="629"/>
      <c r="HB30" s="629"/>
      <c r="HC30" s="629"/>
      <c r="HD30" s="629"/>
      <c r="HE30" s="629"/>
      <c r="HF30" s="629"/>
      <c r="HG30" s="629"/>
      <c r="HH30" s="629"/>
      <c r="HI30" s="629"/>
    </row>
    <row r="31" spans="1:217" s="630" customFormat="1" ht="15.75">
      <c r="A31" s="793"/>
      <c r="B31" s="791"/>
      <c r="C31" s="705" t="s">
        <v>411</v>
      </c>
      <c r="D31" s="634"/>
      <c r="E31" s="632" t="s">
        <v>388</v>
      </c>
      <c r="F31" s="644"/>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629"/>
      <c r="AR31" s="629"/>
      <c r="AS31" s="629"/>
      <c r="AT31" s="629"/>
      <c r="AU31" s="629"/>
      <c r="AV31" s="629"/>
      <c r="AW31" s="629"/>
      <c r="AX31" s="629"/>
      <c r="AY31" s="629"/>
      <c r="AZ31" s="629"/>
      <c r="BA31" s="629"/>
      <c r="BB31" s="629"/>
      <c r="BC31" s="629"/>
      <c r="BD31" s="629"/>
      <c r="BE31" s="629"/>
      <c r="BF31" s="629"/>
      <c r="BG31" s="629"/>
      <c r="BH31" s="629"/>
      <c r="BI31" s="629"/>
      <c r="BJ31" s="629"/>
      <c r="BK31" s="629"/>
      <c r="BL31" s="629"/>
      <c r="BM31" s="629"/>
      <c r="BN31" s="629"/>
      <c r="BO31" s="629"/>
      <c r="BP31" s="629"/>
      <c r="BQ31" s="629"/>
      <c r="BR31" s="629"/>
      <c r="BS31" s="629"/>
      <c r="BT31" s="629"/>
      <c r="BU31" s="629"/>
      <c r="BV31" s="629"/>
      <c r="BW31" s="629"/>
      <c r="BX31" s="629"/>
      <c r="BY31" s="629"/>
      <c r="BZ31" s="629"/>
      <c r="CA31" s="629"/>
      <c r="CB31" s="629"/>
      <c r="CC31" s="629"/>
      <c r="CD31" s="629"/>
      <c r="CE31" s="629"/>
      <c r="CF31" s="629"/>
      <c r="CG31" s="629"/>
      <c r="CH31" s="629"/>
      <c r="CI31" s="629"/>
      <c r="CJ31" s="629"/>
      <c r="CK31" s="629"/>
      <c r="CL31" s="629"/>
      <c r="CM31" s="629"/>
      <c r="CN31" s="629"/>
      <c r="CO31" s="629"/>
      <c r="CP31" s="629"/>
      <c r="CQ31" s="629"/>
      <c r="CR31" s="629"/>
      <c r="CS31" s="629"/>
      <c r="CT31" s="629"/>
      <c r="CU31" s="629"/>
      <c r="CV31" s="629"/>
      <c r="CW31" s="629"/>
      <c r="CX31" s="629"/>
      <c r="CY31" s="629"/>
      <c r="CZ31" s="629"/>
      <c r="DA31" s="629"/>
      <c r="DB31" s="629"/>
      <c r="DC31" s="629"/>
      <c r="DD31" s="629"/>
      <c r="DE31" s="629"/>
      <c r="DF31" s="629"/>
      <c r="DG31" s="629"/>
      <c r="DH31" s="629"/>
      <c r="DI31" s="629"/>
      <c r="DJ31" s="629"/>
      <c r="DK31" s="629"/>
      <c r="DL31" s="629"/>
      <c r="DM31" s="629"/>
      <c r="DN31" s="629"/>
      <c r="DO31" s="629"/>
      <c r="DP31" s="629"/>
      <c r="DQ31" s="629"/>
      <c r="DR31" s="629"/>
      <c r="DS31" s="629"/>
      <c r="DT31" s="629"/>
      <c r="DU31" s="629"/>
      <c r="DV31" s="629"/>
      <c r="DW31" s="629"/>
      <c r="DX31" s="629"/>
      <c r="DY31" s="629"/>
      <c r="DZ31" s="629"/>
      <c r="EA31" s="629"/>
      <c r="EB31" s="629"/>
      <c r="EC31" s="629"/>
      <c r="ED31" s="629"/>
      <c r="EE31" s="629"/>
      <c r="EF31" s="629"/>
      <c r="EG31" s="629"/>
      <c r="EH31" s="629"/>
      <c r="EI31" s="629"/>
      <c r="EJ31" s="629"/>
      <c r="EK31" s="629"/>
      <c r="EL31" s="629"/>
      <c r="EM31" s="629"/>
      <c r="EN31" s="629"/>
      <c r="EO31" s="629"/>
      <c r="EP31" s="629"/>
      <c r="EQ31" s="629"/>
      <c r="ER31" s="629"/>
      <c r="ES31" s="629"/>
      <c r="ET31" s="629"/>
      <c r="EU31" s="629"/>
      <c r="EV31" s="629"/>
      <c r="EW31" s="629"/>
      <c r="EX31" s="629"/>
      <c r="EY31" s="629"/>
      <c r="EZ31" s="629"/>
      <c r="FA31" s="629"/>
      <c r="FB31" s="629"/>
      <c r="FC31" s="629"/>
      <c r="FD31" s="629"/>
      <c r="FE31" s="629"/>
      <c r="FF31" s="629"/>
      <c r="FG31" s="629"/>
      <c r="FH31" s="629"/>
      <c r="FI31" s="629"/>
      <c r="FJ31" s="629"/>
      <c r="FK31" s="629"/>
      <c r="FL31" s="629"/>
      <c r="FM31" s="629"/>
      <c r="FN31" s="629"/>
      <c r="FO31" s="629"/>
      <c r="FP31" s="629"/>
      <c r="FQ31" s="629"/>
      <c r="FR31" s="629"/>
      <c r="FS31" s="629"/>
      <c r="FT31" s="629"/>
      <c r="FU31" s="629"/>
      <c r="FV31" s="629"/>
      <c r="FW31" s="629"/>
      <c r="FX31" s="629"/>
      <c r="FY31" s="629"/>
      <c r="FZ31" s="629"/>
      <c r="GA31" s="629"/>
      <c r="GB31" s="629"/>
      <c r="GC31" s="629"/>
      <c r="GD31" s="629"/>
      <c r="GE31" s="629"/>
      <c r="GF31" s="629"/>
      <c r="GG31" s="629"/>
      <c r="GH31" s="629"/>
      <c r="GI31" s="629"/>
      <c r="GJ31" s="629"/>
      <c r="GK31" s="629"/>
      <c r="GL31" s="629"/>
      <c r="GM31" s="629"/>
      <c r="GN31" s="629"/>
      <c r="GO31" s="629"/>
      <c r="GP31" s="629"/>
      <c r="GQ31" s="629"/>
      <c r="GR31" s="629"/>
      <c r="GS31" s="629"/>
      <c r="GT31" s="629"/>
      <c r="GU31" s="629"/>
      <c r="GV31" s="629"/>
      <c r="GW31" s="629"/>
      <c r="GX31" s="629"/>
      <c r="GY31" s="629"/>
      <c r="GZ31" s="629"/>
      <c r="HA31" s="629"/>
      <c r="HB31" s="629"/>
      <c r="HC31" s="629"/>
      <c r="HD31" s="629"/>
      <c r="HE31" s="629"/>
      <c r="HF31" s="629"/>
      <c r="HG31" s="629"/>
      <c r="HH31" s="629"/>
      <c r="HI31" s="629"/>
    </row>
    <row r="32" spans="1:217" s="630" customFormat="1" ht="30">
      <c r="A32" s="793"/>
      <c r="B32" s="791"/>
      <c r="C32" s="705" t="s">
        <v>412</v>
      </c>
      <c r="D32" s="634"/>
      <c r="E32" s="632" t="s">
        <v>388</v>
      </c>
      <c r="F32" s="644"/>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29"/>
      <c r="BW32" s="629"/>
      <c r="BX32" s="629"/>
      <c r="BY32" s="629"/>
      <c r="BZ32" s="629"/>
      <c r="CA32" s="629"/>
      <c r="CB32" s="629"/>
      <c r="CC32" s="629"/>
      <c r="CD32" s="629"/>
      <c r="CE32" s="629"/>
      <c r="CF32" s="629"/>
      <c r="CG32" s="629"/>
      <c r="CH32" s="629"/>
      <c r="CI32" s="629"/>
      <c r="CJ32" s="629"/>
      <c r="CK32" s="629"/>
      <c r="CL32" s="629"/>
      <c r="CM32" s="629"/>
      <c r="CN32" s="629"/>
      <c r="CO32" s="629"/>
      <c r="CP32" s="629"/>
      <c r="CQ32" s="629"/>
      <c r="CR32" s="629"/>
      <c r="CS32" s="629"/>
      <c r="CT32" s="629"/>
      <c r="CU32" s="629"/>
      <c r="CV32" s="629"/>
      <c r="CW32" s="629"/>
      <c r="CX32" s="629"/>
      <c r="CY32" s="629"/>
      <c r="CZ32" s="629"/>
      <c r="DA32" s="629"/>
      <c r="DB32" s="629"/>
      <c r="DC32" s="629"/>
      <c r="DD32" s="629"/>
      <c r="DE32" s="629"/>
      <c r="DF32" s="629"/>
      <c r="DG32" s="629"/>
      <c r="DH32" s="629"/>
      <c r="DI32" s="629"/>
      <c r="DJ32" s="629"/>
      <c r="DK32" s="629"/>
      <c r="DL32" s="629"/>
      <c r="DM32" s="629"/>
      <c r="DN32" s="629"/>
      <c r="DO32" s="629"/>
      <c r="DP32" s="629"/>
      <c r="DQ32" s="629"/>
      <c r="DR32" s="629"/>
      <c r="DS32" s="629"/>
      <c r="DT32" s="629"/>
      <c r="DU32" s="629"/>
      <c r="DV32" s="629"/>
      <c r="DW32" s="629"/>
      <c r="DX32" s="629"/>
      <c r="DY32" s="629"/>
      <c r="DZ32" s="629"/>
      <c r="EA32" s="629"/>
      <c r="EB32" s="629"/>
      <c r="EC32" s="629"/>
      <c r="ED32" s="629"/>
      <c r="EE32" s="629"/>
      <c r="EF32" s="629"/>
      <c r="EG32" s="629"/>
      <c r="EH32" s="629"/>
      <c r="EI32" s="629"/>
      <c r="EJ32" s="629"/>
      <c r="EK32" s="629"/>
      <c r="EL32" s="629"/>
      <c r="EM32" s="629"/>
      <c r="EN32" s="629"/>
      <c r="EO32" s="629"/>
      <c r="EP32" s="629"/>
      <c r="EQ32" s="629"/>
      <c r="ER32" s="629"/>
      <c r="ES32" s="629"/>
      <c r="ET32" s="629"/>
      <c r="EU32" s="629"/>
      <c r="EV32" s="629"/>
      <c r="EW32" s="629"/>
      <c r="EX32" s="629"/>
      <c r="EY32" s="629"/>
      <c r="EZ32" s="629"/>
      <c r="FA32" s="629"/>
      <c r="FB32" s="629"/>
      <c r="FC32" s="629"/>
      <c r="FD32" s="629"/>
      <c r="FE32" s="629"/>
      <c r="FF32" s="629"/>
      <c r="FG32" s="629"/>
      <c r="FH32" s="629"/>
      <c r="FI32" s="629"/>
      <c r="FJ32" s="629"/>
      <c r="FK32" s="629"/>
      <c r="FL32" s="629"/>
      <c r="FM32" s="629"/>
      <c r="FN32" s="629"/>
      <c r="FO32" s="629"/>
      <c r="FP32" s="629"/>
      <c r="FQ32" s="629"/>
      <c r="FR32" s="629"/>
      <c r="FS32" s="629"/>
      <c r="FT32" s="629"/>
      <c r="FU32" s="629"/>
      <c r="FV32" s="629"/>
      <c r="FW32" s="629"/>
      <c r="FX32" s="629"/>
      <c r="FY32" s="629"/>
      <c r="FZ32" s="629"/>
      <c r="GA32" s="629"/>
      <c r="GB32" s="629"/>
      <c r="GC32" s="629"/>
      <c r="GD32" s="629"/>
      <c r="GE32" s="629"/>
      <c r="GF32" s="629"/>
      <c r="GG32" s="629"/>
      <c r="GH32" s="629"/>
      <c r="GI32" s="629"/>
      <c r="GJ32" s="629"/>
      <c r="GK32" s="629"/>
      <c r="GL32" s="629"/>
      <c r="GM32" s="629"/>
      <c r="GN32" s="629"/>
      <c r="GO32" s="629"/>
      <c r="GP32" s="629"/>
      <c r="GQ32" s="629"/>
      <c r="GR32" s="629"/>
      <c r="GS32" s="629"/>
      <c r="GT32" s="629"/>
      <c r="GU32" s="629"/>
      <c r="GV32" s="629"/>
      <c r="GW32" s="629"/>
      <c r="GX32" s="629"/>
      <c r="GY32" s="629"/>
      <c r="GZ32" s="629"/>
      <c r="HA32" s="629"/>
      <c r="HB32" s="629"/>
      <c r="HC32" s="629"/>
      <c r="HD32" s="629"/>
      <c r="HE32" s="629"/>
      <c r="HF32" s="629"/>
      <c r="HG32" s="629"/>
      <c r="HH32" s="629"/>
      <c r="HI32" s="629"/>
    </row>
    <row r="33" spans="1:217" s="630" customFormat="1" ht="30.75" thickBot="1">
      <c r="A33" s="794"/>
      <c r="B33" s="792"/>
      <c r="C33" s="706" t="s">
        <v>413</v>
      </c>
      <c r="D33" s="645"/>
      <c r="E33" s="635" t="s">
        <v>388</v>
      </c>
      <c r="F33" s="646"/>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29"/>
      <c r="BW33" s="629"/>
      <c r="BX33" s="629"/>
      <c r="BY33" s="629"/>
      <c r="BZ33" s="629"/>
      <c r="CA33" s="629"/>
      <c r="CB33" s="629"/>
      <c r="CC33" s="629"/>
      <c r="CD33" s="629"/>
      <c r="CE33" s="629"/>
      <c r="CF33" s="629"/>
      <c r="CG33" s="629"/>
      <c r="CH33" s="629"/>
      <c r="CI33" s="629"/>
      <c r="CJ33" s="629"/>
      <c r="CK33" s="629"/>
      <c r="CL33" s="629"/>
      <c r="CM33" s="629"/>
      <c r="CN33" s="629"/>
      <c r="CO33" s="629"/>
      <c r="CP33" s="629"/>
      <c r="CQ33" s="629"/>
      <c r="CR33" s="629"/>
      <c r="CS33" s="629"/>
      <c r="CT33" s="629"/>
      <c r="CU33" s="629"/>
      <c r="CV33" s="629"/>
      <c r="CW33" s="629"/>
      <c r="CX33" s="629"/>
      <c r="CY33" s="629"/>
      <c r="CZ33" s="629"/>
      <c r="DA33" s="629"/>
      <c r="DB33" s="629"/>
      <c r="DC33" s="629"/>
      <c r="DD33" s="629"/>
      <c r="DE33" s="629"/>
      <c r="DF33" s="629"/>
      <c r="DG33" s="629"/>
      <c r="DH33" s="629"/>
      <c r="DI33" s="629"/>
      <c r="DJ33" s="629"/>
      <c r="DK33" s="629"/>
      <c r="DL33" s="629"/>
      <c r="DM33" s="629"/>
      <c r="DN33" s="629"/>
      <c r="DO33" s="629"/>
      <c r="DP33" s="629"/>
      <c r="DQ33" s="629"/>
      <c r="DR33" s="629"/>
      <c r="DS33" s="629"/>
      <c r="DT33" s="629"/>
      <c r="DU33" s="629"/>
      <c r="DV33" s="629"/>
      <c r="DW33" s="629"/>
      <c r="DX33" s="629"/>
      <c r="DY33" s="629"/>
      <c r="DZ33" s="629"/>
      <c r="EA33" s="629"/>
      <c r="EB33" s="629"/>
      <c r="EC33" s="629"/>
      <c r="ED33" s="629"/>
      <c r="EE33" s="629"/>
      <c r="EF33" s="629"/>
      <c r="EG33" s="629"/>
      <c r="EH33" s="629"/>
      <c r="EI33" s="629"/>
      <c r="EJ33" s="629"/>
      <c r="EK33" s="629"/>
      <c r="EL33" s="629"/>
      <c r="EM33" s="629"/>
      <c r="EN33" s="629"/>
      <c r="EO33" s="629"/>
      <c r="EP33" s="629"/>
      <c r="EQ33" s="629"/>
      <c r="ER33" s="629"/>
      <c r="ES33" s="629"/>
      <c r="ET33" s="629"/>
      <c r="EU33" s="629"/>
      <c r="EV33" s="629"/>
      <c r="EW33" s="629"/>
      <c r="EX33" s="629"/>
      <c r="EY33" s="629"/>
      <c r="EZ33" s="629"/>
      <c r="FA33" s="629"/>
      <c r="FB33" s="629"/>
      <c r="FC33" s="629"/>
      <c r="FD33" s="629"/>
      <c r="FE33" s="629"/>
      <c r="FF33" s="629"/>
      <c r="FG33" s="629"/>
      <c r="FH33" s="629"/>
      <c r="FI33" s="629"/>
      <c r="FJ33" s="629"/>
      <c r="FK33" s="629"/>
      <c r="FL33" s="629"/>
      <c r="FM33" s="629"/>
      <c r="FN33" s="629"/>
      <c r="FO33" s="629"/>
      <c r="FP33" s="629"/>
      <c r="FQ33" s="629"/>
      <c r="FR33" s="629"/>
      <c r="FS33" s="629"/>
      <c r="FT33" s="629"/>
      <c r="FU33" s="629"/>
      <c r="FV33" s="629"/>
      <c r="FW33" s="629"/>
      <c r="FX33" s="629"/>
      <c r="FY33" s="629"/>
      <c r="FZ33" s="629"/>
      <c r="GA33" s="629"/>
      <c r="GB33" s="629"/>
      <c r="GC33" s="629"/>
      <c r="GD33" s="629"/>
      <c r="GE33" s="629"/>
      <c r="GF33" s="629"/>
      <c r="GG33" s="629"/>
      <c r="GH33" s="629"/>
      <c r="GI33" s="629"/>
      <c r="GJ33" s="629"/>
      <c r="GK33" s="629"/>
      <c r="GL33" s="629"/>
      <c r="GM33" s="629"/>
      <c r="GN33" s="629"/>
      <c r="GO33" s="629"/>
      <c r="GP33" s="629"/>
      <c r="GQ33" s="629"/>
      <c r="GR33" s="629"/>
      <c r="GS33" s="629"/>
      <c r="GT33" s="629"/>
      <c r="GU33" s="629"/>
      <c r="GV33" s="629"/>
      <c r="GW33" s="629"/>
      <c r="GX33" s="629"/>
      <c r="GY33" s="629"/>
      <c r="GZ33" s="629"/>
      <c r="HA33" s="629"/>
      <c r="HB33" s="629"/>
      <c r="HC33" s="629"/>
      <c r="HD33" s="629"/>
      <c r="HE33" s="629"/>
      <c r="HF33" s="629"/>
      <c r="HG33" s="629"/>
      <c r="HH33" s="629"/>
      <c r="HI33" s="629"/>
    </row>
    <row r="34" spans="1:217" s="630" customFormat="1" ht="75">
      <c r="A34" s="767" t="s">
        <v>414</v>
      </c>
      <c r="B34" s="770">
        <v>0.15</v>
      </c>
      <c r="C34" s="704" t="s">
        <v>415</v>
      </c>
      <c r="D34" s="640"/>
      <c r="E34" s="631" t="s">
        <v>388</v>
      </c>
      <c r="F34" s="641"/>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29"/>
      <c r="BW34" s="629"/>
      <c r="BX34" s="629"/>
      <c r="BY34" s="629"/>
      <c r="BZ34" s="629"/>
      <c r="CA34" s="629"/>
      <c r="CB34" s="629"/>
      <c r="CC34" s="629"/>
      <c r="CD34" s="629"/>
      <c r="CE34" s="629"/>
      <c r="CF34" s="629"/>
      <c r="CG34" s="629"/>
      <c r="CH34" s="629"/>
      <c r="CI34" s="629"/>
      <c r="CJ34" s="629"/>
      <c r="CK34" s="629"/>
      <c r="CL34" s="629"/>
      <c r="CM34" s="629"/>
      <c r="CN34" s="629"/>
      <c r="CO34" s="629"/>
      <c r="CP34" s="629"/>
      <c r="CQ34" s="629"/>
      <c r="CR34" s="629"/>
      <c r="CS34" s="629"/>
      <c r="CT34" s="629"/>
      <c r="CU34" s="629"/>
      <c r="CV34" s="629"/>
      <c r="CW34" s="629"/>
      <c r="CX34" s="629"/>
      <c r="CY34" s="629"/>
      <c r="CZ34" s="629"/>
      <c r="DA34" s="629"/>
      <c r="DB34" s="629"/>
      <c r="DC34" s="629"/>
      <c r="DD34" s="629"/>
      <c r="DE34" s="629"/>
      <c r="DF34" s="629"/>
      <c r="DG34" s="629"/>
      <c r="DH34" s="629"/>
      <c r="DI34" s="629"/>
      <c r="DJ34" s="629"/>
      <c r="DK34" s="629"/>
      <c r="DL34" s="629"/>
      <c r="DM34" s="629"/>
      <c r="DN34" s="629"/>
      <c r="DO34" s="629"/>
      <c r="DP34" s="629"/>
      <c r="DQ34" s="629"/>
      <c r="DR34" s="629"/>
      <c r="DS34" s="629"/>
      <c r="DT34" s="629"/>
      <c r="DU34" s="629"/>
      <c r="DV34" s="629"/>
      <c r="DW34" s="629"/>
      <c r="DX34" s="629"/>
      <c r="DY34" s="629"/>
      <c r="DZ34" s="629"/>
      <c r="EA34" s="629"/>
      <c r="EB34" s="629"/>
      <c r="EC34" s="629"/>
      <c r="ED34" s="629"/>
      <c r="EE34" s="629"/>
      <c r="EF34" s="629"/>
      <c r="EG34" s="629"/>
      <c r="EH34" s="629"/>
      <c r="EI34" s="629"/>
      <c r="EJ34" s="629"/>
      <c r="EK34" s="629"/>
      <c r="EL34" s="629"/>
      <c r="EM34" s="629"/>
      <c r="EN34" s="629"/>
      <c r="EO34" s="629"/>
      <c r="EP34" s="629"/>
      <c r="EQ34" s="629"/>
      <c r="ER34" s="629"/>
      <c r="ES34" s="629"/>
      <c r="ET34" s="629"/>
      <c r="EU34" s="629"/>
      <c r="EV34" s="629"/>
      <c r="EW34" s="629"/>
      <c r="EX34" s="629"/>
      <c r="EY34" s="629"/>
      <c r="EZ34" s="629"/>
      <c r="FA34" s="629"/>
      <c r="FB34" s="629"/>
      <c r="FC34" s="629"/>
      <c r="FD34" s="629"/>
      <c r="FE34" s="629"/>
      <c r="FF34" s="629"/>
      <c r="FG34" s="629"/>
      <c r="FH34" s="629"/>
      <c r="FI34" s="629"/>
      <c r="FJ34" s="629"/>
      <c r="FK34" s="629"/>
      <c r="FL34" s="629"/>
      <c r="FM34" s="629"/>
      <c r="FN34" s="629"/>
      <c r="FO34" s="629"/>
      <c r="FP34" s="629"/>
      <c r="FQ34" s="629"/>
      <c r="FR34" s="629"/>
      <c r="FS34" s="629"/>
      <c r="FT34" s="629"/>
      <c r="FU34" s="629"/>
      <c r="FV34" s="629"/>
      <c r="FW34" s="629"/>
      <c r="FX34" s="629"/>
      <c r="FY34" s="629"/>
      <c r="FZ34" s="629"/>
      <c r="GA34" s="629"/>
      <c r="GB34" s="629"/>
      <c r="GC34" s="629"/>
      <c r="GD34" s="629"/>
      <c r="GE34" s="629"/>
      <c r="GF34" s="629"/>
      <c r="GG34" s="629"/>
      <c r="GH34" s="629"/>
      <c r="GI34" s="629"/>
      <c r="GJ34" s="629"/>
      <c r="GK34" s="629"/>
      <c r="GL34" s="629"/>
      <c r="GM34" s="629"/>
      <c r="GN34" s="629"/>
      <c r="GO34" s="629"/>
      <c r="GP34" s="629"/>
      <c r="GQ34" s="629"/>
      <c r="GR34" s="629"/>
      <c r="GS34" s="629"/>
      <c r="GT34" s="629"/>
      <c r="GU34" s="629"/>
      <c r="GV34" s="629"/>
      <c r="GW34" s="629"/>
      <c r="GX34" s="629"/>
      <c r="GY34" s="629"/>
      <c r="GZ34" s="629"/>
      <c r="HA34" s="629"/>
      <c r="HB34" s="629"/>
      <c r="HC34" s="629"/>
      <c r="HD34" s="629"/>
      <c r="HE34" s="629"/>
      <c r="HF34" s="629"/>
      <c r="HG34" s="629"/>
      <c r="HH34" s="629"/>
      <c r="HI34" s="629"/>
    </row>
    <row r="35" spans="1:217" s="630" customFormat="1" ht="60">
      <c r="A35" s="768"/>
      <c r="B35" s="771"/>
      <c r="C35" s="705" t="s">
        <v>416</v>
      </c>
      <c r="D35" s="643"/>
      <c r="E35" s="632" t="s">
        <v>388</v>
      </c>
      <c r="F35" s="636"/>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629"/>
      <c r="AR35" s="629"/>
      <c r="AS35" s="629"/>
      <c r="AT35" s="629"/>
      <c r="AU35" s="629"/>
      <c r="AV35" s="629"/>
      <c r="AW35" s="629"/>
      <c r="AX35" s="629"/>
      <c r="AY35" s="629"/>
      <c r="AZ35" s="629"/>
      <c r="BA35" s="629"/>
      <c r="BB35" s="629"/>
      <c r="BC35" s="629"/>
      <c r="BD35" s="629"/>
      <c r="BE35" s="629"/>
      <c r="BF35" s="629"/>
      <c r="BG35" s="629"/>
      <c r="BH35" s="629"/>
      <c r="BI35" s="629"/>
      <c r="BJ35" s="629"/>
      <c r="BK35" s="629"/>
      <c r="BL35" s="629"/>
      <c r="BM35" s="629"/>
      <c r="BN35" s="629"/>
      <c r="BO35" s="629"/>
      <c r="BP35" s="629"/>
      <c r="BQ35" s="629"/>
      <c r="BR35" s="629"/>
      <c r="BS35" s="629"/>
      <c r="BT35" s="629"/>
      <c r="BU35" s="629"/>
      <c r="BV35" s="629"/>
      <c r="BW35" s="629"/>
      <c r="BX35" s="629"/>
      <c r="BY35" s="629"/>
      <c r="BZ35" s="629"/>
      <c r="CA35" s="629"/>
      <c r="CB35" s="629"/>
      <c r="CC35" s="629"/>
      <c r="CD35" s="629"/>
      <c r="CE35" s="629"/>
      <c r="CF35" s="629"/>
      <c r="CG35" s="629"/>
      <c r="CH35" s="629"/>
      <c r="CI35" s="629"/>
      <c r="CJ35" s="629"/>
      <c r="CK35" s="629"/>
      <c r="CL35" s="629"/>
      <c r="CM35" s="629"/>
      <c r="CN35" s="629"/>
      <c r="CO35" s="629"/>
      <c r="CP35" s="629"/>
      <c r="CQ35" s="629"/>
      <c r="CR35" s="629"/>
      <c r="CS35" s="629"/>
      <c r="CT35" s="629"/>
      <c r="CU35" s="629"/>
      <c r="CV35" s="629"/>
      <c r="CW35" s="629"/>
      <c r="CX35" s="629"/>
      <c r="CY35" s="629"/>
      <c r="CZ35" s="629"/>
      <c r="DA35" s="629"/>
      <c r="DB35" s="629"/>
      <c r="DC35" s="629"/>
      <c r="DD35" s="629"/>
      <c r="DE35" s="629"/>
      <c r="DF35" s="629"/>
      <c r="DG35" s="629"/>
      <c r="DH35" s="629"/>
      <c r="DI35" s="629"/>
      <c r="DJ35" s="629"/>
      <c r="DK35" s="629"/>
      <c r="DL35" s="629"/>
      <c r="DM35" s="629"/>
      <c r="DN35" s="629"/>
      <c r="DO35" s="629"/>
      <c r="DP35" s="629"/>
      <c r="DQ35" s="629"/>
      <c r="DR35" s="629"/>
      <c r="DS35" s="629"/>
      <c r="DT35" s="629"/>
      <c r="DU35" s="629"/>
      <c r="DV35" s="629"/>
      <c r="DW35" s="629"/>
      <c r="DX35" s="629"/>
      <c r="DY35" s="629"/>
      <c r="DZ35" s="629"/>
      <c r="EA35" s="629"/>
      <c r="EB35" s="629"/>
      <c r="EC35" s="629"/>
      <c r="ED35" s="629"/>
      <c r="EE35" s="629"/>
      <c r="EF35" s="629"/>
      <c r="EG35" s="629"/>
      <c r="EH35" s="629"/>
      <c r="EI35" s="629"/>
      <c r="EJ35" s="629"/>
      <c r="EK35" s="629"/>
      <c r="EL35" s="629"/>
      <c r="EM35" s="629"/>
      <c r="EN35" s="629"/>
      <c r="EO35" s="629"/>
      <c r="EP35" s="629"/>
      <c r="EQ35" s="629"/>
      <c r="ER35" s="629"/>
      <c r="ES35" s="629"/>
      <c r="ET35" s="629"/>
      <c r="EU35" s="629"/>
      <c r="EV35" s="629"/>
      <c r="EW35" s="629"/>
      <c r="EX35" s="629"/>
      <c r="EY35" s="629"/>
      <c r="EZ35" s="629"/>
      <c r="FA35" s="629"/>
      <c r="FB35" s="629"/>
      <c r="FC35" s="629"/>
      <c r="FD35" s="629"/>
      <c r="FE35" s="629"/>
      <c r="FF35" s="629"/>
      <c r="FG35" s="629"/>
      <c r="FH35" s="629"/>
      <c r="FI35" s="629"/>
      <c r="FJ35" s="629"/>
      <c r="FK35" s="629"/>
      <c r="FL35" s="629"/>
      <c r="FM35" s="629"/>
      <c r="FN35" s="629"/>
      <c r="FO35" s="629"/>
      <c r="FP35" s="629"/>
      <c r="FQ35" s="629"/>
      <c r="FR35" s="629"/>
      <c r="FS35" s="629"/>
      <c r="FT35" s="629"/>
      <c r="FU35" s="629"/>
      <c r="FV35" s="629"/>
      <c r="FW35" s="629"/>
      <c r="FX35" s="629"/>
      <c r="FY35" s="629"/>
      <c r="FZ35" s="629"/>
      <c r="GA35" s="629"/>
      <c r="GB35" s="629"/>
      <c r="GC35" s="629"/>
      <c r="GD35" s="629"/>
      <c r="GE35" s="629"/>
      <c r="GF35" s="629"/>
      <c r="GG35" s="629"/>
      <c r="GH35" s="629"/>
      <c r="GI35" s="629"/>
      <c r="GJ35" s="629"/>
      <c r="GK35" s="629"/>
      <c r="GL35" s="629"/>
      <c r="GM35" s="629"/>
      <c r="GN35" s="629"/>
      <c r="GO35" s="629"/>
      <c r="GP35" s="629"/>
      <c r="GQ35" s="629"/>
      <c r="GR35" s="629"/>
      <c r="GS35" s="629"/>
      <c r="GT35" s="629"/>
      <c r="GU35" s="629"/>
      <c r="GV35" s="629"/>
      <c r="GW35" s="629"/>
      <c r="GX35" s="629"/>
      <c r="GY35" s="629"/>
      <c r="GZ35" s="629"/>
      <c r="HA35" s="629"/>
      <c r="HB35" s="629"/>
      <c r="HC35" s="629"/>
      <c r="HD35" s="629"/>
      <c r="HE35" s="629"/>
      <c r="HF35" s="629"/>
      <c r="HG35" s="629"/>
      <c r="HH35" s="629"/>
      <c r="HI35" s="629"/>
    </row>
    <row r="36" spans="1:217" s="630" customFormat="1" ht="45">
      <c r="A36" s="768"/>
      <c r="B36" s="771"/>
      <c r="C36" s="705" t="s">
        <v>417</v>
      </c>
      <c r="D36" s="643"/>
      <c r="E36" s="632" t="s">
        <v>388</v>
      </c>
      <c r="F36" s="636"/>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29"/>
      <c r="AR36" s="629"/>
      <c r="AS36" s="629"/>
      <c r="AT36" s="629"/>
      <c r="AU36" s="629"/>
      <c r="AV36" s="629"/>
      <c r="AW36" s="629"/>
      <c r="AX36" s="629"/>
      <c r="AY36" s="629"/>
      <c r="AZ36" s="629"/>
      <c r="BA36" s="629"/>
      <c r="BB36" s="629"/>
      <c r="BC36" s="629"/>
      <c r="BD36" s="629"/>
      <c r="BE36" s="629"/>
      <c r="BF36" s="629"/>
      <c r="BG36" s="629"/>
      <c r="BH36" s="629"/>
      <c r="BI36" s="629"/>
      <c r="BJ36" s="629"/>
      <c r="BK36" s="629"/>
      <c r="BL36" s="629"/>
      <c r="BM36" s="629"/>
      <c r="BN36" s="629"/>
      <c r="BO36" s="629"/>
      <c r="BP36" s="629"/>
      <c r="BQ36" s="629"/>
      <c r="BR36" s="629"/>
      <c r="BS36" s="629"/>
      <c r="BT36" s="629"/>
      <c r="BU36" s="629"/>
      <c r="BV36" s="629"/>
      <c r="BW36" s="629"/>
      <c r="BX36" s="629"/>
      <c r="BY36" s="629"/>
      <c r="BZ36" s="629"/>
      <c r="CA36" s="629"/>
      <c r="CB36" s="629"/>
      <c r="CC36" s="629"/>
      <c r="CD36" s="629"/>
      <c r="CE36" s="629"/>
      <c r="CF36" s="629"/>
      <c r="CG36" s="629"/>
      <c r="CH36" s="629"/>
      <c r="CI36" s="629"/>
      <c r="CJ36" s="629"/>
      <c r="CK36" s="629"/>
      <c r="CL36" s="629"/>
      <c r="CM36" s="629"/>
      <c r="CN36" s="629"/>
      <c r="CO36" s="629"/>
      <c r="CP36" s="629"/>
      <c r="CQ36" s="629"/>
      <c r="CR36" s="629"/>
      <c r="CS36" s="629"/>
      <c r="CT36" s="629"/>
      <c r="CU36" s="629"/>
      <c r="CV36" s="629"/>
      <c r="CW36" s="629"/>
      <c r="CX36" s="629"/>
      <c r="CY36" s="629"/>
      <c r="CZ36" s="629"/>
      <c r="DA36" s="629"/>
      <c r="DB36" s="629"/>
      <c r="DC36" s="629"/>
      <c r="DD36" s="629"/>
      <c r="DE36" s="629"/>
      <c r="DF36" s="629"/>
      <c r="DG36" s="629"/>
      <c r="DH36" s="629"/>
      <c r="DI36" s="629"/>
      <c r="DJ36" s="629"/>
      <c r="DK36" s="629"/>
      <c r="DL36" s="629"/>
      <c r="DM36" s="629"/>
      <c r="DN36" s="629"/>
      <c r="DO36" s="629"/>
      <c r="DP36" s="629"/>
      <c r="DQ36" s="629"/>
      <c r="DR36" s="629"/>
      <c r="DS36" s="629"/>
      <c r="DT36" s="629"/>
      <c r="DU36" s="629"/>
      <c r="DV36" s="629"/>
      <c r="DW36" s="629"/>
      <c r="DX36" s="629"/>
      <c r="DY36" s="629"/>
      <c r="DZ36" s="629"/>
      <c r="EA36" s="629"/>
      <c r="EB36" s="629"/>
      <c r="EC36" s="629"/>
      <c r="ED36" s="629"/>
      <c r="EE36" s="629"/>
      <c r="EF36" s="629"/>
      <c r="EG36" s="629"/>
      <c r="EH36" s="629"/>
      <c r="EI36" s="629"/>
      <c r="EJ36" s="629"/>
      <c r="EK36" s="629"/>
      <c r="EL36" s="629"/>
      <c r="EM36" s="629"/>
      <c r="EN36" s="629"/>
      <c r="EO36" s="629"/>
      <c r="EP36" s="629"/>
      <c r="EQ36" s="629"/>
      <c r="ER36" s="629"/>
      <c r="ES36" s="629"/>
      <c r="ET36" s="629"/>
      <c r="EU36" s="629"/>
      <c r="EV36" s="629"/>
      <c r="EW36" s="629"/>
      <c r="EX36" s="629"/>
      <c r="EY36" s="629"/>
      <c r="EZ36" s="629"/>
      <c r="FA36" s="629"/>
      <c r="FB36" s="629"/>
      <c r="FC36" s="629"/>
      <c r="FD36" s="629"/>
      <c r="FE36" s="629"/>
      <c r="FF36" s="629"/>
      <c r="FG36" s="629"/>
      <c r="FH36" s="629"/>
      <c r="FI36" s="629"/>
      <c r="FJ36" s="629"/>
      <c r="FK36" s="629"/>
      <c r="FL36" s="629"/>
      <c r="FM36" s="629"/>
      <c r="FN36" s="629"/>
      <c r="FO36" s="629"/>
      <c r="FP36" s="629"/>
      <c r="FQ36" s="629"/>
      <c r="FR36" s="629"/>
      <c r="FS36" s="629"/>
      <c r="FT36" s="629"/>
      <c r="FU36" s="629"/>
      <c r="FV36" s="629"/>
      <c r="FW36" s="629"/>
      <c r="FX36" s="629"/>
      <c r="FY36" s="629"/>
      <c r="FZ36" s="629"/>
      <c r="GA36" s="629"/>
      <c r="GB36" s="629"/>
      <c r="GC36" s="629"/>
      <c r="GD36" s="629"/>
      <c r="GE36" s="629"/>
      <c r="GF36" s="629"/>
      <c r="GG36" s="629"/>
      <c r="GH36" s="629"/>
      <c r="GI36" s="629"/>
      <c r="GJ36" s="629"/>
      <c r="GK36" s="629"/>
      <c r="GL36" s="629"/>
      <c r="GM36" s="629"/>
      <c r="GN36" s="629"/>
      <c r="GO36" s="629"/>
      <c r="GP36" s="629"/>
      <c r="GQ36" s="629"/>
      <c r="GR36" s="629"/>
      <c r="GS36" s="629"/>
      <c r="GT36" s="629"/>
      <c r="GU36" s="629"/>
      <c r="GV36" s="629"/>
      <c r="GW36" s="629"/>
      <c r="GX36" s="629"/>
      <c r="GY36" s="629"/>
      <c r="GZ36" s="629"/>
      <c r="HA36" s="629"/>
      <c r="HB36" s="629"/>
      <c r="HC36" s="629"/>
      <c r="HD36" s="629"/>
      <c r="HE36" s="629"/>
      <c r="HF36" s="629"/>
      <c r="HG36" s="629"/>
      <c r="HH36" s="629"/>
      <c r="HI36" s="629"/>
    </row>
    <row r="37" spans="1:217" s="630" customFormat="1" ht="16.5" thickBot="1">
      <c r="A37" s="769"/>
      <c r="B37" s="772"/>
      <c r="C37" s="706" t="s">
        <v>483</v>
      </c>
      <c r="D37" s="645"/>
      <c r="E37" s="635" t="s">
        <v>388</v>
      </c>
      <c r="F37" s="63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629"/>
      <c r="AR37" s="629"/>
      <c r="AS37" s="629"/>
      <c r="AT37" s="629"/>
      <c r="AU37" s="629"/>
      <c r="AV37" s="629"/>
      <c r="AW37" s="629"/>
      <c r="AX37" s="629"/>
      <c r="AY37" s="629"/>
      <c r="AZ37" s="629"/>
      <c r="BA37" s="629"/>
      <c r="BB37" s="629"/>
      <c r="BC37" s="629"/>
      <c r="BD37" s="629"/>
      <c r="BE37" s="629"/>
      <c r="BF37" s="629"/>
      <c r="BG37" s="629"/>
      <c r="BH37" s="629"/>
      <c r="BI37" s="629"/>
      <c r="BJ37" s="629"/>
      <c r="BK37" s="629"/>
      <c r="BL37" s="629"/>
      <c r="BM37" s="629"/>
      <c r="BN37" s="629"/>
      <c r="BO37" s="629"/>
      <c r="BP37" s="629"/>
      <c r="BQ37" s="629"/>
      <c r="BR37" s="629"/>
      <c r="BS37" s="629"/>
      <c r="BT37" s="629"/>
      <c r="BU37" s="629"/>
      <c r="BV37" s="629"/>
      <c r="BW37" s="629"/>
      <c r="BX37" s="629"/>
      <c r="BY37" s="629"/>
      <c r="BZ37" s="629"/>
      <c r="CA37" s="629"/>
      <c r="CB37" s="629"/>
      <c r="CC37" s="629"/>
      <c r="CD37" s="629"/>
      <c r="CE37" s="629"/>
      <c r="CF37" s="629"/>
      <c r="CG37" s="629"/>
      <c r="CH37" s="629"/>
      <c r="CI37" s="629"/>
      <c r="CJ37" s="629"/>
      <c r="CK37" s="629"/>
      <c r="CL37" s="629"/>
      <c r="CM37" s="629"/>
      <c r="CN37" s="629"/>
      <c r="CO37" s="629"/>
      <c r="CP37" s="629"/>
      <c r="CQ37" s="629"/>
      <c r="CR37" s="629"/>
      <c r="CS37" s="629"/>
      <c r="CT37" s="629"/>
      <c r="CU37" s="629"/>
      <c r="CV37" s="629"/>
      <c r="CW37" s="629"/>
      <c r="CX37" s="629"/>
      <c r="CY37" s="629"/>
      <c r="CZ37" s="629"/>
      <c r="DA37" s="629"/>
      <c r="DB37" s="629"/>
      <c r="DC37" s="629"/>
      <c r="DD37" s="629"/>
      <c r="DE37" s="629"/>
      <c r="DF37" s="629"/>
      <c r="DG37" s="629"/>
      <c r="DH37" s="629"/>
      <c r="DI37" s="629"/>
      <c r="DJ37" s="629"/>
      <c r="DK37" s="629"/>
      <c r="DL37" s="629"/>
      <c r="DM37" s="629"/>
      <c r="DN37" s="629"/>
      <c r="DO37" s="629"/>
      <c r="DP37" s="629"/>
      <c r="DQ37" s="629"/>
      <c r="DR37" s="629"/>
      <c r="DS37" s="629"/>
      <c r="DT37" s="629"/>
      <c r="DU37" s="629"/>
      <c r="DV37" s="629"/>
      <c r="DW37" s="629"/>
      <c r="DX37" s="629"/>
      <c r="DY37" s="629"/>
      <c r="DZ37" s="629"/>
      <c r="EA37" s="629"/>
      <c r="EB37" s="629"/>
      <c r="EC37" s="629"/>
      <c r="ED37" s="629"/>
      <c r="EE37" s="629"/>
      <c r="EF37" s="629"/>
      <c r="EG37" s="629"/>
      <c r="EH37" s="629"/>
      <c r="EI37" s="629"/>
      <c r="EJ37" s="629"/>
      <c r="EK37" s="629"/>
      <c r="EL37" s="629"/>
      <c r="EM37" s="629"/>
      <c r="EN37" s="629"/>
      <c r="EO37" s="629"/>
      <c r="EP37" s="629"/>
      <c r="EQ37" s="629"/>
      <c r="ER37" s="629"/>
      <c r="ES37" s="629"/>
      <c r="ET37" s="629"/>
      <c r="EU37" s="629"/>
      <c r="EV37" s="629"/>
      <c r="EW37" s="629"/>
      <c r="EX37" s="629"/>
      <c r="EY37" s="629"/>
      <c r="EZ37" s="629"/>
      <c r="FA37" s="629"/>
      <c r="FB37" s="629"/>
      <c r="FC37" s="629"/>
      <c r="FD37" s="629"/>
      <c r="FE37" s="629"/>
      <c r="FF37" s="629"/>
      <c r="FG37" s="629"/>
      <c r="FH37" s="629"/>
      <c r="FI37" s="629"/>
      <c r="FJ37" s="629"/>
      <c r="FK37" s="629"/>
      <c r="FL37" s="629"/>
      <c r="FM37" s="629"/>
      <c r="FN37" s="629"/>
      <c r="FO37" s="629"/>
      <c r="FP37" s="629"/>
      <c r="FQ37" s="629"/>
      <c r="FR37" s="629"/>
      <c r="FS37" s="629"/>
      <c r="FT37" s="629"/>
      <c r="FU37" s="629"/>
      <c r="FV37" s="629"/>
      <c r="FW37" s="629"/>
      <c r="FX37" s="629"/>
      <c r="FY37" s="629"/>
      <c r="FZ37" s="629"/>
      <c r="GA37" s="629"/>
      <c r="GB37" s="629"/>
      <c r="GC37" s="629"/>
      <c r="GD37" s="629"/>
      <c r="GE37" s="629"/>
      <c r="GF37" s="629"/>
      <c r="GG37" s="629"/>
      <c r="GH37" s="629"/>
      <c r="GI37" s="629"/>
      <c r="GJ37" s="629"/>
      <c r="GK37" s="629"/>
      <c r="GL37" s="629"/>
      <c r="GM37" s="629"/>
      <c r="GN37" s="629"/>
      <c r="GO37" s="629"/>
      <c r="GP37" s="629"/>
      <c r="GQ37" s="629"/>
      <c r="GR37" s="629"/>
      <c r="GS37" s="629"/>
      <c r="GT37" s="629"/>
      <c r="GU37" s="629"/>
      <c r="GV37" s="629"/>
      <c r="GW37" s="629"/>
      <c r="GX37" s="629"/>
      <c r="GY37" s="629"/>
      <c r="GZ37" s="629"/>
      <c r="HA37" s="629"/>
      <c r="HB37" s="629"/>
      <c r="HC37" s="629"/>
      <c r="HD37" s="629"/>
      <c r="HE37" s="629"/>
      <c r="HF37" s="629"/>
      <c r="HG37" s="629"/>
      <c r="HH37" s="629"/>
      <c r="HI37" s="629"/>
    </row>
    <row r="38" spans="1:217" s="649" customFormat="1">
      <c r="A38" s="647"/>
      <c r="B38" s="648"/>
      <c r="C38" s="648"/>
      <c r="D38" s="648"/>
      <c r="E38" s="648"/>
      <c r="F38" s="648"/>
      <c r="G38" s="648"/>
      <c r="H38" s="648"/>
      <c r="I38" s="648"/>
      <c r="J38" s="648"/>
      <c r="K38" s="648"/>
      <c r="L38" s="648"/>
      <c r="M38" s="648"/>
      <c r="N38" s="648"/>
      <c r="O38" s="648"/>
      <c r="P38" s="648"/>
      <c r="Q38" s="648"/>
      <c r="R38" s="648"/>
      <c r="S38" s="648"/>
      <c r="T38" s="648"/>
      <c r="U38" s="648"/>
      <c r="V38" s="648"/>
      <c r="W38" s="648"/>
      <c r="X38" s="648"/>
      <c r="Y38" s="648"/>
      <c r="Z38" s="648"/>
      <c r="AA38" s="648"/>
      <c r="AB38" s="648"/>
      <c r="AC38" s="648"/>
      <c r="AD38" s="648"/>
      <c r="AE38" s="648"/>
      <c r="AF38" s="648"/>
      <c r="AG38" s="648"/>
      <c r="AH38" s="648"/>
      <c r="AI38" s="648"/>
      <c r="AJ38" s="648"/>
      <c r="AK38" s="648"/>
      <c r="AL38" s="648"/>
      <c r="AM38" s="648"/>
      <c r="AN38" s="648"/>
      <c r="AO38" s="648"/>
      <c r="AP38" s="648"/>
      <c r="AQ38" s="648"/>
      <c r="AR38" s="648"/>
      <c r="AS38" s="648"/>
      <c r="AT38" s="648"/>
      <c r="AU38" s="648"/>
      <c r="AV38" s="648"/>
      <c r="AW38" s="648"/>
      <c r="AX38" s="648"/>
      <c r="AY38" s="648"/>
      <c r="AZ38" s="648"/>
      <c r="BA38" s="648"/>
      <c r="BB38" s="648"/>
      <c r="BC38" s="648"/>
      <c r="BD38" s="648"/>
      <c r="BE38" s="648"/>
      <c r="BF38" s="648"/>
      <c r="BG38" s="648"/>
      <c r="BH38" s="648"/>
      <c r="BI38" s="648"/>
      <c r="BJ38" s="648"/>
      <c r="BK38" s="648"/>
      <c r="BL38" s="648"/>
      <c r="BM38" s="648"/>
      <c r="BN38" s="648"/>
      <c r="BO38" s="648"/>
      <c r="BP38" s="648"/>
      <c r="BQ38" s="648"/>
      <c r="BR38" s="648"/>
      <c r="BS38" s="648"/>
      <c r="BT38" s="648"/>
      <c r="BU38" s="648"/>
      <c r="BV38" s="648"/>
      <c r="BW38" s="648"/>
      <c r="BX38" s="648"/>
      <c r="BY38" s="648"/>
      <c r="BZ38" s="648"/>
      <c r="CA38" s="648"/>
      <c r="CB38" s="648"/>
      <c r="CC38" s="648"/>
      <c r="CD38" s="648"/>
      <c r="CE38" s="648"/>
      <c r="CF38" s="648"/>
      <c r="CG38" s="648"/>
      <c r="CH38" s="648"/>
      <c r="CI38" s="648"/>
      <c r="CJ38" s="648"/>
      <c r="CK38" s="648"/>
      <c r="CL38" s="648"/>
      <c r="CM38" s="648"/>
      <c r="CN38" s="648"/>
      <c r="CO38" s="648"/>
      <c r="CP38" s="648"/>
      <c r="CQ38" s="648"/>
      <c r="CR38" s="648"/>
      <c r="CS38" s="648"/>
      <c r="CT38" s="648"/>
      <c r="CU38" s="648"/>
      <c r="CV38" s="648"/>
      <c r="CW38" s="648"/>
      <c r="CX38" s="648"/>
      <c r="CY38" s="648"/>
      <c r="CZ38" s="648"/>
      <c r="DA38" s="648"/>
      <c r="DB38" s="648"/>
      <c r="DC38" s="648"/>
      <c r="DD38" s="648"/>
      <c r="DE38" s="648"/>
      <c r="DF38" s="648"/>
      <c r="DG38" s="648"/>
      <c r="DH38" s="648"/>
      <c r="DI38" s="648"/>
      <c r="DJ38" s="648"/>
      <c r="DK38" s="648"/>
      <c r="DL38" s="648"/>
      <c r="DM38" s="648"/>
      <c r="DN38" s="648"/>
      <c r="DO38" s="648"/>
      <c r="DP38" s="648"/>
      <c r="DQ38" s="648"/>
      <c r="DR38" s="648"/>
      <c r="DS38" s="648"/>
      <c r="DT38" s="648"/>
      <c r="DU38" s="648"/>
      <c r="DV38" s="648"/>
      <c r="DW38" s="648"/>
      <c r="DX38" s="648"/>
      <c r="DY38" s="648"/>
      <c r="DZ38" s="648"/>
      <c r="EA38" s="648"/>
      <c r="EB38" s="648"/>
      <c r="EC38" s="648"/>
      <c r="ED38" s="648"/>
      <c r="EE38" s="648"/>
      <c r="EF38" s="648"/>
      <c r="EG38" s="648"/>
      <c r="EH38" s="648"/>
      <c r="EI38" s="648"/>
      <c r="EJ38" s="648"/>
      <c r="EK38" s="648"/>
      <c r="EL38" s="648"/>
      <c r="EM38" s="648"/>
      <c r="EN38" s="648"/>
      <c r="EO38" s="648"/>
      <c r="EP38" s="648"/>
      <c r="EQ38" s="648"/>
      <c r="ER38" s="648"/>
      <c r="ES38" s="648"/>
      <c r="ET38" s="648"/>
      <c r="EU38" s="648"/>
      <c r="EV38" s="648"/>
      <c r="EW38" s="648"/>
      <c r="EX38" s="648"/>
      <c r="EY38" s="648"/>
      <c r="EZ38" s="648"/>
      <c r="FA38" s="648"/>
      <c r="FB38" s="648"/>
      <c r="FC38" s="648"/>
      <c r="FD38" s="648"/>
      <c r="FE38" s="648"/>
      <c r="FF38" s="648"/>
      <c r="FG38" s="648"/>
      <c r="FH38" s="648"/>
      <c r="FI38" s="648"/>
      <c r="FJ38" s="648"/>
      <c r="FK38" s="648"/>
      <c r="FL38" s="648"/>
      <c r="FM38" s="648"/>
      <c r="FN38" s="648"/>
      <c r="FO38" s="648"/>
      <c r="FP38" s="648"/>
      <c r="FQ38" s="648"/>
      <c r="FR38" s="648"/>
      <c r="FS38" s="648"/>
      <c r="FT38" s="648"/>
      <c r="FU38" s="648"/>
      <c r="FV38" s="648"/>
      <c r="FW38" s="648"/>
      <c r="FX38" s="648"/>
      <c r="FY38" s="648"/>
      <c r="FZ38" s="648"/>
      <c r="GA38" s="648"/>
      <c r="GB38" s="648"/>
      <c r="GC38" s="648"/>
      <c r="GD38" s="648"/>
      <c r="GE38" s="648"/>
      <c r="GF38" s="648"/>
      <c r="GG38" s="648"/>
      <c r="GH38" s="648"/>
      <c r="GI38" s="648"/>
      <c r="GJ38" s="648"/>
      <c r="GK38" s="648"/>
      <c r="GL38" s="648"/>
      <c r="GM38" s="648"/>
      <c r="GN38" s="648"/>
      <c r="GO38" s="648"/>
      <c r="GP38" s="648"/>
      <c r="GQ38" s="648"/>
      <c r="GR38" s="648"/>
      <c r="GS38" s="648"/>
      <c r="GT38" s="648"/>
      <c r="GU38" s="648"/>
      <c r="GV38" s="648"/>
      <c r="GW38" s="648"/>
      <c r="GX38" s="648"/>
      <c r="GY38" s="648"/>
      <c r="GZ38" s="648"/>
      <c r="HA38" s="648"/>
      <c r="HB38" s="648"/>
      <c r="HC38" s="648"/>
      <c r="HD38" s="648"/>
      <c r="HE38" s="648"/>
      <c r="HF38" s="648"/>
      <c r="HG38" s="648"/>
      <c r="HH38" s="648"/>
      <c r="HI38" s="648"/>
    </row>
    <row r="39" spans="1:217" s="649" customFormat="1">
      <c r="A39" s="647"/>
      <c r="B39" s="648"/>
      <c r="C39" s="648"/>
      <c r="D39" s="648"/>
      <c r="E39" s="648"/>
      <c r="F39" s="648"/>
      <c r="G39" s="648"/>
      <c r="H39" s="648"/>
      <c r="I39" s="648"/>
      <c r="J39" s="648"/>
      <c r="K39" s="648"/>
      <c r="L39" s="648"/>
      <c r="M39" s="648"/>
      <c r="N39" s="648"/>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8"/>
      <c r="AO39" s="648"/>
      <c r="AP39" s="648"/>
      <c r="AQ39" s="648"/>
      <c r="AR39" s="648"/>
      <c r="AS39" s="648"/>
      <c r="AT39" s="648"/>
      <c r="AU39" s="648"/>
      <c r="AV39" s="648"/>
      <c r="AW39" s="648"/>
      <c r="AX39" s="648"/>
      <c r="AY39" s="648"/>
      <c r="AZ39" s="648"/>
      <c r="BA39" s="648"/>
      <c r="BB39" s="648"/>
      <c r="BC39" s="648"/>
      <c r="BD39" s="648"/>
      <c r="BE39" s="648"/>
      <c r="BF39" s="648"/>
      <c r="BG39" s="648"/>
      <c r="BH39" s="648"/>
      <c r="BI39" s="648"/>
      <c r="BJ39" s="648"/>
      <c r="BK39" s="648"/>
      <c r="BL39" s="648"/>
      <c r="BM39" s="648"/>
      <c r="BN39" s="648"/>
      <c r="BO39" s="648"/>
      <c r="BP39" s="648"/>
      <c r="BQ39" s="648"/>
      <c r="BR39" s="648"/>
      <c r="BS39" s="648"/>
      <c r="BT39" s="648"/>
      <c r="BU39" s="648"/>
      <c r="BV39" s="648"/>
      <c r="BW39" s="648"/>
      <c r="BX39" s="648"/>
      <c r="BY39" s="648"/>
      <c r="BZ39" s="648"/>
      <c r="CA39" s="648"/>
      <c r="CB39" s="648"/>
      <c r="CC39" s="648"/>
      <c r="CD39" s="648"/>
      <c r="CE39" s="648"/>
      <c r="CF39" s="648"/>
      <c r="CG39" s="648"/>
      <c r="CH39" s="648"/>
      <c r="CI39" s="648"/>
      <c r="CJ39" s="648"/>
      <c r="CK39" s="648"/>
      <c r="CL39" s="648"/>
      <c r="CM39" s="648"/>
      <c r="CN39" s="648"/>
      <c r="CO39" s="648"/>
      <c r="CP39" s="648"/>
      <c r="CQ39" s="648"/>
      <c r="CR39" s="648"/>
      <c r="CS39" s="648"/>
      <c r="CT39" s="648"/>
      <c r="CU39" s="648"/>
      <c r="CV39" s="648"/>
      <c r="CW39" s="648"/>
      <c r="CX39" s="648"/>
      <c r="CY39" s="648"/>
      <c r="CZ39" s="648"/>
      <c r="DA39" s="648"/>
      <c r="DB39" s="648"/>
      <c r="DC39" s="648"/>
      <c r="DD39" s="648"/>
      <c r="DE39" s="648"/>
      <c r="DF39" s="648"/>
      <c r="DG39" s="648"/>
      <c r="DH39" s="648"/>
      <c r="DI39" s="648"/>
      <c r="DJ39" s="648"/>
      <c r="DK39" s="648"/>
      <c r="DL39" s="648"/>
      <c r="DM39" s="648"/>
      <c r="DN39" s="648"/>
      <c r="DO39" s="648"/>
      <c r="DP39" s="648"/>
      <c r="DQ39" s="648"/>
      <c r="DR39" s="648"/>
      <c r="DS39" s="648"/>
      <c r="DT39" s="648"/>
      <c r="DU39" s="648"/>
      <c r="DV39" s="648"/>
      <c r="DW39" s="648"/>
      <c r="DX39" s="648"/>
      <c r="DY39" s="648"/>
      <c r="DZ39" s="648"/>
      <c r="EA39" s="648"/>
      <c r="EB39" s="648"/>
      <c r="EC39" s="648"/>
      <c r="ED39" s="648"/>
      <c r="EE39" s="648"/>
      <c r="EF39" s="648"/>
      <c r="EG39" s="648"/>
      <c r="EH39" s="648"/>
      <c r="EI39" s="648"/>
      <c r="EJ39" s="648"/>
      <c r="EK39" s="648"/>
      <c r="EL39" s="648"/>
      <c r="EM39" s="648"/>
      <c r="EN39" s="648"/>
      <c r="EO39" s="648"/>
      <c r="EP39" s="648"/>
      <c r="EQ39" s="648"/>
      <c r="ER39" s="648"/>
      <c r="ES39" s="648"/>
      <c r="ET39" s="648"/>
      <c r="EU39" s="648"/>
      <c r="EV39" s="648"/>
      <c r="EW39" s="648"/>
      <c r="EX39" s="648"/>
      <c r="EY39" s="648"/>
      <c r="EZ39" s="648"/>
      <c r="FA39" s="648"/>
      <c r="FB39" s="648"/>
      <c r="FC39" s="648"/>
      <c r="FD39" s="648"/>
      <c r="FE39" s="648"/>
      <c r="FF39" s="648"/>
      <c r="FG39" s="648"/>
      <c r="FH39" s="648"/>
      <c r="FI39" s="648"/>
      <c r="FJ39" s="648"/>
      <c r="FK39" s="648"/>
      <c r="FL39" s="648"/>
      <c r="FM39" s="648"/>
      <c r="FN39" s="648"/>
      <c r="FO39" s="648"/>
      <c r="FP39" s="648"/>
      <c r="FQ39" s="648"/>
      <c r="FR39" s="648"/>
      <c r="FS39" s="648"/>
      <c r="FT39" s="648"/>
      <c r="FU39" s="648"/>
      <c r="FV39" s="648"/>
      <c r="FW39" s="648"/>
      <c r="FX39" s="648"/>
      <c r="FY39" s="648"/>
      <c r="FZ39" s="648"/>
      <c r="GA39" s="648"/>
      <c r="GB39" s="648"/>
      <c r="GC39" s="648"/>
      <c r="GD39" s="648"/>
      <c r="GE39" s="648"/>
      <c r="GF39" s="648"/>
      <c r="GG39" s="648"/>
      <c r="GH39" s="648"/>
      <c r="GI39" s="648"/>
      <c r="GJ39" s="648"/>
      <c r="GK39" s="648"/>
      <c r="GL39" s="648"/>
      <c r="GM39" s="648"/>
      <c r="GN39" s="648"/>
      <c r="GO39" s="648"/>
      <c r="GP39" s="648"/>
      <c r="GQ39" s="648"/>
      <c r="GR39" s="648"/>
      <c r="GS39" s="648"/>
      <c r="GT39" s="648"/>
      <c r="GU39" s="648"/>
      <c r="GV39" s="648"/>
      <c r="GW39" s="648"/>
      <c r="GX39" s="648"/>
      <c r="GY39" s="648"/>
      <c r="GZ39" s="648"/>
      <c r="HA39" s="648"/>
      <c r="HB39" s="648"/>
      <c r="HC39" s="648"/>
      <c r="HD39" s="648"/>
      <c r="HE39" s="648"/>
      <c r="HF39" s="648"/>
      <c r="HG39" s="648"/>
      <c r="HH39" s="648"/>
      <c r="HI39" s="648"/>
    </row>
    <row r="40" spans="1:217" s="649" customFormat="1">
      <c r="A40" s="647"/>
      <c r="B40" s="648"/>
      <c r="C40" s="648"/>
      <c r="D40" s="648"/>
      <c r="E40" s="648"/>
      <c r="F40" s="648"/>
      <c r="G40" s="648"/>
      <c r="H40" s="648"/>
      <c r="I40" s="648"/>
      <c r="J40" s="648"/>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48"/>
      <c r="AO40" s="648"/>
      <c r="AP40" s="648"/>
      <c r="AQ40" s="648"/>
      <c r="AR40" s="648"/>
      <c r="AS40" s="648"/>
      <c r="AT40" s="648"/>
      <c r="AU40" s="648"/>
      <c r="AV40" s="648"/>
      <c r="AW40" s="648"/>
      <c r="AX40" s="648"/>
      <c r="AY40" s="648"/>
      <c r="AZ40" s="648"/>
      <c r="BA40" s="648"/>
      <c r="BB40" s="648"/>
      <c r="BC40" s="648"/>
      <c r="BD40" s="648"/>
      <c r="BE40" s="648"/>
      <c r="BF40" s="648"/>
      <c r="BG40" s="648"/>
      <c r="BH40" s="648"/>
      <c r="BI40" s="648"/>
      <c r="BJ40" s="648"/>
      <c r="BK40" s="648"/>
      <c r="BL40" s="648"/>
      <c r="BM40" s="648"/>
      <c r="BN40" s="648"/>
      <c r="BO40" s="648"/>
      <c r="BP40" s="648"/>
      <c r="BQ40" s="648"/>
      <c r="BR40" s="648"/>
      <c r="BS40" s="648"/>
      <c r="BT40" s="648"/>
      <c r="BU40" s="648"/>
      <c r="BV40" s="648"/>
      <c r="BW40" s="648"/>
      <c r="BX40" s="648"/>
      <c r="BY40" s="648"/>
      <c r="BZ40" s="648"/>
      <c r="CA40" s="648"/>
      <c r="CB40" s="648"/>
      <c r="CC40" s="648"/>
      <c r="CD40" s="648"/>
      <c r="CE40" s="648"/>
      <c r="CF40" s="648"/>
      <c r="CG40" s="648"/>
      <c r="CH40" s="648"/>
      <c r="CI40" s="648"/>
      <c r="CJ40" s="648"/>
      <c r="CK40" s="648"/>
      <c r="CL40" s="648"/>
      <c r="CM40" s="648"/>
      <c r="CN40" s="648"/>
      <c r="CO40" s="648"/>
      <c r="CP40" s="648"/>
      <c r="CQ40" s="648"/>
      <c r="CR40" s="648"/>
      <c r="CS40" s="648"/>
      <c r="CT40" s="648"/>
      <c r="CU40" s="648"/>
      <c r="CV40" s="648"/>
      <c r="CW40" s="648"/>
      <c r="CX40" s="648"/>
      <c r="CY40" s="648"/>
      <c r="CZ40" s="648"/>
      <c r="DA40" s="648"/>
      <c r="DB40" s="648"/>
      <c r="DC40" s="648"/>
      <c r="DD40" s="648"/>
      <c r="DE40" s="648"/>
      <c r="DF40" s="648"/>
      <c r="DG40" s="648"/>
      <c r="DH40" s="648"/>
      <c r="DI40" s="648"/>
      <c r="DJ40" s="648"/>
      <c r="DK40" s="648"/>
      <c r="DL40" s="648"/>
      <c r="DM40" s="648"/>
      <c r="DN40" s="648"/>
      <c r="DO40" s="648"/>
      <c r="DP40" s="648"/>
      <c r="DQ40" s="648"/>
      <c r="DR40" s="648"/>
      <c r="DS40" s="648"/>
      <c r="DT40" s="648"/>
      <c r="DU40" s="648"/>
      <c r="DV40" s="648"/>
      <c r="DW40" s="648"/>
      <c r="DX40" s="648"/>
      <c r="DY40" s="648"/>
      <c r="DZ40" s="648"/>
      <c r="EA40" s="648"/>
      <c r="EB40" s="648"/>
      <c r="EC40" s="648"/>
      <c r="ED40" s="648"/>
      <c r="EE40" s="648"/>
      <c r="EF40" s="648"/>
      <c r="EG40" s="648"/>
      <c r="EH40" s="648"/>
      <c r="EI40" s="648"/>
      <c r="EJ40" s="648"/>
      <c r="EK40" s="648"/>
      <c r="EL40" s="648"/>
      <c r="EM40" s="648"/>
      <c r="EN40" s="648"/>
      <c r="EO40" s="648"/>
      <c r="EP40" s="648"/>
      <c r="EQ40" s="648"/>
      <c r="ER40" s="648"/>
      <c r="ES40" s="648"/>
      <c r="ET40" s="648"/>
      <c r="EU40" s="648"/>
      <c r="EV40" s="648"/>
      <c r="EW40" s="648"/>
      <c r="EX40" s="648"/>
      <c r="EY40" s="648"/>
      <c r="EZ40" s="648"/>
      <c r="FA40" s="648"/>
      <c r="FB40" s="648"/>
      <c r="FC40" s="648"/>
      <c r="FD40" s="648"/>
      <c r="FE40" s="648"/>
      <c r="FF40" s="648"/>
      <c r="FG40" s="648"/>
      <c r="FH40" s="648"/>
      <c r="FI40" s="648"/>
      <c r="FJ40" s="648"/>
      <c r="FK40" s="648"/>
      <c r="FL40" s="648"/>
      <c r="FM40" s="648"/>
      <c r="FN40" s="648"/>
      <c r="FO40" s="648"/>
      <c r="FP40" s="648"/>
      <c r="FQ40" s="648"/>
      <c r="FR40" s="648"/>
      <c r="FS40" s="648"/>
      <c r="FT40" s="648"/>
      <c r="FU40" s="648"/>
      <c r="FV40" s="648"/>
      <c r="FW40" s="648"/>
      <c r="FX40" s="648"/>
      <c r="FY40" s="648"/>
      <c r="FZ40" s="648"/>
      <c r="GA40" s="648"/>
      <c r="GB40" s="648"/>
      <c r="GC40" s="648"/>
      <c r="GD40" s="648"/>
      <c r="GE40" s="648"/>
      <c r="GF40" s="648"/>
      <c r="GG40" s="648"/>
      <c r="GH40" s="648"/>
      <c r="GI40" s="648"/>
      <c r="GJ40" s="648"/>
      <c r="GK40" s="648"/>
      <c r="GL40" s="648"/>
      <c r="GM40" s="648"/>
      <c r="GN40" s="648"/>
      <c r="GO40" s="648"/>
      <c r="GP40" s="648"/>
      <c r="GQ40" s="648"/>
      <c r="GR40" s="648"/>
      <c r="GS40" s="648"/>
      <c r="GT40" s="648"/>
      <c r="GU40" s="648"/>
      <c r="GV40" s="648"/>
      <c r="GW40" s="648"/>
      <c r="GX40" s="648"/>
      <c r="GY40" s="648"/>
      <c r="GZ40" s="648"/>
      <c r="HA40" s="648"/>
      <c r="HB40" s="648"/>
      <c r="HC40" s="648"/>
      <c r="HD40" s="648"/>
      <c r="HE40" s="648"/>
      <c r="HF40" s="648"/>
      <c r="HG40" s="648"/>
      <c r="HH40" s="648"/>
      <c r="HI40" s="648"/>
    </row>
    <row r="41" spans="1:217" s="649" customFormat="1">
      <c r="A41" s="648"/>
      <c r="B41" s="648"/>
      <c r="C41" s="648"/>
      <c r="D41" s="648"/>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c r="AP41" s="648"/>
      <c r="AQ41" s="648"/>
      <c r="AR41" s="648"/>
      <c r="AS41" s="648"/>
      <c r="AT41" s="648"/>
      <c r="AU41" s="648"/>
      <c r="AV41" s="648"/>
      <c r="AW41" s="648"/>
      <c r="AX41" s="648"/>
      <c r="AY41" s="648"/>
      <c r="AZ41" s="648"/>
      <c r="BA41" s="648"/>
      <c r="BB41" s="648"/>
      <c r="BC41" s="648"/>
      <c r="BD41" s="648"/>
      <c r="BE41" s="648"/>
      <c r="BF41" s="648"/>
      <c r="BG41" s="648"/>
      <c r="BH41" s="648"/>
      <c r="BI41" s="648"/>
      <c r="BJ41" s="648"/>
      <c r="BK41" s="648"/>
      <c r="BL41" s="648"/>
      <c r="BM41" s="648"/>
      <c r="BN41" s="648"/>
      <c r="BO41" s="648"/>
      <c r="BP41" s="648"/>
      <c r="BQ41" s="648"/>
      <c r="BR41" s="648"/>
      <c r="BS41" s="648"/>
      <c r="BT41" s="648"/>
      <c r="BU41" s="648"/>
      <c r="BV41" s="648"/>
      <c r="BW41" s="648"/>
      <c r="BX41" s="648"/>
      <c r="BY41" s="648"/>
      <c r="BZ41" s="648"/>
      <c r="CA41" s="648"/>
      <c r="CB41" s="648"/>
      <c r="CC41" s="648"/>
      <c r="CD41" s="648"/>
      <c r="CE41" s="648"/>
      <c r="CF41" s="648"/>
      <c r="CG41" s="648"/>
      <c r="CH41" s="648"/>
      <c r="CI41" s="648"/>
      <c r="CJ41" s="648"/>
      <c r="CK41" s="648"/>
      <c r="CL41" s="648"/>
      <c r="CM41" s="648"/>
      <c r="CN41" s="648"/>
      <c r="CO41" s="648"/>
      <c r="CP41" s="648"/>
      <c r="CQ41" s="648"/>
      <c r="CR41" s="648"/>
      <c r="CS41" s="648"/>
      <c r="CT41" s="648"/>
      <c r="CU41" s="648"/>
      <c r="CV41" s="648"/>
      <c r="CW41" s="648"/>
      <c r="CX41" s="648"/>
      <c r="CY41" s="648"/>
      <c r="CZ41" s="648"/>
      <c r="DA41" s="648"/>
      <c r="DB41" s="648"/>
      <c r="DC41" s="648"/>
      <c r="DD41" s="648"/>
      <c r="DE41" s="648"/>
      <c r="DF41" s="648"/>
      <c r="DG41" s="648"/>
      <c r="DH41" s="648"/>
      <c r="DI41" s="648"/>
      <c r="DJ41" s="648"/>
      <c r="DK41" s="648"/>
      <c r="DL41" s="648"/>
      <c r="DM41" s="648"/>
      <c r="DN41" s="648"/>
      <c r="DO41" s="648"/>
      <c r="DP41" s="648"/>
      <c r="DQ41" s="648"/>
      <c r="DR41" s="648"/>
      <c r="DS41" s="648"/>
      <c r="DT41" s="648"/>
      <c r="DU41" s="648"/>
      <c r="DV41" s="648"/>
      <c r="DW41" s="648"/>
      <c r="DX41" s="648"/>
      <c r="DY41" s="648"/>
      <c r="DZ41" s="648"/>
      <c r="EA41" s="648"/>
      <c r="EB41" s="648"/>
      <c r="EC41" s="648"/>
      <c r="ED41" s="648"/>
      <c r="EE41" s="648"/>
      <c r="EF41" s="648"/>
      <c r="EG41" s="648"/>
      <c r="EH41" s="648"/>
      <c r="EI41" s="648"/>
      <c r="EJ41" s="648"/>
      <c r="EK41" s="648"/>
      <c r="EL41" s="648"/>
      <c r="EM41" s="648"/>
      <c r="EN41" s="648"/>
      <c r="EO41" s="648"/>
      <c r="EP41" s="648"/>
      <c r="EQ41" s="648"/>
      <c r="ER41" s="648"/>
      <c r="ES41" s="648"/>
      <c r="ET41" s="648"/>
      <c r="EU41" s="648"/>
      <c r="EV41" s="648"/>
      <c r="EW41" s="648"/>
      <c r="EX41" s="648"/>
      <c r="EY41" s="648"/>
      <c r="EZ41" s="648"/>
      <c r="FA41" s="648"/>
      <c r="FB41" s="648"/>
      <c r="FC41" s="648"/>
      <c r="FD41" s="648"/>
      <c r="FE41" s="648"/>
      <c r="FF41" s="648"/>
      <c r="FG41" s="648"/>
      <c r="FH41" s="648"/>
      <c r="FI41" s="648"/>
      <c r="FJ41" s="648"/>
      <c r="FK41" s="648"/>
      <c r="FL41" s="648"/>
      <c r="FM41" s="648"/>
      <c r="FN41" s="648"/>
      <c r="FO41" s="648"/>
      <c r="FP41" s="648"/>
      <c r="FQ41" s="648"/>
      <c r="FR41" s="648"/>
      <c r="FS41" s="648"/>
      <c r="FT41" s="648"/>
      <c r="FU41" s="648"/>
      <c r="FV41" s="648"/>
      <c r="FW41" s="648"/>
      <c r="FX41" s="648"/>
      <c r="FY41" s="648"/>
      <c r="FZ41" s="648"/>
      <c r="GA41" s="648"/>
      <c r="GB41" s="648"/>
      <c r="GC41" s="648"/>
      <c r="GD41" s="648"/>
      <c r="GE41" s="648"/>
      <c r="GF41" s="648"/>
      <c r="GG41" s="648"/>
      <c r="GH41" s="648"/>
      <c r="GI41" s="648"/>
      <c r="GJ41" s="648"/>
      <c r="GK41" s="648"/>
      <c r="GL41" s="648"/>
      <c r="GM41" s="648"/>
      <c r="GN41" s="648"/>
      <c r="GO41" s="648"/>
      <c r="GP41" s="648"/>
      <c r="GQ41" s="648"/>
      <c r="GR41" s="648"/>
      <c r="GS41" s="648"/>
      <c r="GT41" s="648"/>
      <c r="GU41" s="648"/>
      <c r="GV41" s="648"/>
      <c r="GW41" s="648"/>
      <c r="GX41" s="648"/>
      <c r="GY41" s="648"/>
      <c r="GZ41" s="648"/>
      <c r="HA41" s="648"/>
      <c r="HB41" s="648"/>
      <c r="HC41" s="648"/>
      <c r="HD41" s="648"/>
      <c r="HE41" s="648"/>
      <c r="HF41" s="648"/>
      <c r="HG41" s="648"/>
      <c r="HH41" s="648"/>
      <c r="HI41" s="648"/>
    </row>
    <row r="42" spans="1:217">
      <c r="A42" s="650"/>
      <c r="B42" s="650"/>
      <c r="C42" s="650"/>
      <c r="D42" s="650"/>
      <c r="E42" s="650"/>
      <c r="F42" s="650"/>
    </row>
    <row r="43" spans="1:217">
      <c r="A43" s="650"/>
      <c r="B43" s="650"/>
      <c r="C43" s="650"/>
      <c r="D43" s="650"/>
      <c r="E43" s="650"/>
      <c r="F43" s="650"/>
    </row>
    <row r="44" spans="1:217">
      <c r="A44" s="650"/>
      <c r="B44" s="650"/>
      <c r="C44" s="650"/>
      <c r="D44" s="650"/>
      <c r="E44" s="650"/>
      <c r="F44" s="650"/>
    </row>
    <row r="45" spans="1:217">
      <c r="A45" s="650"/>
      <c r="B45" s="650"/>
      <c r="C45" s="650"/>
      <c r="D45" s="650"/>
      <c r="E45" s="650"/>
      <c r="F45" s="650"/>
    </row>
    <row r="46" spans="1:217">
      <c r="A46" s="650"/>
      <c r="B46" s="650"/>
      <c r="C46" s="650"/>
      <c r="D46" s="650"/>
      <c r="E46" s="650"/>
      <c r="F46" s="650"/>
    </row>
    <row r="47" spans="1:217">
      <c r="A47" s="650"/>
      <c r="B47" s="650"/>
      <c r="C47" s="650"/>
      <c r="D47" s="650"/>
      <c r="E47" s="650"/>
      <c r="F47" s="650"/>
    </row>
    <row r="48" spans="1:217">
      <c r="A48" s="650"/>
      <c r="B48" s="650"/>
      <c r="C48" s="650"/>
      <c r="D48" s="650"/>
      <c r="E48" s="650"/>
      <c r="F48" s="650"/>
    </row>
    <row r="49" spans="1:6">
      <c r="A49" s="650"/>
      <c r="B49" s="650"/>
      <c r="C49" s="650"/>
      <c r="D49" s="650"/>
      <c r="E49" s="650"/>
      <c r="F49" s="650"/>
    </row>
    <row r="50" spans="1:6">
      <c r="A50" s="650"/>
      <c r="B50" s="650"/>
      <c r="C50" s="650"/>
      <c r="D50" s="650"/>
      <c r="E50" s="650"/>
      <c r="F50" s="650"/>
    </row>
    <row r="51" spans="1:6">
      <c r="A51" s="650"/>
      <c r="B51" s="650"/>
      <c r="C51" s="650"/>
      <c r="D51" s="650"/>
      <c r="E51" s="650"/>
      <c r="F51" s="650"/>
    </row>
    <row r="52" spans="1:6">
      <c r="A52" s="650"/>
      <c r="B52" s="650"/>
      <c r="C52" s="650"/>
      <c r="D52" s="650"/>
      <c r="E52" s="650"/>
      <c r="F52" s="650"/>
    </row>
    <row r="53" spans="1:6">
      <c r="A53" s="650"/>
      <c r="B53" s="650"/>
      <c r="C53" s="650"/>
      <c r="D53" s="650"/>
      <c r="E53" s="650"/>
      <c r="F53" s="650"/>
    </row>
    <row r="54" spans="1:6">
      <c r="A54" s="650"/>
      <c r="B54" s="650"/>
      <c r="C54" s="650"/>
      <c r="D54" s="650"/>
      <c r="E54" s="650"/>
      <c r="F54" s="650"/>
    </row>
    <row r="55" spans="1:6">
      <c r="A55" s="650"/>
      <c r="B55" s="650"/>
      <c r="C55" s="650"/>
      <c r="D55" s="650"/>
      <c r="E55" s="650"/>
      <c r="F55" s="650"/>
    </row>
    <row r="56" spans="1:6">
      <c r="A56" s="650"/>
      <c r="B56" s="650"/>
      <c r="C56" s="650"/>
      <c r="D56" s="650"/>
      <c r="E56" s="650"/>
      <c r="F56" s="650"/>
    </row>
    <row r="57" spans="1:6">
      <c r="A57" s="650"/>
      <c r="B57" s="650"/>
      <c r="C57" s="650"/>
      <c r="D57" s="650"/>
      <c r="E57" s="650"/>
      <c r="F57" s="650"/>
    </row>
    <row r="58" spans="1:6">
      <c r="A58" s="650"/>
      <c r="B58" s="650"/>
      <c r="C58" s="650"/>
      <c r="D58" s="650"/>
      <c r="E58" s="650"/>
      <c r="F58" s="650"/>
    </row>
    <row r="59" spans="1:6">
      <c r="A59" s="650"/>
      <c r="B59" s="650"/>
      <c r="C59" s="650"/>
      <c r="D59" s="650"/>
      <c r="E59" s="650"/>
      <c r="F59" s="650"/>
    </row>
    <row r="60" spans="1:6">
      <c r="A60" s="650"/>
      <c r="B60" s="650"/>
      <c r="C60" s="650"/>
      <c r="D60" s="650"/>
      <c r="E60" s="650"/>
      <c r="F60" s="650"/>
    </row>
    <row r="61" spans="1:6">
      <c r="A61" s="650"/>
      <c r="B61" s="650"/>
      <c r="C61" s="650"/>
      <c r="D61" s="650"/>
      <c r="E61" s="650"/>
      <c r="F61" s="650"/>
    </row>
    <row r="62" spans="1:6">
      <c r="A62" s="650"/>
      <c r="B62" s="650"/>
      <c r="C62" s="650"/>
      <c r="D62" s="650"/>
      <c r="E62" s="650"/>
      <c r="F62" s="650"/>
    </row>
    <row r="63" spans="1:6">
      <c r="A63" s="650"/>
      <c r="B63" s="650"/>
      <c r="C63" s="650"/>
      <c r="D63" s="650"/>
      <c r="E63" s="650"/>
      <c r="F63" s="650"/>
    </row>
    <row r="64" spans="1:6">
      <c r="A64" s="650"/>
      <c r="B64" s="650"/>
      <c r="C64" s="650"/>
      <c r="D64" s="650"/>
      <c r="E64" s="650"/>
      <c r="F64" s="650"/>
    </row>
    <row r="65" spans="1:6">
      <c r="A65" s="650"/>
      <c r="B65" s="650"/>
      <c r="C65" s="650"/>
      <c r="D65" s="650"/>
      <c r="E65" s="650"/>
      <c r="F65" s="650"/>
    </row>
    <row r="66" spans="1:6">
      <c r="A66" s="650"/>
      <c r="B66" s="650"/>
      <c r="C66" s="650"/>
      <c r="D66" s="650"/>
      <c r="E66" s="650"/>
      <c r="F66" s="650"/>
    </row>
    <row r="67" spans="1:6">
      <c r="A67" s="650"/>
      <c r="B67" s="650"/>
      <c r="C67" s="650"/>
      <c r="D67" s="650"/>
      <c r="E67" s="650"/>
      <c r="F67" s="650"/>
    </row>
    <row r="68" spans="1:6">
      <c r="A68" s="650"/>
      <c r="B68" s="650"/>
      <c r="C68" s="650"/>
      <c r="D68" s="650"/>
      <c r="E68" s="650"/>
      <c r="F68" s="650"/>
    </row>
    <row r="69" spans="1:6">
      <c r="A69" s="650"/>
      <c r="B69" s="650"/>
      <c r="C69" s="650"/>
      <c r="D69" s="650"/>
      <c r="E69" s="650"/>
      <c r="F69" s="650"/>
    </row>
    <row r="70" spans="1:6">
      <c r="A70" s="650"/>
      <c r="B70" s="650"/>
      <c r="C70" s="650"/>
      <c r="D70" s="650"/>
      <c r="E70" s="650"/>
      <c r="F70" s="650"/>
    </row>
    <row r="71" spans="1:6">
      <c r="A71" s="650"/>
      <c r="B71" s="650"/>
      <c r="C71" s="650"/>
      <c r="D71" s="650"/>
      <c r="E71" s="650"/>
      <c r="F71" s="650"/>
    </row>
    <row r="72" spans="1:6">
      <c r="A72" s="650"/>
      <c r="B72" s="650"/>
      <c r="C72" s="650"/>
      <c r="D72" s="650"/>
      <c r="E72" s="650"/>
      <c r="F72" s="650"/>
    </row>
    <row r="73" spans="1:6">
      <c r="A73" s="650"/>
      <c r="B73" s="650"/>
      <c r="C73" s="650"/>
      <c r="D73" s="650"/>
      <c r="E73" s="650"/>
      <c r="F73" s="650"/>
    </row>
    <row r="74" spans="1:6">
      <c r="A74" s="650"/>
      <c r="B74" s="650"/>
      <c r="C74" s="650"/>
      <c r="D74" s="650"/>
      <c r="E74" s="650"/>
      <c r="F74" s="650"/>
    </row>
    <row r="75" spans="1:6">
      <c r="A75" s="650"/>
      <c r="B75" s="650"/>
      <c r="C75" s="650"/>
      <c r="D75" s="650"/>
      <c r="E75" s="650"/>
      <c r="F75" s="650"/>
    </row>
    <row r="76" spans="1:6">
      <c r="A76" s="650"/>
      <c r="B76" s="650"/>
      <c r="C76" s="650"/>
      <c r="D76" s="650"/>
      <c r="E76" s="650"/>
      <c r="F76" s="650"/>
    </row>
    <row r="77" spans="1:6">
      <c r="A77" s="650"/>
      <c r="B77" s="650"/>
      <c r="C77" s="650"/>
      <c r="D77" s="650"/>
      <c r="E77" s="650"/>
      <c r="F77" s="650"/>
    </row>
    <row r="78" spans="1:6">
      <c r="A78" s="650"/>
      <c r="B78" s="650"/>
      <c r="C78" s="650"/>
      <c r="D78" s="650"/>
      <c r="E78" s="650"/>
      <c r="F78" s="650"/>
    </row>
    <row r="79" spans="1:6">
      <c r="A79" s="650"/>
      <c r="B79" s="650"/>
      <c r="C79" s="650"/>
      <c r="D79" s="650"/>
      <c r="E79" s="650"/>
      <c r="F79" s="650"/>
    </row>
    <row r="80" spans="1:6">
      <c r="A80" s="650"/>
      <c r="B80" s="650"/>
      <c r="C80" s="650"/>
      <c r="D80" s="650"/>
      <c r="E80" s="650"/>
      <c r="F80" s="650"/>
    </row>
    <row r="81" spans="1:6">
      <c r="A81" s="650"/>
      <c r="B81" s="650"/>
      <c r="C81" s="650"/>
      <c r="D81" s="650"/>
      <c r="E81" s="650"/>
      <c r="F81" s="650"/>
    </row>
    <row r="82" spans="1:6">
      <c r="A82" s="650"/>
      <c r="B82" s="650"/>
      <c r="C82" s="650"/>
      <c r="D82" s="650"/>
      <c r="E82" s="650"/>
      <c r="F82" s="650"/>
    </row>
    <row r="83" spans="1:6">
      <c r="A83" s="650"/>
      <c r="B83" s="650"/>
      <c r="C83" s="650"/>
      <c r="D83" s="650"/>
      <c r="E83" s="650"/>
      <c r="F83" s="650"/>
    </row>
    <row r="84" spans="1:6">
      <c r="A84" s="650"/>
      <c r="B84" s="650"/>
      <c r="C84" s="650"/>
      <c r="D84" s="650"/>
      <c r="E84" s="650"/>
      <c r="F84" s="650"/>
    </row>
    <row r="85" spans="1:6">
      <c r="A85" s="650"/>
      <c r="B85" s="650"/>
      <c r="C85" s="650"/>
      <c r="D85" s="650"/>
      <c r="E85" s="650"/>
      <c r="F85" s="650"/>
    </row>
    <row r="86" spans="1:6">
      <c r="A86" s="650"/>
      <c r="B86" s="650"/>
      <c r="C86" s="650"/>
      <c r="D86" s="650"/>
      <c r="E86" s="650"/>
      <c r="F86" s="650"/>
    </row>
    <row r="87" spans="1:6">
      <c r="A87" s="650"/>
      <c r="B87" s="650"/>
      <c r="C87" s="650"/>
      <c r="D87" s="650"/>
      <c r="E87" s="650"/>
      <c r="F87" s="650"/>
    </row>
    <row r="88" spans="1:6">
      <c r="A88" s="650"/>
      <c r="B88" s="650"/>
      <c r="C88" s="650"/>
      <c r="D88" s="650"/>
      <c r="E88" s="650"/>
      <c r="F88" s="650"/>
    </row>
    <row r="89" spans="1:6">
      <c r="A89" s="650"/>
      <c r="B89" s="650"/>
      <c r="C89" s="650"/>
      <c r="D89" s="650"/>
      <c r="E89" s="650"/>
      <c r="F89" s="650"/>
    </row>
    <row r="90" spans="1:6">
      <c r="A90" s="650"/>
      <c r="B90" s="650"/>
      <c r="C90" s="650"/>
      <c r="D90" s="650"/>
      <c r="E90" s="650"/>
      <c r="F90" s="650"/>
    </row>
    <row r="91" spans="1:6">
      <c r="A91" s="650"/>
      <c r="B91" s="650"/>
      <c r="C91" s="650"/>
      <c r="D91" s="650"/>
      <c r="E91" s="650"/>
      <c r="F91" s="650"/>
    </row>
    <row r="92" spans="1:6">
      <c r="A92" s="650"/>
      <c r="B92" s="650"/>
      <c r="C92" s="650"/>
      <c r="D92" s="650"/>
      <c r="E92" s="650"/>
      <c r="F92" s="650"/>
    </row>
    <row r="93" spans="1:6">
      <c r="A93" s="650"/>
      <c r="B93" s="650"/>
      <c r="C93" s="650"/>
      <c r="D93" s="650"/>
      <c r="E93" s="650"/>
      <c r="F93" s="650"/>
    </row>
    <row r="94" spans="1:6">
      <c r="A94" s="650"/>
      <c r="B94" s="650"/>
      <c r="C94" s="650"/>
      <c r="D94" s="650"/>
      <c r="E94" s="650"/>
      <c r="F94" s="650"/>
    </row>
    <row r="95" spans="1:6">
      <c r="A95" s="650"/>
      <c r="B95" s="650"/>
      <c r="C95" s="650"/>
      <c r="D95" s="650"/>
      <c r="E95" s="650"/>
      <c r="F95" s="650"/>
    </row>
    <row r="96" spans="1:6">
      <c r="A96" s="650"/>
      <c r="B96" s="650"/>
      <c r="C96" s="650"/>
      <c r="D96" s="650"/>
      <c r="E96" s="650"/>
      <c r="F96" s="650"/>
    </row>
    <row r="97" spans="1:6">
      <c r="A97" s="650"/>
      <c r="B97" s="650"/>
      <c r="C97" s="650"/>
      <c r="D97" s="650"/>
      <c r="E97" s="650"/>
      <c r="F97" s="650"/>
    </row>
    <row r="98" spans="1:6">
      <c r="A98" s="650"/>
      <c r="B98" s="650"/>
      <c r="C98" s="650"/>
      <c r="D98" s="650"/>
      <c r="E98" s="650"/>
      <c r="F98" s="650"/>
    </row>
    <row r="99" spans="1:6">
      <c r="A99" s="650"/>
      <c r="B99" s="650"/>
      <c r="C99" s="650"/>
      <c r="D99" s="650"/>
      <c r="E99" s="650"/>
      <c r="F99" s="650"/>
    </row>
    <row r="100" spans="1:6">
      <c r="A100" s="650"/>
      <c r="B100" s="650"/>
      <c r="C100" s="650"/>
      <c r="D100" s="650"/>
      <c r="E100" s="650"/>
      <c r="F100" s="650"/>
    </row>
    <row r="101" spans="1:6">
      <c r="A101" s="650"/>
      <c r="B101" s="650"/>
      <c r="C101" s="650"/>
      <c r="D101" s="650"/>
      <c r="E101" s="650"/>
      <c r="F101" s="650"/>
    </row>
    <row r="102" spans="1:6">
      <c r="A102" s="650"/>
      <c r="B102" s="650"/>
      <c r="C102" s="650"/>
      <c r="D102" s="650"/>
      <c r="E102" s="650"/>
      <c r="F102" s="650"/>
    </row>
    <row r="103" spans="1:6">
      <c r="A103" s="650"/>
      <c r="B103" s="650"/>
      <c r="C103" s="650"/>
      <c r="D103" s="650"/>
      <c r="E103" s="650"/>
      <c r="F103" s="650"/>
    </row>
    <row r="104" spans="1:6">
      <c r="A104" s="650"/>
      <c r="B104" s="650"/>
      <c r="C104" s="650"/>
      <c r="D104" s="650"/>
      <c r="E104" s="650"/>
      <c r="F104" s="650"/>
    </row>
    <row r="105" spans="1:6">
      <c r="A105" s="650"/>
      <c r="B105" s="650"/>
      <c r="C105" s="650"/>
      <c r="D105" s="650"/>
      <c r="E105" s="650"/>
      <c r="F105" s="650"/>
    </row>
    <row r="106" spans="1:6">
      <c r="A106" s="650"/>
      <c r="B106" s="650"/>
      <c r="C106" s="650"/>
      <c r="D106" s="650"/>
      <c r="E106" s="650"/>
      <c r="F106" s="650"/>
    </row>
    <row r="107" spans="1:6">
      <c r="A107" s="650"/>
      <c r="B107" s="650"/>
      <c r="C107" s="650"/>
      <c r="D107" s="650"/>
      <c r="E107" s="650"/>
      <c r="F107" s="650"/>
    </row>
    <row r="108" spans="1:6">
      <c r="A108" s="650"/>
      <c r="B108" s="650"/>
      <c r="C108" s="650"/>
      <c r="D108" s="650"/>
      <c r="E108" s="650"/>
      <c r="F108" s="650"/>
    </row>
    <row r="109" spans="1:6">
      <c r="A109" s="650"/>
      <c r="B109" s="650"/>
      <c r="C109" s="650"/>
      <c r="D109" s="650"/>
      <c r="E109" s="650"/>
      <c r="F109" s="650"/>
    </row>
    <row r="110" spans="1:6">
      <c r="A110" s="650"/>
      <c r="B110" s="650"/>
      <c r="C110" s="650"/>
      <c r="D110" s="650"/>
      <c r="E110" s="650"/>
      <c r="F110" s="650"/>
    </row>
    <row r="111" spans="1:6">
      <c r="A111" s="650"/>
      <c r="B111" s="650"/>
      <c r="C111" s="650"/>
      <c r="D111" s="650"/>
      <c r="E111" s="650"/>
      <c r="F111" s="650"/>
    </row>
    <row r="112" spans="1:6">
      <c r="A112" s="650"/>
      <c r="B112" s="650"/>
      <c r="C112" s="650"/>
      <c r="D112" s="650"/>
      <c r="E112" s="650"/>
      <c r="F112" s="650"/>
    </row>
    <row r="113" spans="1:6">
      <c r="A113" s="650"/>
      <c r="B113" s="650"/>
      <c r="C113" s="650"/>
      <c r="D113" s="650"/>
      <c r="E113" s="650"/>
      <c r="F113" s="650"/>
    </row>
    <row r="114" spans="1:6">
      <c r="A114" s="650"/>
      <c r="B114" s="650"/>
      <c r="C114" s="650"/>
      <c r="D114" s="650"/>
      <c r="E114" s="650"/>
      <c r="F114" s="650"/>
    </row>
    <row r="115" spans="1:6">
      <c r="A115" s="650"/>
      <c r="B115" s="650"/>
      <c r="C115" s="650"/>
      <c r="D115" s="650"/>
      <c r="E115" s="650"/>
      <c r="F115" s="650"/>
    </row>
    <row r="116" spans="1:6">
      <c r="A116" s="650"/>
      <c r="B116" s="650"/>
      <c r="C116" s="650"/>
      <c r="D116" s="650"/>
      <c r="E116" s="650"/>
      <c r="F116" s="650"/>
    </row>
    <row r="117" spans="1:6">
      <c r="A117" s="650"/>
      <c r="B117" s="650"/>
      <c r="C117" s="650"/>
      <c r="D117" s="650"/>
      <c r="E117" s="650"/>
      <c r="F117" s="650"/>
    </row>
    <row r="118" spans="1:6">
      <c r="A118" s="650"/>
      <c r="B118" s="650"/>
      <c r="C118" s="650"/>
      <c r="D118" s="650"/>
      <c r="E118" s="650"/>
      <c r="F118" s="650"/>
    </row>
    <row r="119" spans="1:6">
      <c r="A119" s="650"/>
      <c r="B119" s="650"/>
      <c r="C119" s="650"/>
      <c r="D119" s="650"/>
      <c r="E119" s="650"/>
      <c r="F119" s="650"/>
    </row>
    <row r="120" spans="1:6">
      <c r="A120" s="650"/>
      <c r="B120" s="650"/>
      <c r="C120" s="650"/>
      <c r="D120" s="650"/>
      <c r="E120" s="650"/>
      <c r="F120" s="650"/>
    </row>
    <row r="121" spans="1:6">
      <c r="A121" s="650"/>
      <c r="B121" s="650"/>
      <c r="C121" s="650"/>
      <c r="D121" s="650"/>
      <c r="E121" s="650"/>
      <c r="F121" s="650"/>
    </row>
    <row r="122" spans="1:6">
      <c r="A122" s="650"/>
      <c r="B122" s="650"/>
      <c r="C122" s="650"/>
      <c r="D122" s="650"/>
      <c r="E122" s="650"/>
      <c r="F122" s="650"/>
    </row>
    <row r="123" spans="1:6">
      <c r="A123" s="650"/>
      <c r="B123" s="650"/>
      <c r="C123" s="650"/>
      <c r="D123" s="650"/>
      <c r="E123" s="650"/>
      <c r="F123" s="650"/>
    </row>
    <row r="124" spans="1:6">
      <c r="A124" s="650"/>
      <c r="B124" s="650"/>
      <c r="C124" s="650"/>
      <c r="D124" s="650"/>
      <c r="E124" s="650"/>
      <c r="F124" s="650"/>
    </row>
    <row r="125" spans="1:6">
      <c r="A125" s="650"/>
      <c r="B125" s="650"/>
      <c r="C125" s="650"/>
      <c r="D125" s="650"/>
      <c r="E125" s="650"/>
      <c r="F125" s="650"/>
    </row>
    <row r="126" spans="1:6">
      <c r="A126" s="650"/>
      <c r="B126" s="650"/>
      <c r="C126" s="650"/>
      <c r="D126" s="650"/>
      <c r="E126" s="650"/>
      <c r="F126" s="650"/>
    </row>
    <row r="127" spans="1:6">
      <c r="A127" s="650"/>
      <c r="B127" s="650"/>
      <c r="C127" s="650"/>
      <c r="D127" s="650"/>
      <c r="E127" s="650"/>
      <c r="F127" s="650"/>
    </row>
    <row r="128" spans="1:6">
      <c r="A128" s="650"/>
      <c r="B128" s="650"/>
      <c r="C128" s="650"/>
      <c r="D128" s="650"/>
      <c r="E128" s="650"/>
      <c r="F128" s="650"/>
    </row>
    <row r="129" spans="1:6">
      <c r="A129" s="650"/>
      <c r="B129" s="650"/>
      <c r="C129" s="650"/>
      <c r="D129" s="650"/>
      <c r="E129" s="650"/>
      <c r="F129" s="650"/>
    </row>
    <row r="130" spans="1:6">
      <c r="A130" s="650"/>
      <c r="B130" s="650"/>
      <c r="C130" s="650"/>
      <c r="D130" s="650"/>
      <c r="E130" s="650"/>
      <c r="F130" s="650"/>
    </row>
    <row r="131" spans="1:6">
      <c r="A131" s="650"/>
      <c r="B131" s="650"/>
      <c r="C131" s="650"/>
      <c r="D131" s="650"/>
      <c r="E131" s="650"/>
      <c r="F131" s="650"/>
    </row>
    <row r="132" spans="1:6">
      <c r="A132" s="650"/>
      <c r="B132" s="650"/>
      <c r="C132" s="650"/>
      <c r="D132" s="650"/>
      <c r="E132" s="650"/>
      <c r="F132" s="650"/>
    </row>
    <row r="133" spans="1:6">
      <c r="A133" s="650"/>
      <c r="B133" s="650"/>
      <c r="C133" s="650"/>
      <c r="D133" s="650"/>
      <c r="E133" s="650"/>
      <c r="F133" s="650"/>
    </row>
    <row r="134" spans="1:6">
      <c r="A134" s="650"/>
      <c r="B134" s="650"/>
      <c r="C134" s="650"/>
      <c r="D134" s="650"/>
      <c r="E134" s="650"/>
      <c r="F134" s="650"/>
    </row>
    <row r="135" spans="1:6">
      <c r="A135" s="650"/>
      <c r="B135" s="650"/>
      <c r="C135" s="650"/>
      <c r="D135" s="650"/>
      <c r="E135" s="650"/>
      <c r="F135" s="650"/>
    </row>
    <row r="136" spans="1:6">
      <c r="A136" s="650"/>
      <c r="B136" s="650"/>
      <c r="C136" s="650"/>
      <c r="D136" s="650"/>
      <c r="E136" s="650"/>
      <c r="F136" s="650"/>
    </row>
    <row r="137" spans="1:6">
      <c r="A137" s="650"/>
      <c r="B137" s="650"/>
      <c r="C137" s="650"/>
      <c r="D137" s="650"/>
      <c r="E137" s="650"/>
      <c r="F137" s="650"/>
    </row>
    <row r="138" spans="1:6">
      <c r="A138" s="650"/>
      <c r="B138" s="650"/>
      <c r="C138" s="650"/>
      <c r="D138" s="650"/>
      <c r="E138" s="650"/>
      <c r="F138" s="650"/>
    </row>
    <row r="139" spans="1:6">
      <c r="A139" s="650"/>
      <c r="B139" s="650"/>
      <c r="C139" s="650"/>
      <c r="D139" s="650"/>
      <c r="E139" s="650"/>
      <c r="F139" s="650"/>
    </row>
    <row r="140" spans="1:6">
      <c r="A140" s="650"/>
      <c r="B140" s="650"/>
      <c r="C140" s="650"/>
      <c r="D140" s="650"/>
      <c r="E140" s="650"/>
      <c r="F140" s="650"/>
    </row>
    <row r="141" spans="1:6">
      <c r="A141" s="650"/>
      <c r="B141" s="650"/>
      <c r="C141" s="650"/>
      <c r="D141" s="650"/>
      <c r="E141" s="650"/>
      <c r="F141" s="650"/>
    </row>
    <row r="142" spans="1:6">
      <c r="A142" s="650"/>
      <c r="B142" s="650"/>
      <c r="C142" s="650"/>
      <c r="D142" s="650"/>
      <c r="E142" s="650"/>
      <c r="F142" s="650"/>
    </row>
    <row r="143" spans="1:6">
      <c r="A143" s="650"/>
      <c r="B143" s="650"/>
      <c r="C143" s="650"/>
      <c r="D143" s="650"/>
      <c r="E143" s="650"/>
      <c r="F143" s="650"/>
    </row>
    <row r="144" spans="1:6">
      <c r="A144" s="650"/>
      <c r="B144" s="650"/>
      <c r="C144" s="650"/>
      <c r="D144" s="650"/>
      <c r="E144" s="650"/>
      <c r="F144" s="650"/>
    </row>
    <row r="145" spans="1:6">
      <c r="A145" s="650"/>
      <c r="B145" s="650"/>
      <c r="C145" s="650"/>
      <c r="D145" s="650"/>
      <c r="E145" s="650"/>
      <c r="F145" s="650"/>
    </row>
    <row r="146" spans="1:6">
      <c r="A146" s="650"/>
      <c r="B146" s="650"/>
      <c r="C146" s="650"/>
      <c r="D146" s="650"/>
      <c r="E146" s="650"/>
      <c r="F146" s="650"/>
    </row>
    <row r="147" spans="1:6">
      <c r="A147" s="650"/>
      <c r="B147" s="650"/>
      <c r="C147" s="650"/>
      <c r="D147" s="650"/>
      <c r="E147" s="650"/>
      <c r="F147" s="650"/>
    </row>
    <row r="148" spans="1:6">
      <c r="A148" s="650"/>
      <c r="B148" s="650"/>
      <c r="C148" s="650"/>
      <c r="D148" s="650"/>
      <c r="E148" s="650"/>
      <c r="F148" s="650"/>
    </row>
    <row r="149" spans="1:6">
      <c r="A149" s="650"/>
      <c r="B149" s="650"/>
      <c r="C149" s="650"/>
      <c r="D149" s="650"/>
      <c r="E149" s="650"/>
      <c r="F149" s="650"/>
    </row>
    <row r="150" spans="1:6">
      <c r="A150" s="650"/>
      <c r="B150" s="650"/>
      <c r="C150" s="650"/>
      <c r="D150" s="650"/>
      <c r="E150" s="650"/>
      <c r="F150" s="650"/>
    </row>
    <row r="151" spans="1:6">
      <c r="A151" s="650"/>
      <c r="B151" s="650"/>
      <c r="C151" s="650"/>
      <c r="D151" s="650"/>
      <c r="E151" s="650"/>
      <c r="F151" s="650"/>
    </row>
    <row r="152" spans="1:6">
      <c r="A152" s="650"/>
      <c r="B152" s="650"/>
      <c r="C152" s="650"/>
      <c r="D152" s="650"/>
      <c r="E152" s="650"/>
      <c r="F152" s="650"/>
    </row>
    <row r="153" spans="1:6">
      <c r="A153" s="650"/>
      <c r="B153" s="650"/>
      <c r="C153" s="650"/>
      <c r="D153" s="650"/>
      <c r="E153" s="650"/>
      <c r="F153" s="650"/>
    </row>
    <row r="154" spans="1:6">
      <c r="A154" s="650"/>
      <c r="B154" s="650"/>
      <c r="C154" s="650"/>
      <c r="D154" s="650"/>
      <c r="E154" s="650"/>
      <c r="F154" s="650"/>
    </row>
    <row r="155" spans="1:6">
      <c r="A155" s="650"/>
      <c r="B155" s="650"/>
      <c r="C155" s="650"/>
      <c r="D155" s="650"/>
      <c r="E155" s="650"/>
      <c r="F155" s="650"/>
    </row>
    <row r="156" spans="1:6">
      <c r="A156" s="650"/>
      <c r="B156" s="650"/>
      <c r="C156" s="650"/>
      <c r="D156" s="650"/>
      <c r="E156" s="650"/>
      <c r="F156" s="650"/>
    </row>
    <row r="157" spans="1:6">
      <c r="A157" s="650"/>
      <c r="B157" s="650"/>
      <c r="C157" s="650"/>
      <c r="D157" s="650"/>
      <c r="E157" s="650"/>
      <c r="F157" s="650"/>
    </row>
    <row r="158" spans="1:6">
      <c r="A158" s="650"/>
      <c r="B158" s="650"/>
      <c r="C158" s="650"/>
      <c r="D158" s="650"/>
      <c r="E158" s="650"/>
      <c r="F158" s="650"/>
    </row>
    <row r="159" spans="1:6">
      <c r="A159" s="650"/>
      <c r="B159" s="650"/>
      <c r="C159" s="650"/>
      <c r="D159" s="650"/>
      <c r="E159" s="650"/>
      <c r="F159" s="650"/>
    </row>
    <row r="160" spans="1:6">
      <c r="A160" s="650"/>
      <c r="B160" s="650"/>
      <c r="C160" s="650"/>
      <c r="D160" s="650"/>
      <c r="E160" s="650"/>
      <c r="F160" s="650"/>
    </row>
    <row r="161" spans="1:6">
      <c r="A161" s="650"/>
      <c r="B161" s="650"/>
      <c r="C161" s="650"/>
      <c r="D161" s="650"/>
      <c r="E161" s="650"/>
      <c r="F161" s="650"/>
    </row>
    <row r="162" spans="1:6">
      <c r="A162" s="650"/>
      <c r="B162" s="650"/>
      <c r="C162" s="650"/>
      <c r="D162" s="650"/>
      <c r="E162" s="650"/>
      <c r="F162" s="650"/>
    </row>
    <row r="163" spans="1:6">
      <c r="A163" s="650"/>
      <c r="B163" s="650"/>
      <c r="C163" s="650"/>
      <c r="D163" s="650"/>
      <c r="E163" s="650"/>
      <c r="F163" s="650"/>
    </row>
    <row r="164" spans="1:6">
      <c r="A164" s="650"/>
      <c r="B164" s="650"/>
      <c r="C164" s="650"/>
      <c r="D164" s="650"/>
      <c r="E164" s="650"/>
      <c r="F164" s="650"/>
    </row>
    <row r="165" spans="1:6">
      <c r="A165" s="650"/>
      <c r="B165" s="650"/>
      <c r="C165" s="650"/>
      <c r="D165" s="650"/>
      <c r="E165" s="650"/>
      <c r="F165" s="650"/>
    </row>
    <row r="166" spans="1:6">
      <c r="A166" s="650"/>
      <c r="B166" s="650"/>
      <c r="C166" s="650"/>
      <c r="D166" s="650"/>
      <c r="E166" s="650"/>
      <c r="F166" s="650"/>
    </row>
    <row r="167" spans="1:6">
      <c r="A167" s="650"/>
      <c r="B167" s="650"/>
      <c r="C167" s="650"/>
      <c r="D167" s="650"/>
      <c r="E167" s="650"/>
      <c r="F167" s="650"/>
    </row>
    <row r="168" spans="1:6">
      <c r="A168" s="650"/>
      <c r="B168" s="650"/>
      <c r="C168" s="650"/>
      <c r="D168" s="650"/>
      <c r="E168" s="650"/>
      <c r="F168" s="650"/>
    </row>
    <row r="169" spans="1:6">
      <c r="A169" s="650"/>
      <c r="B169" s="650"/>
      <c r="C169" s="650"/>
      <c r="D169" s="650"/>
      <c r="E169" s="650"/>
      <c r="F169" s="650"/>
    </row>
    <row r="170" spans="1:6">
      <c r="A170" s="650"/>
      <c r="B170" s="650"/>
      <c r="C170" s="650"/>
      <c r="D170" s="650"/>
      <c r="E170" s="650"/>
      <c r="F170" s="650"/>
    </row>
    <row r="171" spans="1:6">
      <c r="A171" s="650"/>
      <c r="B171" s="650"/>
      <c r="C171" s="650"/>
      <c r="D171" s="650"/>
      <c r="E171" s="650"/>
      <c r="F171" s="650"/>
    </row>
    <row r="172" spans="1:6">
      <c r="A172" s="650"/>
      <c r="B172" s="650"/>
      <c r="C172" s="650"/>
      <c r="D172" s="650"/>
      <c r="E172" s="650"/>
      <c r="F172" s="650"/>
    </row>
    <row r="173" spans="1:6">
      <c r="A173" s="650"/>
      <c r="B173" s="650"/>
      <c r="C173" s="650"/>
      <c r="D173" s="650"/>
      <c r="E173" s="650"/>
      <c r="F173" s="650"/>
    </row>
    <row r="174" spans="1:6">
      <c r="A174" s="650"/>
      <c r="B174" s="650"/>
      <c r="C174" s="650"/>
      <c r="D174" s="650"/>
      <c r="E174" s="650"/>
      <c r="F174" s="650"/>
    </row>
    <row r="175" spans="1:6">
      <c r="A175" s="650"/>
      <c r="B175" s="650"/>
      <c r="C175" s="650"/>
      <c r="D175" s="650"/>
      <c r="E175" s="650"/>
      <c r="F175" s="650"/>
    </row>
    <row r="176" spans="1:6">
      <c r="A176" s="650"/>
      <c r="B176" s="650"/>
      <c r="C176" s="650"/>
      <c r="D176" s="650"/>
      <c r="E176" s="650"/>
      <c r="F176" s="650"/>
    </row>
    <row r="177" spans="1:6">
      <c r="A177" s="650"/>
      <c r="B177" s="650"/>
      <c r="C177" s="650"/>
      <c r="D177" s="650"/>
      <c r="E177" s="650"/>
      <c r="F177" s="650"/>
    </row>
    <row r="178" spans="1:6">
      <c r="A178" s="650"/>
      <c r="B178" s="650"/>
      <c r="C178" s="650"/>
      <c r="D178" s="650"/>
      <c r="E178" s="650"/>
      <c r="F178" s="650"/>
    </row>
    <row r="179" spans="1:6">
      <c r="A179" s="650"/>
      <c r="B179" s="650"/>
      <c r="C179" s="650"/>
      <c r="D179" s="650"/>
      <c r="E179" s="650"/>
      <c r="F179" s="650"/>
    </row>
    <row r="180" spans="1:6">
      <c r="A180" s="650"/>
      <c r="B180" s="650"/>
      <c r="C180" s="650"/>
      <c r="D180" s="650"/>
      <c r="E180" s="650"/>
      <c r="F180" s="650"/>
    </row>
    <row r="181" spans="1:6">
      <c r="A181" s="650"/>
      <c r="B181" s="650"/>
      <c r="C181" s="650"/>
      <c r="D181" s="650"/>
      <c r="E181" s="650"/>
      <c r="F181" s="650"/>
    </row>
    <row r="182" spans="1:6">
      <c r="A182" s="650"/>
      <c r="B182" s="650"/>
      <c r="C182" s="650"/>
      <c r="D182" s="650"/>
      <c r="E182" s="650"/>
      <c r="F182" s="650"/>
    </row>
    <row r="183" spans="1:6">
      <c r="A183" s="650"/>
      <c r="B183" s="650"/>
      <c r="C183" s="650"/>
      <c r="D183" s="650"/>
      <c r="E183" s="650"/>
      <c r="F183" s="650"/>
    </row>
    <row r="184" spans="1:6">
      <c r="A184" s="650"/>
      <c r="B184" s="650"/>
      <c r="C184" s="650"/>
      <c r="D184" s="650"/>
      <c r="E184" s="650"/>
      <c r="F184" s="650"/>
    </row>
    <row r="185" spans="1:6">
      <c r="A185" s="650"/>
      <c r="B185" s="650"/>
      <c r="C185" s="650"/>
      <c r="D185" s="650"/>
      <c r="E185" s="650"/>
      <c r="F185" s="650"/>
    </row>
    <row r="186" spans="1:6">
      <c r="A186" s="650"/>
      <c r="B186" s="650"/>
      <c r="C186" s="650"/>
      <c r="D186" s="650"/>
      <c r="E186" s="650"/>
      <c r="F186" s="650"/>
    </row>
    <row r="187" spans="1:6">
      <c r="A187" s="650"/>
      <c r="B187" s="650"/>
      <c r="C187" s="650"/>
      <c r="D187" s="650"/>
      <c r="E187" s="650"/>
      <c r="F187" s="650"/>
    </row>
    <row r="188" spans="1:6">
      <c r="A188" s="650"/>
      <c r="B188" s="650"/>
      <c r="C188" s="650"/>
      <c r="D188" s="650"/>
      <c r="E188" s="650"/>
      <c r="F188" s="650"/>
    </row>
    <row r="189" spans="1:6">
      <c r="A189" s="650"/>
      <c r="B189" s="650"/>
      <c r="C189" s="650"/>
      <c r="D189" s="650"/>
      <c r="E189" s="650"/>
      <c r="F189" s="650"/>
    </row>
    <row r="190" spans="1:6">
      <c r="A190" s="650"/>
      <c r="B190" s="650"/>
      <c r="C190" s="650"/>
      <c r="D190" s="650"/>
      <c r="E190" s="650"/>
      <c r="F190" s="650"/>
    </row>
    <row r="191" spans="1:6">
      <c r="A191" s="650"/>
      <c r="B191" s="650"/>
      <c r="C191" s="650"/>
      <c r="D191" s="650"/>
      <c r="E191" s="650"/>
      <c r="F191" s="650"/>
    </row>
    <row r="192" spans="1:6">
      <c r="A192" s="650"/>
      <c r="B192" s="650"/>
      <c r="C192" s="650"/>
      <c r="D192" s="650"/>
      <c r="E192" s="650"/>
      <c r="F192" s="650"/>
    </row>
    <row r="193" spans="1:6">
      <c r="A193" s="650"/>
      <c r="B193" s="650"/>
      <c r="C193" s="650"/>
      <c r="D193" s="650"/>
      <c r="E193" s="650"/>
      <c r="F193" s="650"/>
    </row>
    <row r="194" spans="1:6">
      <c r="A194" s="650"/>
      <c r="B194" s="650"/>
      <c r="C194" s="650"/>
      <c r="D194" s="650"/>
      <c r="E194" s="650"/>
      <c r="F194" s="650"/>
    </row>
    <row r="195" spans="1:6">
      <c r="A195" s="650"/>
      <c r="B195" s="650"/>
      <c r="C195" s="650"/>
      <c r="D195" s="650"/>
      <c r="E195" s="650"/>
      <c r="F195" s="650"/>
    </row>
    <row r="196" spans="1:6">
      <c r="A196" s="650"/>
      <c r="B196" s="650"/>
      <c r="C196" s="650"/>
      <c r="D196" s="650"/>
      <c r="E196" s="650"/>
      <c r="F196" s="650"/>
    </row>
    <row r="197" spans="1:6">
      <c r="A197" s="650"/>
      <c r="B197" s="650"/>
      <c r="C197" s="650"/>
      <c r="D197" s="650"/>
      <c r="E197" s="650"/>
      <c r="F197" s="650"/>
    </row>
    <row r="198" spans="1:6">
      <c r="A198" s="650"/>
      <c r="B198" s="650"/>
      <c r="C198" s="650"/>
      <c r="D198" s="650"/>
      <c r="E198" s="650"/>
      <c r="F198" s="650"/>
    </row>
    <row r="199" spans="1:6">
      <c r="A199" s="650"/>
      <c r="B199" s="650"/>
      <c r="C199" s="650"/>
      <c r="D199" s="650"/>
      <c r="E199" s="650"/>
      <c r="F199" s="650"/>
    </row>
    <row r="200" spans="1:6">
      <c r="A200" s="650"/>
      <c r="B200" s="650"/>
      <c r="C200" s="650"/>
      <c r="D200" s="650"/>
      <c r="E200" s="650"/>
      <c r="F200" s="650"/>
    </row>
    <row r="201" spans="1:6">
      <c r="A201" s="650"/>
      <c r="B201" s="650"/>
      <c r="C201" s="650"/>
      <c r="D201" s="650"/>
      <c r="E201" s="650"/>
      <c r="F201" s="650"/>
    </row>
    <row r="202" spans="1:6">
      <c r="A202" s="650"/>
      <c r="B202" s="650"/>
      <c r="C202" s="650"/>
      <c r="D202" s="650"/>
      <c r="E202" s="650"/>
      <c r="F202" s="650"/>
    </row>
    <row r="203" spans="1:6">
      <c r="A203" s="650"/>
      <c r="B203" s="650"/>
      <c r="C203" s="650"/>
      <c r="D203" s="650"/>
      <c r="E203" s="650"/>
      <c r="F203" s="650"/>
    </row>
    <row r="204" spans="1:6">
      <c r="A204" s="650"/>
      <c r="B204" s="650"/>
      <c r="C204" s="650"/>
      <c r="D204" s="650"/>
      <c r="E204" s="650"/>
      <c r="F204" s="650"/>
    </row>
    <row r="205" spans="1:6">
      <c r="A205" s="650"/>
      <c r="B205" s="650"/>
      <c r="C205" s="650"/>
      <c r="D205" s="650"/>
      <c r="E205" s="650"/>
      <c r="F205" s="650"/>
    </row>
    <row r="206" spans="1:6">
      <c r="A206" s="650"/>
      <c r="B206" s="650"/>
      <c r="C206" s="650"/>
      <c r="D206" s="650"/>
      <c r="E206" s="650"/>
      <c r="F206" s="650"/>
    </row>
    <row r="207" spans="1:6">
      <c r="A207" s="650"/>
      <c r="B207" s="650"/>
      <c r="C207" s="650"/>
      <c r="D207" s="650"/>
      <c r="E207" s="650"/>
      <c r="F207" s="650"/>
    </row>
    <row r="208" spans="1:6">
      <c r="A208" s="650"/>
      <c r="B208" s="650"/>
      <c r="C208" s="650"/>
      <c r="D208" s="650"/>
      <c r="E208" s="650"/>
      <c r="F208" s="650"/>
    </row>
    <row r="209" spans="1:6">
      <c r="A209" s="650"/>
      <c r="B209" s="650"/>
      <c r="C209" s="650"/>
      <c r="D209" s="650"/>
      <c r="E209" s="650"/>
      <c r="F209" s="650"/>
    </row>
    <row r="210" spans="1:6">
      <c r="A210" s="650"/>
      <c r="B210" s="650"/>
      <c r="C210" s="650"/>
      <c r="D210" s="650"/>
      <c r="E210" s="650"/>
      <c r="F210" s="650"/>
    </row>
    <row r="211" spans="1:6">
      <c r="A211" s="650"/>
      <c r="B211" s="650"/>
      <c r="C211" s="650"/>
      <c r="D211" s="650"/>
      <c r="E211" s="650"/>
      <c r="F211" s="650"/>
    </row>
    <row r="212" spans="1:6">
      <c r="A212" s="650"/>
      <c r="B212" s="650"/>
      <c r="C212" s="650"/>
      <c r="D212" s="650"/>
      <c r="E212" s="650"/>
      <c r="F212" s="650"/>
    </row>
    <row r="213" spans="1:6">
      <c r="A213" s="650"/>
      <c r="B213" s="650"/>
      <c r="C213" s="650"/>
      <c r="D213" s="650"/>
      <c r="E213" s="650"/>
      <c r="F213" s="650"/>
    </row>
    <row r="214" spans="1:6">
      <c r="A214" s="650"/>
      <c r="B214" s="650"/>
      <c r="C214" s="650"/>
      <c r="D214" s="650"/>
      <c r="E214" s="650"/>
      <c r="F214" s="650"/>
    </row>
    <row r="215" spans="1:6">
      <c r="A215" s="650"/>
      <c r="B215" s="650"/>
      <c r="C215" s="650"/>
      <c r="D215" s="650"/>
      <c r="E215" s="650"/>
      <c r="F215" s="650"/>
    </row>
    <row r="216" spans="1:6">
      <c r="A216" s="650"/>
      <c r="B216" s="650"/>
      <c r="C216" s="650"/>
      <c r="D216" s="650"/>
      <c r="E216" s="650"/>
      <c r="F216" s="650"/>
    </row>
    <row r="217" spans="1:6">
      <c r="A217" s="650"/>
      <c r="B217" s="650"/>
      <c r="C217" s="650"/>
      <c r="D217" s="650"/>
      <c r="E217" s="650"/>
      <c r="F217" s="650"/>
    </row>
    <row r="218" spans="1:6">
      <c r="A218" s="650"/>
      <c r="B218" s="650"/>
      <c r="C218" s="650"/>
      <c r="D218" s="650"/>
      <c r="E218" s="650"/>
      <c r="F218" s="650"/>
    </row>
    <row r="219" spans="1:6">
      <c r="A219" s="650"/>
      <c r="B219" s="650"/>
      <c r="C219" s="650"/>
      <c r="D219" s="650"/>
      <c r="E219" s="650"/>
      <c r="F219" s="650"/>
    </row>
    <row r="220" spans="1:6">
      <c r="A220" s="650"/>
      <c r="B220" s="650"/>
      <c r="C220" s="650"/>
      <c r="D220" s="650"/>
      <c r="E220" s="650"/>
      <c r="F220" s="650"/>
    </row>
    <row r="221" spans="1:6">
      <c r="A221" s="650"/>
      <c r="B221" s="650"/>
      <c r="C221" s="650"/>
      <c r="D221" s="650"/>
      <c r="E221" s="650"/>
      <c r="F221" s="650"/>
    </row>
    <row r="222" spans="1:6">
      <c r="A222" s="650"/>
      <c r="B222" s="650"/>
      <c r="C222" s="650"/>
      <c r="D222" s="650"/>
      <c r="E222" s="650"/>
      <c r="F222" s="650"/>
    </row>
    <row r="223" spans="1:6">
      <c r="A223" s="650"/>
      <c r="B223" s="650"/>
      <c r="C223" s="650"/>
      <c r="D223" s="650"/>
      <c r="E223" s="650"/>
      <c r="F223" s="650"/>
    </row>
    <row r="224" spans="1:6">
      <c r="A224" s="650"/>
      <c r="B224" s="650"/>
      <c r="C224" s="650"/>
      <c r="D224" s="650"/>
      <c r="E224" s="650"/>
      <c r="F224" s="650"/>
    </row>
    <row r="225" spans="1:6">
      <c r="A225" s="650"/>
      <c r="B225" s="650"/>
      <c r="C225" s="650"/>
      <c r="D225" s="650"/>
      <c r="E225" s="650"/>
      <c r="F225" s="650"/>
    </row>
    <row r="226" spans="1:6">
      <c r="A226" s="650"/>
      <c r="B226" s="650"/>
      <c r="C226" s="650"/>
      <c r="D226" s="650"/>
      <c r="E226" s="650"/>
      <c r="F226" s="650"/>
    </row>
    <row r="227" spans="1:6">
      <c r="A227" s="650"/>
      <c r="B227" s="650"/>
      <c r="C227" s="650"/>
      <c r="D227" s="650"/>
      <c r="E227" s="650"/>
      <c r="F227" s="650"/>
    </row>
    <row r="228" spans="1:6">
      <c r="A228" s="650"/>
      <c r="B228" s="650"/>
      <c r="C228" s="650"/>
      <c r="D228" s="650"/>
      <c r="E228" s="650"/>
      <c r="F228" s="650"/>
    </row>
    <row r="229" spans="1:6">
      <c r="A229" s="650"/>
      <c r="B229" s="650"/>
      <c r="C229" s="650"/>
      <c r="D229" s="650"/>
      <c r="E229" s="650"/>
      <c r="F229" s="650"/>
    </row>
    <row r="230" spans="1:6">
      <c r="A230" s="650"/>
      <c r="B230" s="650"/>
      <c r="C230" s="650"/>
      <c r="D230" s="650"/>
      <c r="E230" s="650"/>
      <c r="F230" s="650"/>
    </row>
    <row r="231" spans="1:6">
      <c r="A231" s="650"/>
      <c r="B231" s="650"/>
      <c r="C231" s="650"/>
      <c r="D231" s="650"/>
      <c r="E231" s="650"/>
      <c r="F231" s="650"/>
    </row>
    <row r="232" spans="1:6">
      <c r="A232" s="650"/>
      <c r="B232" s="650"/>
      <c r="C232" s="650"/>
      <c r="D232" s="650"/>
      <c r="E232" s="650"/>
      <c r="F232" s="650"/>
    </row>
    <row r="233" spans="1:6">
      <c r="A233" s="650"/>
      <c r="B233" s="650"/>
      <c r="C233" s="650"/>
      <c r="D233" s="650"/>
      <c r="E233" s="650"/>
      <c r="F233" s="650"/>
    </row>
    <row r="234" spans="1:6">
      <c r="A234" s="650"/>
      <c r="B234" s="650"/>
      <c r="C234" s="650"/>
      <c r="D234" s="650"/>
      <c r="E234" s="650"/>
      <c r="F234" s="650"/>
    </row>
    <row r="235" spans="1:6">
      <c r="A235" s="650"/>
      <c r="B235" s="650"/>
      <c r="C235" s="650"/>
      <c r="D235" s="650"/>
      <c r="E235" s="650"/>
      <c r="F235" s="650"/>
    </row>
    <row r="236" spans="1:6">
      <c r="A236" s="650"/>
      <c r="B236" s="650"/>
      <c r="C236" s="650"/>
      <c r="D236" s="650"/>
      <c r="E236" s="650"/>
      <c r="F236" s="650"/>
    </row>
    <row r="237" spans="1:6">
      <c r="A237" s="650"/>
      <c r="B237" s="650"/>
      <c r="C237" s="650"/>
      <c r="D237" s="650"/>
      <c r="E237" s="650"/>
      <c r="F237" s="650"/>
    </row>
    <row r="238" spans="1:6">
      <c r="A238" s="650"/>
      <c r="B238" s="650"/>
      <c r="C238" s="650"/>
      <c r="D238" s="650"/>
      <c r="E238" s="650"/>
      <c r="F238" s="650"/>
    </row>
    <row r="239" spans="1:6">
      <c r="A239" s="650"/>
      <c r="B239" s="650"/>
      <c r="C239" s="650"/>
      <c r="D239" s="650"/>
      <c r="E239" s="650"/>
      <c r="F239" s="650"/>
    </row>
    <row r="240" spans="1:6">
      <c r="A240" s="650"/>
      <c r="B240" s="650"/>
      <c r="C240" s="650"/>
      <c r="D240" s="650"/>
      <c r="E240" s="650"/>
      <c r="F240" s="650"/>
    </row>
    <row r="241" spans="1:6">
      <c r="A241" s="650"/>
      <c r="B241" s="650"/>
      <c r="C241" s="650"/>
      <c r="D241" s="650"/>
      <c r="E241" s="650"/>
      <c r="F241" s="650"/>
    </row>
    <row r="242" spans="1:6">
      <c r="A242" s="650"/>
      <c r="B242" s="650"/>
      <c r="C242" s="650"/>
      <c r="D242" s="650"/>
      <c r="E242" s="650"/>
      <c r="F242" s="650"/>
    </row>
    <row r="243" spans="1:6">
      <c r="A243" s="650"/>
      <c r="B243" s="650"/>
      <c r="C243" s="650"/>
      <c r="D243" s="650"/>
      <c r="E243" s="650"/>
      <c r="F243" s="650"/>
    </row>
    <row r="244" spans="1:6">
      <c r="A244" s="650"/>
      <c r="B244" s="650"/>
      <c r="C244" s="650"/>
      <c r="D244" s="650"/>
      <c r="E244" s="650"/>
      <c r="F244" s="650"/>
    </row>
    <row r="245" spans="1:6">
      <c r="A245" s="650"/>
      <c r="B245" s="650"/>
      <c r="C245" s="650"/>
      <c r="D245" s="650"/>
      <c r="E245" s="650"/>
      <c r="F245" s="650"/>
    </row>
    <row r="246" spans="1:6">
      <c r="A246" s="650"/>
      <c r="B246" s="650"/>
      <c r="C246" s="650"/>
      <c r="D246" s="650"/>
      <c r="E246" s="650"/>
      <c r="F246" s="650"/>
    </row>
    <row r="247" spans="1:6">
      <c r="A247" s="650"/>
      <c r="B247" s="650"/>
      <c r="C247" s="650"/>
      <c r="D247" s="650"/>
      <c r="E247" s="650"/>
      <c r="F247" s="650"/>
    </row>
    <row r="248" spans="1:6">
      <c r="A248" s="650"/>
      <c r="B248" s="650"/>
      <c r="C248" s="650"/>
      <c r="D248" s="650"/>
      <c r="E248" s="650"/>
      <c r="F248" s="650"/>
    </row>
    <row r="249" spans="1:6">
      <c r="A249" s="650"/>
      <c r="B249" s="650"/>
      <c r="C249" s="650"/>
      <c r="D249" s="650"/>
      <c r="E249" s="650"/>
      <c r="F249" s="650"/>
    </row>
    <row r="250" spans="1:6">
      <c r="A250" s="650"/>
      <c r="B250" s="650"/>
      <c r="C250" s="650"/>
      <c r="D250" s="650"/>
      <c r="E250" s="650"/>
      <c r="F250" s="650"/>
    </row>
    <row r="251" spans="1:6">
      <c r="A251" s="650"/>
      <c r="B251" s="650"/>
      <c r="C251" s="650"/>
      <c r="D251" s="650"/>
      <c r="E251" s="650"/>
      <c r="F251" s="650"/>
    </row>
    <row r="252" spans="1:6">
      <c r="A252" s="650"/>
      <c r="B252" s="650"/>
      <c r="C252" s="650"/>
      <c r="D252" s="650"/>
      <c r="E252" s="650"/>
      <c r="F252" s="650"/>
    </row>
    <row r="253" spans="1:6">
      <c r="A253" s="650"/>
      <c r="B253" s="650"/>
      <c r="C253" s="650"/>
      <c r="D253" s="650"/>
      <c r="E253" s="650"/>
      <c r="F253" s="650"/>
    </row>
    <row r="254" spans="1:6">
      <c r="A254" s="650"/>
      <c r="B254" s="650"/>
      <c r="C254" s="650"/>
      <c r="D254" s="650"/>
      <c r="E254" s="650"/>
      <c r="F254" s="650"/>
    </row>
    <row r="255" spans="1:6">
      <c r="A255" s="650"/>
      <c r="B255" s="650"/>
      <c r="C255" s="650"/>
      <c r="D255" s="650"/>
      <c r="E255" s="650"/>
      <c r="F255" s="650"/>
    </row>
    <row r="256" spans="1:6">
      <c r="A256" s="650"/>
      <c r="B256" s="650"/>
      <c r="C256" s="650"/>
      <c r="D256" s="650"/>
      <c r="E256" s="650"/>
      <c r="F256" s="650"/>
    </row>
    <row r="257" spans="1:6">
      <c r="A257" s="650"/>
      <c r="B257" s="650"/>
      <c r="C257" s="650"/>
      <c r="D257" s="650"/>
      <c r="E257" s="650"/>
      <c r="F257" s="650"/>
    </row>
    <row r="258" spans="1:6">
      <c r="A258" s="650"/>
      <c r="B258" s="650"/>
      <c r="C258" s="650"/>
      <c r="D258" s="650"/>
      <c r="E258" s="650"/>
      <c r="F258" s="650"/>
    </row>
    <row r="259" spans="1:6">
      <c r="A259" s="650"/>
      <c r="B259" s="650"/>
      <c r="C259" s="650"/>
      <c r="D259" s="650"/>
      <c r="E259" s="650"/>
      <c r="F259" s="650"/>
    </row>
    <row r="260" spans="1:6">
      <c r="A260" s="650"/>
      <c r="B260" s="650"/>
      <c r="C260" s="650"/>
      <c r="D260" s="650"/>
      <c r="E260" s="650"/>
      <c r="F260" s="650"/>
    </row>
    <row r="261" spans="1:6">
      <c r="A261" s="650"/>
      <c r="B261" s="650"/>
      <c r="C261" s="650"/>
      <c r="D261" s="650"/>
      <c r="E261" s="650"/>
      <c r="F261" s="650"/>
    </row>
    <row r="262" spans="1:6">
      <c r="A262" s="650"/>
      <c r="B262" s="650"/>
      <c r="C262" s="650"/>
      <c r="D262" s="650"/>
      <c r="E262" s="650"/>
      <c r="F262" s="650"/>
    </row>
    <row r="263" spans="1:6">
      <c r="A263" s="650"/>
      <c r="B263" s="650"/>
      <c r="C263" s="650"/>
      <c r="D263" s="650"/>
      <c r="E263" s="650"/>
      <c r="F263" s="650"/>
    </row>
    <row r="264" spans="1:6">
      <c r="A264" s="650"/>
      <c r="B264" s="650"/>
      <c r="C264" s="650"/>
      <c r="D264" s="650"/>
      <c r="E264" s="650"/>
      <c r="F264" s="650"/>
    </row>
    <row r="265" spans="1:6">
      <c r="A265" s="650"/>
      <c r="B265" s="650"/>
      <c r="C265" s="650"/>
      <c r="D265" s="650"/>
      <c r="E265" s="650"/>
      <c r="F265" s="650"/>
    </row>
    <row r="266" spans="1:6">
      <c r="A266" s="650"/>
      <c r="B266" s="650"/>
      <c r="C266" s="650"/>
      <c r="D266" s="650"/>
      <c r="E266" s="650"/>
      <c r="F266" s="650"/>
    </row>
    <row r="267" spans="1:6">
      <c r="A267" s="650"/>
      <c r="B267" s="650"/>
      <c r="C267" s="650"/>
      <c r="D267" s="650"/>
      <c r="E267" s="650"/>
      <c r="F267" s="650"/>
    </row>
    <row r="268" spans="1:6">
      <c r="A268" s="650"/>
      <c r="B268" s="650"/>
      <c r="C268" s="650"/>
      <c r="D268" s="650"/>
      <c r="E268" s="650"/>
      <c r="F268" s="650"/>
    </row>
    <row r="269" spans="1:6">
      <c r="A269" s="650"/>
      <c r="B269" s="650"/>
      <c r="C269" s="650"/>
      <c r="D269" s="650"/>
      <c r="E269" s="650"/>
      <c r="F269" s="650"/>
    </row>
    <row r="270" spans="1:6">
      <c r="A270" s="650"/>
      <c r="B270" s="650"/>
      <c r="C270" s="650"/>
      <c r="D270" s="650"/>
      <c r="E270" s="650"/>
      <c r="F270" s="650"/>
    </row>
    <row r="271" spans="1:6">
      <c r="A271" s="650"/>
      <c r="B271" s="650"/>
      <c r="C271" s="650"/>
      <c r="D271" s="650"/>
      <c r="E271" s="650"/>
      <c r="F271" s="650"/>
    </row>
    <row r="272" spans="1:6">
      <c r="A272" s="650"/>
      <c r="B272" s="650"/>
      <c r="C272" s="650"/>
      <c r="D272" s="650"/>
      <c r="E272" s="650"/>
      <c r="F272" s="650"/>
    </row>
    <row r="273" spans="1:6">
      <c r="A273" s="650"/>
      <c r="B273" s="650"/>
      <c r="C273" s="650"/>
      <c r="D273" s="650"/>
      <c r="E273" s="650"/>
      <c r="F273" s="650"/>
    </row>
    <row r="274" spans="1:6">
      <c r="A274" s="650"/>
      <c r="B274" s="650"/>
      <c r="C274" s="650"/>
      <c r="D274" s="650"/>
      <c r="E274" s="650"/>
      <c r="F274" s="650"/>
    </row>
    <row r="275" spans="1:6">
      <c r="A275" s="650"/>
      <c r="B275" s="650"/>
      <c r="C275" s="650"/>
      <c r="D275" s="650"/>
      <c r="E275" s="650"/>
      <c r="F275" s="650"/>
    </row>
    <row r="276" spans="1:6">
      <c r="A276" s="650"/>
      <c r="B276" s="650"/>
      <c r="C276" s="650"/>
      <c r="D276" s="650"/>
      <c r="E276" s="650"/>
      <c r="F276" s="650"/>
    </row>
    <row r="277" spans="1:6">
      <c r="A277" s="650"/>
      <c r="B277" s="650"/>
      <c r="C277" s="650"/>
      <c r="D277" s="650"/>
      <c r="E277" s="650"/>
      <c r="F277" s="650"/>
    </row>
    <row r="278" spans="1:6">
      <c r="A278" s="650"/>
      <c r="B278" s="650"/>
      <c r="C278" s="650"/>
      <c r="D278" s="650"/>
      <c r="E278" s="650"/>
      <c r="F278" s="650"/>
    </row>
    <row r="279" spans="1:6">
      <c r="A279" s="650"/>
      <c r="B279" s="650"/>
      <c r="C279" s="650"/>
      <c r="D279" s="650"/>
      <c r="E279" s="650"/>
      <c r="F279" s="650"/>
    </row>
    <row r="280" spans="1:6">
      <c r="A280" s="650"/>
      <c r="B280" s="650"/>
      <c r="C280" s="650"/>
      <c r="D280" s="650"/>
      <c r="E280" s="650"/>
      <c r="F280" s="650"/>
    </row>
    <row r="281" spans="1:6">
      <c r="A281" s="650"/>
      <c r="B281" s="650"/>
      <c r="C281" s="650"/>
      <c r="D281" s="650"/>
      <c r="E281" s="650"/>
      <c r="F281" s="650"/>
    </row>
    <row r="282" spans="1:6">
      <c r="A282" s="650"/>
      <c r="B282" s="650"/>
      <c r="C282" s="650"/>
      <c r="D282" s="650"/>
      <c r="E282" s="650"/>
      <c r="F282" s="650"/>
    </row>
    <row r="283" spans="1:6">
      <c r="A283" s="650"/>
      <c r="B283" s="650"/>
      <c r="C283" s="650"/>
      <c r="D283" s="650"/>
      <c r="E283" s="650"/>
      <c r="F283" s="650"/>
    </row>
    <row r="284" spans="1:6">
      <c r="A284" s="650"/>
      <c r="B284" s="650"/>
      <c r="C284" s="650"/>
      <c r="D284" s="650"/>
      <c r="E284" s="650"/>
      <c r="F284" s="650"/>
    </row>
    <row r="285" spans="1:6">
      <c r="A285" s="650"/>
      <c r="B285" s="650"/>
      <c r="C285" s="650"/>
      <c r="D285" s="650"/>
      <c r="E285" s="650"/>
      <c r="F285" s="650"/>
    </row>
    <row r="286" spans="1:6">
      <c r="A286" s="650"/>
      <c r="B286" s="650"/>
      <c r="C286" s="650"/>
      <c r="D286" s="650"/>
      <c r="E286" s="650"/>
      <c r="F286" s="650"/>
    </row>
    <row r="287" spans="1:6">
      <c r="A287" s="650"/>
      <c r="B287" s="650"/>
      <c r="C287" s="650"/>
      <c r="D287" s="650"/>
      <c r="E287" s="650"/>
      <c r="F287" s="650"/>
    </row>
    <row r="288" spans="1:6">
      <c r="A288" s="650"/>
      <c r="B288" s="650"/>
      <c r="C288" s="650"/>
      <c r="D288" s="650"/>
      <c r="E288" s="650"/>
      <c r="F288" s="650"/>
    </row>
    <row r="289" spans="1:6">
      <c r="A289" s="650"/>
      <c r="B289" s="650"/>
      <c r="C289" s="650"/>
      <c r="D289" s="650"/>
      <c r="E289" s="650"/>
      <c r="F289" s="650"/>
    </row>
    <row r="290" spans="1:6">
      <c r="A290" s="650"/>
      <c r="B290" s="650"/>
      <c r="C290" s="650"/>
      <c r="D290" s="650"/>
      <c r="E290" s="650"/>
      <c r="F290" s="650"/>
    </row>
    <row r="291" spans="1:6">
      <c r="A291" s="650"/>
      <c r="B291" s="650"/>
      <c r="C291" s="650"/>
      <c r="D291" s="650"/>
      <c r="E291" s="650"/>
      <c r="F291" s="650"/>
    </row>
    <row r="292" spans="1:6">
      <c r="A292" s="650"/>
      <c r="B292" s="650"/>
      <c r="C292" s="650"/>
      <c r="D292" s="650"/>
      <c r="E292" s="650"/>
      <c r="F292" s="650"/>
    </row>
    <row r="293" spans="1:6">
      <c r="A293" s="650"/>
      <c r="B293" s="650"/>
      <c r="C293" s="650"/>
      <c r="D293" s="650"/>
      <c r="E293" s="650"/>
      <c r="F293" s="650"/>
    </row>
    <row r="294" spans="1:6">
      <c r="A294" s="650"/>
      <c r="B294" s="650"/>
      <c r="C294" s="650"/>
      <c r="D294" s="650"/>
      <c r="E294" s="650"/>
      <c r="F294" s="650"/>
    </row>
    <row r="295" spans="1:6">
      <c r="A295" s="650"/>
      <c r="B295" s="650"/>
      <c r="C295" s="650"/>
      <c r="D295" s="650"/>
      <c r="E295" s="650"/>
      <c r="F295" s="650"/>
    </row>
    <row r="296" spans="1:6">
      <c r="A296" s="650"/>
      <c r="B296" s="650"/>
      <c r="C296" s="650"/>
      <c r="D296" s="650"/>
      <c r="E296" s="650"/>
      <c r="F296" s="650"/>
    </row>
    <row r="297" spans="1:6">
      <c r="A297" s="650"/>
      <c r="B297" s="650"/>
      <c r="C297" s="650"/>
      <c r="D297" s="650"/>
      <c r="E297" s="650"/>
      <c r="F297" s="650"/>
    </row>
    <row r="298" spans="1:6">
      <c r="A298" s="650"/>
      <c r="B298" s="650"/>
      <c r="C298" s="650"/>
      <c r="D298" s="650"/>
      <c r="E298" s="650"/>
      <c r="F298" s="650"/>
    </row>
    <row r="299" spans="1:6">
      <c r="A299" s="650"/>
      <c r="B299" s="650"/>
      <c r="C299" s="650"/>
      <c r="D299" s="650"/>
      <c r="E299" s="650"/>
      <c r="F299" s="650"/>
    </row>
    <row r="300" spans="1:6">
      <c r="A300" s="650"/>
      <c r="B300" s="650"/>
      <c r="C300" s="650"/>
      <c r="D300" s="650"/>
      <c r="E300" s="650"/>
      <c r="F300" s="650"/>
    </row>
    <row r="301" spans="1:6">
      <c r="A301" s="650"/>
      <c r="B301" s="650"/>
      <c r="C301" s="650"/>
      <c r="D301" s="650"/>
      <c r="E301" s="650"/>
      <c r="F301" s="650"/>
    </row>
    <row r="302" spans="1:6">
      <c r="A302" s="650"/>
      <c r="B302" s="650"/>
      <c r="C302" s="650"/>
      <c r="D302" s="650"/>
      <c r="E302" s="650"/>
      <c r="F302" s="650"/>
    </row>
    <row r="303" spans="1:6">
      <c r="A303" s="650"/>
      <c r="B303" s="650"/>
      <c r="C303" s="650"/>
      <c r="D303" s="650"/>
      <c r="E303" s="650"/>
      <c r="F303" s="650"/>
    </row>
    <row r="304" spans="1:6">
      <c r="A304" s="650"/>
      <c r="B304" s="650"/>
      <c r="C304" s="650"/>
      <c r="D304" s="650"/>
      <c r="E304" s="650"/>
      <c r="F304" s="650"/>
    </row>
    <row r="305" spans="1:6">
      <c r="A305" s="650"/>
      <c r="B305" s="650"/>
      <c r="C305" s="650"/>
      <c r="D305" s="650"/>
      <c r="E305" s="650"/>
      <c r="F305" s="650"/>
    </row>
    <row r="306" spans="1:6">
      <c r="A306" s="650"/>
      <c r="B306" s="650"/>
      <c r="C306" s="650"/>
      <c r="D306" s="650"/>
      <c r="E306" s="650"/>
      <c r="F306" s="650"/>
    </row>
    <row r="307" spans="1:6">
      <c r="A307" s="650"/>
      <c r="B307" s="650"/>
      <c r="C307" s="650"/>
      <c r="D307" s="650"/>
      <c r="E307" s="650"/>
      <c r="F307" s="650"/>
    </row>
    <row r="308" spans="1:6">
      <c r="A308" s="650"/>
      <c r="B308" s="650"/>
      <c r="C308" s="650"/>
      <c r="D308" s="650"/>
      <c r="E308" s="650"/>
      <c r="F308" s="650"/>
    </row>
    <row r="309" spans="1:6">
      <c r="A309" s="650"/>
      <c r="B309" s="650"/>
      <c r="C309" s="650"/>
      <c r="D309" s="650"/>
      <c r="E309" s="650"/>
      <c r="F309" s="650"/>
    </row>
    <row r="310" spans="1:6">
      <c r="A310" s="650"/>
      <c r="B310" s="650"/>
      <c r="C310" s="650"/>
      <c r="D310" s="650"/>
      <c r="E310" s="650"/>
      <c r="F310" s="650"/>
    </row>
    <row r="311" spans="1:6">
      <c r="A311" s="650"/>
      <c r="B311" s="650"/>
      <c r="C311" s="650"/>
      <c r="D311" s="650"/>
      <c r="E311" s="650"/>
      <c r="F311" s="650"/>
    </row>
    <row r="312" spans="1:6">
      <c r="A312" s="650"/>
      <c r="B312" s="650"/>
      <c r="C312" s="650"/>
      <c r="D312" s="650"/>
      <c r="E312" s="650"/>
      <c r="F312" s="650"/>
    </row>
    <row r="313" spans="1:6">
      <c r="A313" s="650"/>
      <c r="B313" s="650"/>
      <c r="C313" s="650"/>
      <c r="D313" s="650"/>
      <c r="E313" s="650"/>
      <c r="F313" s="650"/>
    </row>
    <row r="314" spans="1:6">
      <c r="A314" s="650"/>
      <c r="B314" s="650"/>
      <c r="C314" s="650"/>
      <c r="D314" s="650"/>
      <c r="E314" s="650"/>
      <c r="F314" s="650"/>
    </row>
    <row r="315" spans="1:6">
      <c r="A315" s="650"/>
      <c r="B315" s="650"/>
      <c r="C315" s="650"/>
      <c r="D315" s="650"/>
      <c r="E315" s="650"/>
      <c r="F315" s="650"/>
    </row>
    <row r="316" spans="1:6">
      <c r="A316" s="650"/>
      <c r="B316" s="650"/>
      <c r="C316" s="650"/>
      <c r="D316" s="650"/>
      <c r="E316" s="650"/>
      <c r="F316" s="650"/>
    </row>
    <row r="317" spans="1:6">
      <c r="A317" s="650"/>
      <c r="B317" s="650"/>
      <c r="C317" s="650"/>
      <c r="D317" s="650"/>
      <c r="E317" s="650"/>
      <c r="F317" s="650"/>
    </row>
    <row r="318" spans="1:6">
      <c r="A318" s="650"/>
      <c r="B318" s="650"/>
      <c r="C318" s="650"/>
      <c r="D318" s="650"/>
      <c r="E318" s="650"/>
      <c r="F318" s="650"/>
    </row>
    <row r="319" spans="1:6">
      <c r="A319" s="650"/>
      <c r="B319" s="650"/>
      <c r="C319" s="650"/>
      <c r="D319" s="650"/>
      <c r="E319" s="650"/>
      <c r="F319" s="650"/>
    </row>
    <row r="320" spans="1:6">
      <c r="A320" s="650"/>
      <c r="B320" s="650"/>
      <c r="C320" s="650"/>
      <c r="D320" s="650"/>
      <c r="E320" s="650"/>
      <c r="F320" s="650"/>
    </row>
    <row r="321" spans="1:6">
      <c r="A321" s="650"/>
      <c r="B321" s="650"/>
      <c r="C321" s="650"/>
      <c r="D321" s="650"/>
      <c r="E321" s="650"/>
      <c r="F321" s="650"/>
    </row>
    <row r="322" spans="1:6">
      <c r="A322" s="650"/>
      <c r="B322" s="650"/>
      <c r="C322" s="650"/>
      <c r="D322" s="650"/>
      <c r="E322" s="650"/>
      <c r="F322" s="650"/>
    </row>
    <row r="323" spans="1:6">
      <c r="A323" s="650"/>
      <c r="B323" s="650"/>
      <c r="C323" s="650"/>
      <c r="D323" s="650"/>
      <c r="E323" s="650"/>
      <c r="F323" s="650"/>
    </row>
    <row r="324" spans="1:6">
      <c r="A324" s="650"/>
      <c r="B324" s="650"/>
      <c r="C324" s="650"/>
      <c r="D324" s="650"/>
      <c r="E324" s="650"/>
      <c r="F324" s="650"/>
    </row>
    <row r="325" spans="1:6">
      <c r="A325" s="650"/>
      <c r="B325" s="650"/>
      <c r="C325" s="650"/>
      <c r="D325" s="650"/>
      <c r="E325" s="650"/>
      <c r="F325" s="650"/>
    </row>
    <row r="326" spans="1:6">
      <c r="A326" s="650"/>
      <c r="B326" s="650"/>
      <c r="C326" s="650"/>
      <c r="D326" s="650"/>
      <c r="E326" s="650"/>
      <c r="F326" s="650"/>
    </row>
    <row r="327" spans="1:6">
      <c r="A327" s="650"/>
      <c r="B327" s="650"/>
      <c r="C327" s="650"/>
      <c r="D327" s="650"/>
      <c r="E327" s="650"/>
      <c r="F327" s="650"/>
    </row>
    <row r="328" spans="1:6">
      <c r="A328" s="650"/>
      <c r="B328" s="650"/>
      <c r="C328" s="650"/>
      <c r="D328" s="650"/>
      <c r="E328" s="650"/>
      <c r="F328" s="650"/>
    </row>
    <row r="329" spans="1:6">
      <c r="A329" s="650"/>
      <c r="B329" s="650"/>
      <c r="C329" s="650"/>
      <c r="D329" s="650"/>
      <c r="E329" s="650"/>
      <c r="F329" s="650"/>
    </row>
    <row r="330" spans="1:6">
      <c r="A330" s="650"/>
      <c r="B330" s="650"/>
      <c r="C330" s="650"/>
      <c r="D330" s="650"/>
      <c r="E330" s="650"/>
      <c r="F330" s="650"/>
    </row>
    <row r="331" spans="1:6">
      <c r="A331" s="650"/>
      <c r="B331" s="650"/>
      <c r="C331" s="650"/>
      <c r="D331" s="650"/>
      <c r="E331" s="650"/>
      <c r="F331" s="650"/>
    </row>
    <row r="332" spans="1:6">
      <c r="A332" s="650"/>
      <c r="B332" s="650"/>
      <c r="C332" s="650"/>
      <c r="D332" s="650"/>
      <c r="E332" s="650"/>
      <c r="F332" s="650"/>
    </row>
    <row r="333" spans="1:6">
      <c r="A333" s="650"/>
      <c r="B333" s="650"/>
      <c r="C333" s="650"/>
      <c r="D333" s="650"/>
      <c r="E333" s="650"/>
      <c r="F333" s="650"/>
    </row>
    <row r="334" spans="1:6">
      <c r="A334" s="650"/>
      <c r="B334" s="650"/>
      <c r="C334" s="650"/>
      <c r="D334" s="650"/>
      <c r="E334" s="650"/>
      <c r="F334" s="650"/>
    </row>
    <row r="335" spans="1:6">
      <c r="A335" s="650"/>
      <c r="B335" s="650"/>
      <c r="C335" s="650"/>
      <c r="D335" s="650"/>
      <c r="E335" s="650"/>
      <c r="F335" s="650"/>
    </row>
    <row r="336" spans="1:6">
      <c r="A336" s="650"/>
      <c r="B336" s="650"/>
      <c r="C336" s="650"/>
      <c r="D336" s="650"/>
      <c r="E336" s="650"/>
      <c r="F336" s="650"/>
    </row>
    <row r="337" spans="1:6">
      <c r="A337" s="650"/>
      <c r="B337" s="650"/>
      <c r="C337" s="650"/>
      <c r="D337" s="650"/>
      <c r="E337" s="650"/>
      <c r="F337" s="650"/>
    </row>
    <row r="338" spans="1:6">
      <c r="A338" s="650"/>
      <c r="B338" s="650"/>
      <c r="C338" s="650"/>
      <c r="D338" s="650"/>
      <c r="E338" s="650"/>
      <c r="F338" s="650"/>
    </row>
    <row r="339" spans="1:6">
      <c r="A339" s="650"/>
      <c r="B339" s="650"/>
      <c r="C339" s="650"/>
      <c r="D339" s="650"/>
      <c r="E339" s="650"/>
      <c r="F339" s="650"/>
    </row>
    <row r="340" spans="1:6">
      <c r="A340" s="650"/>
      <c r="B340" s="650"/>
      <c r="C340" s="650"/>
      <c r="D340" s="650"/>
      <c r="E340" s="650"/>
      <c r="F340" s="650"/>
    </row>
    <row r="341" spans="1:6">
      <c r="A341" s="650"/>
      <c r="B341" s="650"/>
      <c r="C341" s="650"/>
      <c r="D341" s="650"/>
      <c r="E341" s="650"/>
      <c r="F341" s="650"/>
    </row>
    <row r="342" spans="1:6">
      <c r="A342" s="650"/>
      <c r="B342" s="650"/>
      <c r="C342" s="650"/>
      <c r="D342" s="650"/>
      <c r="E342" s="650"/>
      <c r="F342" s="650"/>
    </row>
    <row r="343" spans="1:6">
      <c r="A343" s="650"/>
      <c r="B343" s="650"/>
      <c r="C343" s="650"/>
      <c r="D343" s="650"/>
      <c r="E343" s="650"/>
      <c r="F343" s="650"/>
    </row>
    <row r="344" spans="1:6">
      <c r="A344" s="650"/>
      <c r="B344" s="650"/>
      <c r="C344" s="650"/>
      <c r="D344" s="650"/>
      <c r="E344" s="650"/>
      <c r="F344" s="650"/>
    </row>
    <row r="345" spans="1:6">
      <c r="A345" s="650"/>
      <c r="B345" s="650"/>
      <c r="C345" s="650"/>
      <c r="D345" s="650"/>
      <c r="E345" s="650"/>
      <c r="F345" s="650"/>
    </row>
    <row r="346" spans="1:6">
      <c r="A346" s="650"/>
      <c r="B346" s="650"/>
      <c r="C346" s="650"/>
      <c r="D346" s="650"/>
      <c r="E346" s="650"/>
      <c r="F346" s="650"/>
    </row>
    <row r="347" spans="1:6">
      <c r="A347" s="650"/>
      <c r="B347" s="650"/>
      <c r="C347" s="650"/>
      <c r="D347" s="650"/>
      <c r="E347" s="650"/>
      <c r="F347" s="650"/>
    </row>
    <row r="348" spans="1:6">
      <c r="A348" s="650"/>
      <c r="B348" s="650"/>
      <c r="C348" s="650"/>
      <c r="D348" s="650"/>
      <c r="E348" s="650"/>
      <c r="F348" s="650"/>
    </row>
    <row r="349" spans="1:6">
      <c r="A349" s="650"/>
      <c r="B349" s="650"/>
      <c r="C349" s="650"/>
      <c r="D349" s="650"/>
      <c r="E349" s="650"/>
      <c r="F349" s="650"/>
    </row>
    <row r="350" spans="1:6">
      <c r="A350" s="650"/>
      <c r="B350" s="650"/>
      <c r="C350" s="650"/>
      <c r="D350" s="650"/>
      <c r="E350" s="650"/>
      <c r="F350" s="650"/>
    </row>
    <row r="351" spans="1:6">
      <c r="A351" s="650"/>
      <c r="B351" s="650"/>
      <c r="C351" s="650"/>
      <c r="D351" s="650"/>
      <c r="E351" s="650"/>
      <c r="F351" s="650"/>
    </row>
    <row r="352" spans="1:6">
      <c r="A352" s="650"/>
      <c r="B352" s="650"/>
      <c r="C352" s="650"/>
      <c r="D352" s="650"/>
      <c r="E352" s="650"/>
      <c r="F352" s="650"/>
    </row>
    <row r="353" spans="1:6">
      <c r="A353" s="650"/>
      <c r="B353" s="650"/>
      <c r="C353" s="650"/>
      <c r="D353" s="650"/>
      <c r="E353" s="650"/>
      <c r="F353" s="650"/>
    </row>
    <row r="354" spans="1:6">
      <c r="A354" s="650"/>
      <c r="B354" s="650"/>
      <c r="C354" s="650"/>
      <c r="D354" s="650"/>
      <c r="E354" s="650"/>
      <c r="F354" s="650"/>
    </row>
    <row r="355" spans="1:6">
      <c r="A355" s="650"/>
      <c r="B355" s="650"/>
      <c r="C355" s="650"/>
      <c r="D355" s="650"/>
      <c r="E355" s="650"/>
      <c r="F355" s="650"/>
    </row>
    <row r="356" spans="1:6">
      <c r="A356" s="650"/>
      <c r="B356" s="650"/>
      <c r="C356" s="650"/>
      <c r="D356" s="650"/>
      <c r="E356" s="650"/>
      <c r="F356" s="650"/>
    </row>
    <row r="357" spans="1:6">
      <c r="A357" s="650"/>
      <c r="B357" s="650"/>
      <c r="C357" s="650"/>
      <c r="D357" s="650"/>
      <c r="E357" s="650"/>
      <c r="F357" s="650"/>
    </row>
    <row r="358" spans="1:6">
      <c r="A358" s="650"/>
      <c r="B358" s="650"/>
      <c r="C358" s="650"/>
      <c r="D358" s="650"/>
      <c r="E358" s="650"/>
      <c r="F358" s="650"/>
    </row>
    <row r="359" spans="1:6">
      <c r="A359" s="650"/>
      <c r="B359" s="650"/>
      <c r="C359" s="650"/>
      <c r="D359" s="650"/>
      <c r="E359" s="650"/>
      <c r="F359" s="650"/>
    </row>
    <row r="360" spans="1:6">
      <c r="A360" s="650"/>
      <c r="B360" s="650"/>
      <c r="C360" s="650"/>
      <c r="D360" s="650"/>
      <c r="E360" s="650"/>
      <c r="F360" s="650"/>
    </row>
    <row r="361" spans="1:6">
      <c r="A361" s="650"/>
      <c r="B361" s="650"/>
      <c r="C361" s="650"/>
      <c r="D361" s="650"/>
      <c r="E361" s="650"/>
      <c r="F361" s="650"/>
    </row>
    <row r="362" spans="1:6">
      <c r="A362" s="650"/>
      <c r="B362" s="650"/>
      <c r="C362" s="650"/>
      <c r="D362" s="650"/>
      <c r="E362" s="650"/>
      <c r="F362" s="650"/>
    </row>
    <row r="363" spans="1:6">
      <c r="A363" s="650"/>
      <c r="B363" s="650"/>
      <c r="C363" s="650"/>
      <c r="D363" s="650"/>
      <c r="E363" s="650"/>
      <c r="F363" s="650"/>
    </row>
    <row r="364" spans="1:6">
      <c r="A364" s="650"/>
      <c r="B364" s="650"/>
      <c r="C364" s="650"/>
      <c r="D364" s="650"/>
      <c r="E364" s="650"/>
      <c r="F364" s="650"/>
    </row>
    <row r="365" spans="1:6">
      <c r="A365" s="650"/>
      <c r="B365" s="650"/>
      <c r="C365" s="650"/>
      <c r="D365" s="650"/>
      <c r="E365" s="650"/>
      <c r="F365" s="650"/>
    </row>
    <row r="366" spans="1:6">
      <c r="A366" s="650"/>
      <c r="B366" s="650"/>
      <c r="C366" s="650"/>
      <c r="D366" s="650"/>
      <c r="E366" s="650"/>
      <c r="F366" s="650"/>
    </row>
    <row r="367" spans="1:6">
      <c r="A367" s="650"/>
      <c r="B367" s="650"/>
      <c r="C367" s="650"/>
      <c r="D367" s="650"/>
      <c r="E367" s="650"/>
      <c r="F367" s="650"/>
    </row>
    <row r="368" spans="1:6">
      <c r="A368" s="650"/>
      <c r="B368" s="650"/>
      <c r="C368" s="650"/>
      <c r="D368" s="650"/>
      <c r="E368" s="650"/>
      <c r="F368" s="650"/>
    </row>
    <row r="369" spans="1:6">
      <c r="A369" s="650"/>
      <c r="B369" s="650"/>
      <c r="C369" s="650"/>
      <c r="D369" s="650"/>
      <c r="E369" s="650"/>
      <c r="F369" s="650"/>
    </row>
    <row r="370" spans="1:6">
      <c r="A370" s="650"/>
      <c r="B370" s="650"/>
      <c r="C370" s="650"/>
      <c r="D370" s="650"/>
      <c r="E370" s="650"/>
      <c r="F370" s="650"/>
    </row>
    <row r="371" spans="1:6">
      <c r="A371" s="650"/>
      <c r="B371" s="650"/>
      <c r="C371" s="650"/>
      <c r="D371" s="650"/>
      <c r="E371" s="650"/>
      <c r="F371" s="650"/>
    </row>
    <row r="372" spans="1:6">
      <c r="A372" s="650"/>
      <c r="B372" s="650"/>
      <c r="C372" s="650"/>
      <c r="D372" s="650"/>
      <c r="E372" s="650"/>
      <c r="F372" s="650"/>
    </row>
    <row r="373" spans="1:6">
      <c r="A373" s="650"/>
      <c r="B373" s="650"/>
      <c r="C373" s="650"/>
      <c r="D373" s="650"/>
      <c r="E373" s="650"/>
      <c r="F373" s="650"/>
    </row>
    <row r="374" spans="1:6">
      <c r="A374" s="650"/>
      <c r="B374" s="650"/>
      <c r="C374" s="650"/>
      <c r="D374" s="650"/>
      <c r="E374" s="650"/>
      <c r="F374" s="650"/>
    </row>
    <row r="375" spans="1:6">
      <c r="A375" s="650"/>
      <c r="B375" s="650"/>
      <c r="C375" s="650"/>
      <c r="D375" s="650"/>
      <c r="E375" s="650"/>
      <c r="F375" s="650"/>
    </row>
    <row r="376" spans="1:6">
      <c r="A376" s="650"/>
      <c r="B376" s="650"/>
      <c r="C376" s="650"/>
      <c r="D376" s="650"/>
      <c r="E376" s="650"/>
      <c r="F376" s="650"/>
    </row>
    <row r="377" spans="1:6">
      <c r="A377" s="650"/>
      <c r="B377" s="650"/>
      <c r="C377" s="650"/>
      <c r="D377" s="650"/>
      <c r="E377" s="650"/>
      <c r="F377" s="650"/>
    </row>
    <row r="378" spans="1:6">
      <c r="A378" s="650"/>
      <c r="B378" s="650"/>
      <c r="C378" s="650"/>
      <c r="D378" s="650"/>
      <c r="E378" s="650"/>
      <c r="F378" s="650"/>
    </row>
    <row r="379" spans="1:6">
      <c r="A379" s="650"/>
      <c r="B379" s="650"/>
      <c r="C379" s="650"/>
      <c r="D379" s="650"/>
      <c r="E379" s="650"/>
      <c r="F379" s="650"/>
    </row>
    <row r="380" spans="1:6">
      <c r="A380" s="650"/>
      <c r="B380" s="650"/>
      <c r="C380" s="650"/>
      <c r="D380" s="650"/>
      <c r="E380" s="650"/>
      <c r="F380" s="650"/>
    </row>
    <row r="381" spans="1:6">
      <c r="A381" s="650"/>
      <c r="B381" s="650"/>
      <c r="C381" s="650"/>
      <c r="D381" s="650"/>
      <c r="E381" s="650"/>
      <c r="F381" s="650"/>
    </row>
    <row r="382" spans="1:6">
      <c r="A382" s="650"/>
      <c r="B382" s="650"/>
      <c r="C382" s="650"/>
      <c r="D382" s="650"/>
      <c r="E382" s="650"/>
      <c r="F382" s="650"/>
    </row>
    <row r="383" spans="1:6">
      <c r="A383" s="650"/>
      <c r="B383" s="650"/>
      <c r="C383" s="650"/>
      <c r="D383" s="650"/>
      <c r="E383" s="650"/>
      <c r="F383" s="650"/>
    </row>
    <row r="384" spans="1:6">
      <c r="A384" s="650"/>
      <c r="B384" s="650"/>
      <c r="C384" s="650"/>
      <c r="D384" s="650"/>
      <c r="E384" s="650"/>
      <c r="F384" s="650"/>
    </row>
    <row r="385" spans="1:6">
      <c r="A385" s="650"/>
      <c r="B385" s="650"/>
      <c r="C385" s="650"/>
      <c r="D385" s="650"/>
      <c r="E385" s="650"/>
      <c r="F385" s="650"/>
    </row>
    <row r="386" spans="1:6">
      <c r="A386" s="650"/>
      <c r="B386" s="650"/>
      <c r="C386" s="650"/>
      <c r="D386" s="650"/>
      <c r="E386" s="650"/>
      <c r="F386" s="650"/>
    </row>
    <row r="387" spans="1:6">
      <c r="A387" s="650"/>
      <c r="B387" s="650"/>
      <c r="C387" s="650"/>
      <c r="D387" s="650"/>
      <c r="E387" s="650"/>
      <c r="F387" s="650"/>
    </row>
    <row r="388" spans="1:6">
      <c r="A388" s="650"/>
      <c r="B388" s="650"/>
      <c r="C388" s="650"/>
      <c r="D388" s="650"/>
      <c r="E388" s="650"/>
      <c r="F388" s="650"/>
    </row>
    <row r="389" spans="1:6">
      <c r="A389" s="650"/>
      <c r="B389" s="650"/>
      <c r="C389" s="650"/>
      <c r="D389" s="650"/>
      <c r="E389" s="650"/>
      <c r="F389" s="650"/>
    </row>
    <row r="390" spans="1:6">
      <c r="A390" s="650"/>
      <c r="B390" s="650"/>
      <c r="C390" s="650"/>
      <c r="D390" s="650"/>
      <c r="E390" s="650"/>
      <c r="F390" s="650"/>
    </row>
    <row r="391" spans="1:6">
      <c r="A391" s="650"/>
      <c r="B391" s="650"/>
      <c r="C391" s="650"/>
      <c r="D391" s="650"/>
      <c r="E391" s="650"/>
      <c r="F391" s="650"/>
    </row>
    <row r="392" spans="1:6">
      <c r="A392" s="650"/>
      <c r="B392" s="650"/>
      <c r="C392" s="650"/>
      <c r="D392" s="650"/>
      <c r="E392" s="650"/>
      <c r="F392" s="650"/>
    </row>
    <row r="393" spans="1:6">
      <c r="A393" s="650"/>
      <c r="B393" s="650"/>
      <c r="C393" s="650"/>
      <c r="D393" s="650"/>
      <c r="E393" s="650"/>
      <c r="F393" s="650"/>
    </row>
    <row r="394" spans="1:6">
      <c r="A394" s="650"/>
      <c r="B394" s="650"/>
      <c r="C394" s="650"/>
      <c r="D394" s="650"/>
      <c r="E394" s="650"/>
      <c r="F394" s="650"/>
    </row>
    <row r="395" spans="1:6">
      <c r="A395" s="650"/>
      <c r="B395" s="650"/>
      <c r="C395" s="650"/>
      <c r="D395" s="650"/>
      <c r="E395" s="650"/>
      <c r="F395" s="650"/>
    </row>
    <row r="396" spans="1:6">
      <c r="A396" s="650"/>
      <c r="B396" s="650"/>
      <c r="C396" s="650"/>
      <c r="D396" s="650"/>
      <c r="E396" s="650"/>
      <c r="F396" s="650"/>
    </row>
    <row r="397" spans="1:6">
      <c r="A397" s="650"/>
      <c r="B397" s="650"/>
      <c r="C397" s="650"/>
      <c r="D397" s="650"/>
      <c r="E397" s="650"/>
      <c r="F397" s="650"/>
    </row>
    <row r="398" spans="1:6">
      <c r="A398" s="650"/>
      <c r="B398" s="650"/>
      <c r="C398" s="650"/>
      <c r="D398" s="650"/>
      <c r="E398" s="650"/>
      <c r="F398" s="650"/>
    </row>
    <row r="399" spans="1:6">
      <c r="A399" s="650"/>
      <c r="B399" s="650"/>
      <c r="C399" s="650"/>
      <c r="D399" s="650"/>
      <c r="E399" s="650"/>
      <c r="F399" s="650"/>
    </row>
    <row r="400" spans="1:6">
      <c r="A400" s="650"/>
      <c r="B400" s="650"/>
      <c r="C400" s="650"/>
      <c r="D400" s="650"/>
      <c r="E400" s="650"/>
      <c r="F400" s="650"/>
    </row>
    <row r="401" spans="1:6">
      <c r="A401" s="650"/>
      <c r="B401" s="650"/>
      <c r="C401" s="650"/>
      <c r="D401" s="650"/>
      <c r="E401" s="650"/>
      <c r="F401" s="650"/>
    </row>
    <row r="402" spans="1:6">
      <c r="A402" s="650"/>
      <c r="B402" s="650"/>
      <c r="C402" s="650"/>
      <c r="D402" s="650"/>
      <c r="E402" s="650"/>
      <c r="F402" s="650"/>
    </row>
    <row r="403" spans="1:6">
      <c r="A403" s="650"/>
      <c r="B403" s="650"/>
      <c r="C403" s="650"/>
      <c r="D403" s="650"/>
      <c r="E403" s="650"/>
      <c r="F403" s="650"/>
    </row>
    <row r="404" spans="1:6">
      <c r="A404" s="650"/>
      <c r="B404" s="650"/>
      <c r="C404" s="650"/>
      <c r="D404" s="650"/>
      <c r="E404" s="650"/>
      <c r="F404" s="650"/>
    </row>
    <row r="405" spans="1:6">
      <c r="A405" s="650"/>
      <c r="B405" s="650"/>
      <c r="C405" s="650"/>
      <c r="D405" s="650"/>
      <c r="E405" s="650"/>
      <c r="F405" s="650"/>
    </row>
    <row r="406" spans="1:6">
      <c r="A406" s="650"/>
      <c r="B406" s="650"/>
      <c r="C406" s="650"/>
      <c r="D406" s="650"/>
      <c r="E406" s="650"/>
      <c r="F406" s="650"/>
    </row>
    <row r="407" spans="1:6">
      <c r="A407" s="650"/>
      <c r="B407" s="650"/>
      <c r="C407" s="650"/>
      <c r="D407" s="650"/>
      <c r="E407" s="650"/>
      <c r="F407" s="650"/>
    </row>
    <row r="408" spans="1:6">
      <c r="A408" s="650"/>
      <c r="B408" s="650"/>
      <c r="C408" s="650"/>
      <c r="D408" s="650"/>
      <c r="E408" s="650"/>
      <c r="F408" s="650"/>
    </row>
    <row r="409" spans="1:6">
      <c r="A409" s="650"/>
      <c r="B409" s="650"/>
      <c r="C409" s="650"/>
      <c r="D409" s="650"/>
      <c r="E409" s="650"/>
      <c r="F409" s="650"/>
    </row>
    <row r="410" spans="1:6">
      <c r="A410" s="650"/>
      <c r="B410" s="650"/>
      <c r="C410" s="650"/>
      <c r="D410" s="650"/>
      <c r="E410" s="650"/>
      <c r="F410" s="650"/>
    </row>
    <row r="411" spans="1:6">
      <c r="A411" s="650"/>
      <c r="B411" s="650"/>
      <c r="C411" s="650"/>
      <c r="D411" s="650"/>
      <c r="E411" s="650"/>
      <c r="F411" s="650"/>
    </row>
    <row r="412" spans="1:6">
      <c r="A412" s="650"/>
      <c r="B412" s="650"/>
      <c r="C412" s="650"/>
      <c r="D412" s="650"/>
      <c r="E412" s="650"/>
      <c r="F412" s="650"/>
    </row>
    <row r="413" spans="1:6">
      <c r="A413" s="650"/>
      <c r="B413" s="650"/>
      <c r="C413" s="650"/>
      <c r="D413" s="650"/>
      <c r="E413" s="650"/>
      <c r="F413" s="650"/>
    </row>
    <row r="414" spans="1:6">
      <c r="A414" s="650"/>
      <c r="B414" s="650"/>
      <c r="C414" s="650"/>
      <c r="D414" s="650"/>
      <c r="E414" s="650"/>
      <c r="F414" s="650"/>
    </row>
    <row r="415" spans="1:6">
      <c r="A415" s="650"/>
      <c r="B415" s="650"/>
      <c r="C415" s="650"/>
      <c r="D415" s="650"/>
      <c r="E415" s="650"/>
      <c r="F415" s="650"/>
    </row>
    <row r="416" spans="1:6">
      <c r="A416" s="650"/>
      <c r="B416" s="650"/>
      <c r="C416" s="650"/>
      <c r="D416" s="650"/>
      <c r="E416" s="650"/>
      <c r="F416" s="650"/>
    </row>
    <row r="417" spans="1:6">
      <c r="A417" s="650"/>
      <c r="B417" s="650"/>
      <c r="C417" s="650"/>
      <c r="D417" s="650"/>
      <c r="E417" s="650"/>
      <c r="F417" s="650"/>
    </row>
    <row r="418" spans="1:6">
      <c r="A418" s="650"/>
      <c r="B418" s="650"/>
      <c r="C418" s="650"/>
      <c r="D418" s="650"/>
      <c r="E418" s="650"/>
      <c r="F418" s="650"/>
    </row>
    <row r="419" spans="1:6">
      <c r="A419" s="650"/>
      <c r="B419" s="650"/>
      <c r="C419" s="650"/>
      <c r="D419" s="650"/>
      <c r="E419" s="650"/>
      <c r="F419" s="650"/>
    </row>
    <row r="420" spans="1:6">
      <c r="A420" s="650"/>
      <c r="B420" s="650"/>
      <c r="C420" s="650"/>
      <c r="D420" s="650"/>
      <c r="E420" s="650"/>
      <c r="F420" s="650"/>
    </row>
    <row r="421" spans="1:6">
      <c r="A421" s="650"/>
      <c r="B421" s="650"/>
      <c r="C421" s="650"/>
      <c r="D421" s="650"/>
      <c r="E421" s="650"/>
      <c r="F421" s="650"/>
    </row>
    <row r="422" spans="1:6">
      <c r="A422" s="650"/>
      <c r="B422" s="650"/>
      <c r="C422" s="650"/>
      <c r="D422" s="650"/>
      <c r="E422" s="650"/>
      <c r="F422" s="650"/>
    </row>
    <row r="423" spans="1:6">
      <c r="A423" s="650"/>
      <c r="B423" s="650"/>
      <c r="C423" s="650"/>
      <c r="D423" s="650"/>
      <c r="E423" s="650"/>
      <c r="F423" s="650"/>
    </row>
    <row r="424" spans="1:6">
      <c r="A424" s="650"/>
      <c r="B424" s="650"/>
      <c r="C424" s="650"/>
      <c r="D424" s="650"/>
      <c r="E424" s="650"/>
      <c r="F424" s="650"/>
    </row>
    <row r="425" spans="1:6">
      <c r="A425" s="650"/>
      <c r="B425" s="650"/>
      <c r="C425" s="650"/>
      <c r="D425" s="650"/>
      <c r="E425" s="650"/>
      <c r="F425" s="650"/>
    </row>
    <row r="426" spans="1:6">
      <c r="A426" s="650"/>
      <c r="B426" s="650"/>
      <c r="C426" s="650"/>
      <c r="D426" s="650"/>
      <c r="E426" s="650"/>
      <c r="F426" s="650"/>
    </row>
    <row r="427" spans="1:6">
      <c r="A427" s="650"/>
      <c r="B427" s="650"/>
      <c r="C427" s="650"/>
      <c r="D427" s="650"/>
      <c r="E427" s="650"/>
      <c r="F427" s="650"/>
    </row>
    <row r="428" spans="1:6">
      <c r="A428" s="650"/>
      <c r="B428" s="650"/>
      <c r="C428" s="650"/>
      <c r="D428" s="650"/>
      <c r="E428" s="650"/>
      <c r="F428" s="650"/>
    </row>
    <row r="429" spans="1:6">
      <c r="A429" s="650"/>
      <c r="B429" s="650"/>
      <c r="C429" s="650"/>
      <c r="D429" s="650"/>
      <c r="E429" s="650"/>
      <c r="F429" s="650"/>
    </row>
    <row r="430" spans="1:6">
      <c r="A430" s="650"/>
      <c r="B430" s="650"/>
      <c r="C430" s="650"/>
      <c r="D430" s="650"/>
      <c r="E430" s="650"/>
      <c r="F430" s="650"/>
    </row>
    <row r="431" spans="1:6">
      <c r="A431" s="650"/>
      <c r="B431" s="650"/>
      <c r="C431" s="650"/>
      <c r="D431" s="650"/>
      <c r="E431" s="650"/>
      <c r="F431" s="650"/>
    </row>
    <row r="432" spans="1:6">
      <c r="A432" s="650"/>
      <c r="B432" s="650"/>
      <c r="C432" s="650"/>
      <c r="D432" s="650"/>
      <c r="E432" s="650"/>
      <c r="F432" s="650"/>
    </row>
    <row r="433" spans="1:6">
      <c r="A433" s="650"/>
      <c r="B433" s="650"/>
      <c r="C433" s="650"/>
      <c r="D433" s="650"/>
      <c r="E433" s="650"/>
      <c r="F433" s="650"/>
    </row>
    <row r="434" spans="1:6">
      <c r="A434" s="650"/>
      <c r="B434" s="650"/>
      <c r="C434" s="650"/>
      <c r="D434" s="650"/>
      <c r="E434" s="650"/>
      <c r="F434" s="650"/>
    </row>
    <row r="435" spans="1:6">
      <c r="A435" s="650"/>
      <c r="B435" s="650"/>
      <c r="C435" s="650"/>
      <c r="D435" s="650"/>
      <c r="E435" s="650"/>
      <c r="F435" s="650"/>
    </row>
    <row r="436" spans="1:6">
      <c r="A436" s="650"/>
      <c r="B436" s="650"/>
      <c r="C436" s="650"/>
      <c r="D436" s="650"/>
      <c r="E436" s="650"/>
      <c r="F436" s="650"/>
    </row>
    <row r="437" spans="1:6">
      <c r="A437" s="650"/>
      <c r="B437" s="650"/>
      <c r="C437" s="650"/>
      <c r="D437" s="650"/>
      <c r="E437" s="650"/>
      <c r="F437" s="650"/>
    </row>
    <row r="438" spans="1:6">
      <c r="A438" s="650"/>
      <c r="B438" s="650"/>
      <c r="C438" s="650"/>
      <c r="D438" s="650"/>
      <c r="E438" s="650"/>
      <c r="F438" s="650"/>
    </row>
    <row r="439" spans="1:6">
      <c r="A439" s="650"/>
      <c r="B439" s="650"/>
      <c r="C439" s="650"/>
      <c r="D439" s="650"/>
      <c r="E439" s="650"/>
      <c r="F439" s="650"/>
    </row>
    <row r="440" spans="1:6">
      <c r="A440" s="650"/>
      <c r="B440" s="650"/>
      <c r="C440" s="650"/>
      <c r="D440" s="650"/>
      <c r="E440" s="650"/>
      <c r="F440" s="650"/>
    </row>
    <row r="441" spans="1:6">
      <c r="A441" s="650"/>
      <c r="B441" s="650"/>
      <c r="C441" s="650"/>
      <c r="D441" s="650"/>
      <c r="E441" s="650"/>
      <c r="F441" s="650"/>
    </row>
    <row r="442" spans="1:6">
      <c r="A442" s="650"/>
      <c r="B442" s="650"/>
      <c r="C442" s="650"/>
      <c r="D442" s="650"/>
      <c r="E442" s="650"/>
      <c r="F442" s="650"/>
    </row>
    <row r="443" spans="1:6">
      <c r="A443" s="650"/>
      <c r="B443" s="650"/>
      <c r="C443" s="650"/>
      <c r="D443" s="650"/>
      <c r="E443" s="650"/>
      <c r="F443" s="650"/>
    </row>
    <row r="444" spans="1:6">
      <c r="A444" s="650"/>
      <c r="B444" s="650"/>
      <c r="C444" s="650"/>
      <c r="D444" s="650"/>
      <c r="E444" s="650"/>
      <c r="F444" s="650"/>
    </row>
    <row r="445" spans="1:6">
      <c r="A445" s="650"/>
      <c r="B445" s="650"/>
      <c r="C445" s="650"/>
      <c r="D445" s="650"/>
      <c r="E445" s="650"/>
      <c r="F445" s="650"/>
    </row>
    <row r="446" spans="1:6">
      <c r="A446" s="650"/>
      <c r="B446" s="650"/>
      <c r="C446" s="650"/>
      <c r="D446" s="650"/>
      <c r="E446" s="650"/>
      <c r="F446" s="650"/>
    </row>
    <row r="447" spans="1:6">
      <c r="A447" s="650"/>
      <c r="B447" s="650"/>
      <c r="C447" s="650"/>
      <c r="D447" s="650"/>
      <c r="E447" s="650"/>
      <c r="F447" s="650"/>
    </row>
    <row r="448" spans="1:6">
      <c r="A448" s="650"/>
      <c r="B448" s="650"/>
      <c r="C448" s="650"/>
      <c r="D448" s="650"/>
      <c r="E448" s="650"/>
      <c r="F448" s="650"/>
    </row>
    <row r="449" spans="1:6">
      <c r="A449" s="650"/>
      <c r="B449" s="650"/>
      <c r="C449" s="650"/>
      <c r="D449" s="650"/>
      <c r="E449" s="650"/>
      <c r="F449" s="650"/>
    </row>
    <row r="450" spans="1:6">
      <c r="A450" s="650"/>
      <c r="B450" s="650"/>
      <c r="C450" s="650"/>
      <c r="D450" s="650"/>
      <c r="E450" s="650"/>
      <c r="F450" s="650"/>
    </row>
    <row r="451" spans="1:6">
      <c r="A451" s="650"/>
      <c r="B451" s="650"/>
      <c r="C451" s="650"/>
      <c r="D451" s="650"/>
      <c r="E451" s="650"/>
      <c r="F451" s="650"/>
    </row>
    <row r="452" spans="1:6">
      <c r="A452" s="650"/>
      <c r="B452" s="650"/>
      <c r="C452" s="650"/>
      <c r="D452" s="650"/>
      <c r="E452" s="650"/>
      <c r="F452" s="650"/>
    </row>
    <row r="453" spans="1:6">
      <c r="A453" s="650"/>
      <c r="B453" s="650"/>
      <c r="C453" s="650"/>
      <c r="D453" s="650"/>
      <c r="E453" s="650"/>
      <c r="F453" s="650"/>
    </row>
    <row r="454" spans="1:6">
      <c r="A454" s="650"/>
      <c r="B454" s="650"/>
      <c r="C454" s="650"/>
      <c r="D454" s="650"/>
      <c r="E454" s="650"/>
      <c r="F454" s="650"/>
    </row>
    <row r="455" spans="1:6">
      <c r="A455" s="650"/>
      <c r="B455" s="650"/>
      <c r="C455" s="650"/>
      <c r="D455" s="650"/>
      <c r="E455" s="650"/>
      <c r="F455" s="650"/>
    </row>
    <row r="456" spans="1:6">
      <c r="A456" s="650"/>
      <c r="B456" s="650"/>
      <c r="C456" s="650"/>
      <c r="D456" s="650"/>
      <c r="E456" s="650"/>
      <c r="F456" s="650"/>
    </row>
    <row r="457" spans="1:6">
      <c r="A457" s="650"/>
      <c r="B457" s="650"/>
      <c r="C457" s="650"/>
      <c r="D457" s="650"/>
      <c r="E457" s="650"/>
      <c r="F457" s="650"/>
    </row>
    <row r="458" spans="1:6">
      <c r="A458" s="650"/>
      <c r="B458" s="650"/>
      <c r="C458" s="650"/>
      <c r="D458" s="650"/>
      <c r="E458" s="650"/>
      <c r="F458" s="650"/>
    </row>
    <row r="459" spans="1:6">
      <c r="A459" s="650"/>
      <c r="B459" s="650"/>
      <c r="C459" s="650"/>
      <c r="D459" s="650"/>
      <c r="E459" s="650"/>
      <c r="F459" s="650"/>
    </row>
    <row r="460" spans="1:6">
      <c r="A460" s="650"/>
      <c r="B460" s="650"/>
      <c r="C460" s="650"/>
      <c r="D460" s="650"/>
      <c r="E460" s="650"/>
      <c r="F460" s="650"/>
    </row>
    <row r="461" spans="1:6">
      <c r="A461" s="650"/>
      <c r="B461" s="650"/>
      <c r="C461" s="650"/>
      <c r="D461" s="650"/>
      <c r="E461" s="650"/>
      <c r="F461" s="650"/>
    </row>
    <row r="462" spans="1:6">
      <c r="A462" s="650"/>
      <c r="B462" s="650"/>
      <c r="C462" s="650"/>
      <c r="D462" s="650"/>
      <c r="E462" s="650"/>
      <c r="F462" s="650"/>
    </row>
    <row r="463" spans="1:6">
      <c r="A463" s="650"/>
      <c r="B463" s="650"/>
      <c r="C463" s="650"/>
      <c r="D463" s="650"/>
      <c r="E463" s="650"/>
      <c r="F463" s="650"/>
    </row>
    <row r="464" spans="1:6">
      <c r="A464" s="650"/>
      <c r="B464" s="650"/>
      <c r="C464" s="650"/>
      <c r="D464" s="650"/>
      <c r="E464" s="650"/>
      <c r="F464" s="650"/>
    </row>
    <row r="465" spans="1:6">
      <c r="A465" s="650"/>
      <c r="B465" s="650"/>
      <c r="C465" s="650"/>
      <c r="D465" s="650"/>
      <c r="E465" s="650"/>
      <c r="F465" s="650"/>
    </row>
    <row r="466" spans="1:6">
      <c r="A466" s="650"/>
      <c r="B466" s="650"/>
      <c r="C466" s="650"/>
      <c r="D466" s="650"/>
      <c r="E466" s="650"/>
      <c r="F466" s="650"/>
    </row>
    <row r="467" spans="1:6">
      <c r="A467" s="650"/>
      <c r="B467" s="650"/>
      <c r="C467" s="650"/>
      <c r="D467" s="650"/>
      <c r="E467" s="650"/>
      <c r="F467" s="650"/>
    </row>
    <row r="468" spans="1:6">
      <c r="A468" s="650"/>
      <c r="B468" s="650"/>
      <c r="C468" s="650"/>
      <c r="D468" s="650"/>
      <c r="E468" s="650"/>
      <c r="F468" s="650"/>
    </row>
    <row r="469" spans="1:6">
      <c r="A469" s="650"/>
      <c r="B469" s="650"/>
      <c r="C469" s="650"/>
      <c r="D469" s="650"/>
      <c r="E469" s="650"/>
      <c r="F469" s="650"/>
    </row>
    <row r="470" spans="1:6">
      <c r="A470" s="650"/>
      <c r="B470" s="650"/>
      <c r="C470" s="650"/>
      <c r="D470" s="650"/>
      <c r="E470" s="650"/>
      <c r="F470" s="650"/>
    </row>
    <row r="471" spans="1:6">
      <c r="A471" s="650"/>
      <c r="B471" s="650"/>
      <c r="C471" s="650"/>
      <c r="D471" s="650"/>
      <c r="E471" s="650"/>
      <c r="F471" s="650"/>
    </row>
    <row r="472" spans="1:6">
      <c r="A472" s="650"/>
      <c r="B472" s="650"/>
      <c r="C472" s="650"/>
      <c r="D472" s="650"/>
      <c r="E472" s="650"/>
      <c r="F472" s="650"/>
    </row>
    <row r="473" spans="1:6">
      <c r="A473" s="650"/>
      <c r="B473" s="650"/>
      <c r="C473" s="650"/>
      <c r="D473" s="650"/>
      <c r="E473" s="650"/>
      <c r="F473" s="650"/>
    </row>
    <row r="474" spans="1:6">
      <c r="A474" s="650"/>
      <c r="B474" s="650"/>
      <c r="C474" s="650"/>
      <c r="D474" s="650"/>
      <c r="E474" s="650"/>
      <c r="F474" s="650"/>
    </row>
    <row r="475" spans="1:6">
      <c r="A475" s="650"/>
      <c r="B475" s="650"/>
      <c r="C475" s="650"/>
      <c r="D475" s="650"/>
      <c r="E475" s="650"/>
      <c r="F475" s="650"/>
    </row>
    <row r="476" spans="1:6">
      <c r="A476" s="650"/>
      <c r="B476" s="650"/>
      <c r="C476" s="650"/>
      <c r="D476" s="650"/>
      <c r="E476" s="650"/>
      <c r="F476" s="650"/>
    </row>
    <row r="477" spans="1:6">
      <c r="A477" s="650"/>
      <c r="B477" s="650"/>
      <c r="C477" s="650"/>
      <c r="D477" s="650"/>
      <c r="E477" s="650"/>
      <c r="F477" s="650"/>
    </row>
    <row r="478" spans="1:6">
      <c r="A478" s="650"/>
      <c r="B478" s="650"/>
      <c r="C478" s="650"/>
      <c r="D478" s="650"/>
      <c r="E478" s="650"/>
      <c r="F478" s="650"/>
    </row>
    <row r="479" spans="1:6">
      <c r="A479" s="650"/>
      <c r="B479" s="650"/>
      <c r="C479" s="650"/>
      <c r="D479" s="650"/>
      <c r="E479" s="650"/>
      <c r="F479" s="650"/>
    </row>
    <row r="480" spans="1:6">
      <c r="A480" s="650"/>
      <c r="B480" s="650"/>
      <c r="C480" s="650"/>
      <c r="D480" s="650"/>
      <c r="E480" s="650"/>
      <c r="F480" s="650"/>
    </row>
    <row r="481" spans="1:6">
      <c r="A481" s="650"/>
      <c r="B481" s="650"/>
      <c r="C481" s="650"/>
      <c r="D481" s="650"/>
      <c r="E481" s="650"/>
      <c r="F481" s="650"/>
    </row>
    <row r="482" spans="1:6">
      <c r="A482" s="650"/>
      <c r="B482" s="650"/>
      <c r="C482" s="650"/>
      <c r="D482" s="650"/>
      <c r="E482" s="650"/>
      <c r="F482" s="650"/>
    </row>
    <row r="483" spans="1:6">
      <c r="A483" s="650"/>
      <c r="B483" s="650"/>
      <c r="C483" s="650"/>
      <c r="D483" s="650"/>
      <c r="E483" s="650"/>
      <c r="F483" s="650"/>
    </row>
    <row r="484" spans="1:6">
      <c r="A484" s="650"/>
      <c r="B484" s="650"/>
      <c r="C484" s="650"/>
      <c r="D484" s="650"/>
      <c r="E484" s="650"/>
      <c r="F484" s="650"/>
    </row>
    <row r="485" spans="1:6">
      <c r="A485" s="650"/>
      <c r="B485" s="650"/>
      <c r="C485" s="650"/>
      <c r="D485" s="650"/>
      <c r="E485" s="650"/>
      <c r="F485" s="650"/>
    </row>
    <row r="486" spans="1:6">
      <c r="A486" s="650"/>
      <c r="B486" s="650"/>
      <c r="C486" s="650"/>
      <c r="D486" s="650"/>
      <c r="E486" s="650"/>
      <c r="F486" s="650"/>
    </row>
    <row r="487" spans="1:6">
      <c r="A487" s="650"/>
      <c r="B487" s="650"/>
      <c r="C487" s="650"/>
      <c r="D487" s="650"/>
      <c r="E487" s="650"/>
      <c r="F487" s="650"/>
    </row>
    <row r="488" spans="1:6">
      <c r="A488" s="650"/>
      <c r="B488" s="650"/>
      <c r="C488" s="650"/>
      <c r="D488" s="650"/>
      <c r="E488" s="650"/>
      <c r="F488" s="650"/>
    </row>
    <row r="489" spans="1:6">
      <c r="A489" s="650"/>
      <c r="B489" s="650"/>
      <c r="C489" s="650"/>
      <c r="D489" s="650"/>
      <c r="E489" s="650"/>
      <c r="F489" s="650"/>
    </row>
    <row r="490" spans="1:6">
      <c r="A490" s="650"/>
      <c r="B490" s="650"/>
      <c r="C490" s="650"/>
      <c r="D490" s="650"/>
      <c r="E490" s="650"/>
      <c r="F490" s="650"/>
    </row>
    <row r="491" spans="1:6">
      <c r="A491" s="650"/>
      <c r="B491" s="650"/>
      <c r="C491" s="650"/>
      <c r="D491" s="650"/>
      <c r="E491" s="650"/>
      <c r="F491" s="650"/>
    </row>
    <row r="492" spans="1:6">
      <c r="A492" s="650"/>
      <c r="B492" s="650"/>
      <c r="C492" s="650"/>
      <c r="D492" s="650"/>
      <c r="E492" s="650"/>
      <c r="F492" s="650"/>
    </row>
    <row r="493" spans="1:6">
      <c r="A493" s="650"/>
      <c r="B493" s="650"/>
      <c r="C493" s="650"/>
      <c r="D493" s="650"/>
      <c r="E493" s="650"/>
      <c r="F493" s="650"/>
    </row>
    <row r="494" spans="1:6">
      <c r="A494" s="650"/>
      <c r="B494" s="650"/>
      <c r="C494" s="650"/>
      <c r="D494" s="650"/>
      <c r="E494" s="650"/>
      <c r="F494" s="650"/>
    </row>
    <row r="495" spans="1:6">
      <c r="A495" s="650"/>
      <c r="B495" s="650"/>
      <c r="C495" s="650"/>
      <c r="D495" s="650"/>
      <c r="E495" s="650"/>
      <c r="F495" s="650"/>
    </row>
    <row r="496" spans="1:6">
      <c r="A496" s="650"/>
      <c r="B496" s="650"/>
      <c r="C496" s="650"/>
      <c r="D496" s="650"/>
      <c r="E496" s="650"/>
      <c r="F496" s="650"/>
    </row>
    <row r="497" spans="1:6">
      <c r="A497" s="650"/>
      <c r="B497" s="650"/>
      <c r="C497" s="650"/>
      <c r="D497" s="650"/>
      <c r="E497" s="650"/>
      <c r="F497" s="650"/>
    </row>
    <row r="498" spans="1:6">
      <c r="A498" s="650"/>
      <c r="B498" s="650"/>
      <c r="C498" s="650"/>
      <c r="D498" s="650"/>
      <c r="E498" s="650"/>
      <c r="F498" s="650"/>
    </row>
    <row r="499" spans="1:6">
      <c r="A499" s="650"/>
      <c r="B499" s="650"/>
      <c r="C499" s="650"/>
      <c r="D499" s="650"/>
      <c r="E499" s="650"/>
      <c r="F499" s="650"/>
    </row>
    <row r="500" spans="1:6">
      <c r="A500" s="650"/>
      <c r="B500" s="650"/>
      <c r="C500" s="650"/>
      <c r="D500" s="650"/>
      <c r="E500" s="650"/>
      <c r="F500" s="650"/>
    </row>
    <row r="501" spans="1:6">
      <c r="A501" s="650"/>
      <c r="B501" s="650"/>
      <c r="C501" s="650"/>
      <c r="D501" s="650"/>
      <c r="E501" s="650"/>
      <c r="F501" s="650"/>
    </row>
    <row r="502" spans="1:6">
      <c r="A502" s="650"/>
      <c r="B502" s="650"/>
      <c r="C502" s="650"/>
      <c r="D502" s="650"/>
      <c r="E502" s="650"/>
      <c r="F502" s="650"/>
    </row>
    <row r="503" spans="1:6">
      <c r="A503" s="650"/>
      <c r="B503" s="650"/>
      <c r="C503" s="650"/>
      <c r="D503" s="650"/>
      <c r="E503" s="650"/>
      <c r="F503" s="650"/>
    </row>
    <row r="504" spans="1:6">
      <c r="A504" s="650"/>
      <c r="B504" s="650"/>
      <c r="C504" s="650"/>
      <c r="D504" s="650"/>
      <c r="E504" s="650"/>
      <c r="F504" s="650"/>
    </row>
    <row r="505" spans="1:6">
      <c r="A505" s="650"/>
      <c r="B505" s="650"/>
      <c r="C505" s="650"/>
      <c r="D505" s="650"/>
      <c r="E505" s="650"/>
      <c r="F505" s="650"/>
    </row>
    <row r="506" spans="1:6">
      <c r="A506" s="650"/>
      <c r="B506" s="650"/>
      <c r="C506" s="650"/>
      <c r="D506" s="650"/>
      <c r="E506" s="650"/>
      <c r="F506" s="650"/>
    </row>
    <row r="507" spans="1:6">
      <c r="A507" s="650"/>
      <c r="B507" s="650"/>
      <c r="C507" s="650"/>
      <c r="D507" s="650"/>
      <c r="E507" s="650"/>
      <c r="F507" s="650"/>
    </row>
    <row r="508" spans="1:6">
      <c r="A508" s="650"/>
      <c r="B508" s="650"/>
      <c r="C508" s="650"/>
      <c r="D508" s="650"/>
      <c r="E508" s="650"/>
      <c r="F508" s="650"/>
    </row>
    <row r="509" spans="1:6">
      <c r="A509" s="650"/>
      <c r="B509" s="650"/>
      <c r="C509" s="650"/>
      <c r="D509" s="650"/>
      <c r="E509" s="650"/>
      <c r="F509" s="650"/>
    </row>
    <row r="510" spans="1:6">
      <c r="A510" s="650"/>
      <c r="B510" s="650"/>
      <c r="C510" s="650"/>
      <c r="D510" s="650"/>
      <c r="E510" s="650"/>
      <c r="F510" s="650"/>
    </row>
    <row r="511" spans="1:6">
      <c r="A511" s="650"/>
      <c r="B511" s="650"/>
      <c r="C511" s="650"/>
      <c r="D511" s="650"/>
      <c r="E511" s="650"/>
      <c r="F511" s="650"/>
    </row>
    <row r="512" spans="1:6">
      <c r="A512" s="650"/>
      <c r="B512" s="650"/>
      <c r="C512" s="650"/>
      <c r="D512" s="650"/>
      <c r="E512" s="650"/>
      <c r="F512" s="650"/>
    </row>
    <row r="513" spans="1:6">
      <c r="A513" s="650"/>
      <c r="B513" s="650"/>
      <c r="C513" s="650"/>
      <c r="D513" s="650"/>
      <c r="E513" s="650"/>
      <c r="F513" s="650"/>
    </row>
    <row r="514" spans="1:6">
      <c r="A514" s="650"/>
      <c r="B514" s="650"/>
      <c r="C514" s="650"/>
      <c r="D514" s="650"/>
      <c r="E514" s="650"/>
      <c r="F514" s="650"/>
    </row>
    <row r="515" spans="1:6">
      <c r="A515" s="650"/>
      <c r="B515" s="650"/>
      <c r="C515" s="650"/>
      <c r="D515" s="650"/>
      <c r="E515" s="650"/>
      <c r="F515" s="650"/>
    </row>
    <row r="516" spans="1:6">
      <c r="A516" s="650"/>
      <c r="B516" s="650"/>
      <c r="C516" s="650"/>
      <c r="D516" s="650"/>
      <c r="E516" s="650"/>
      <c r="F516" s="650"/>
    </row>
    <row r="517" spans="1:6">
      <c r="A517" s="650"/>
      <c r="B517" s="650"/>
      <c r="C517" s="650"/>
      <c r="D517" s="650"/>
      <c r="E517" s="650"/>
      <c r="F517" s="650"/>
    </row>
    <row r="518" spans="1:6">
      <c r="A518" s="650"/>
      <c r="B518" s="650"/>
      <c r="C518" s="650"/>
      <c r="D518" s="650"/>
      <c r="E518" s="650"/>
      <c r="F518" s="650"/>
    </row>
    <row r="519" spans="1:6">
      <c r="A519" s="650"/>
      <c r="B519" s="650"/>
      <c r="C519" s="650"/>
      <c r="D519" s="650"/>
      <c r="E519" s="650"/>
      <c r="F519" s="650"/>
    </row>
    <row r="520" spans="1:6">
      <c r="A520" s="650"/>
      <c r="B520" s="650"/>
      <c r="C520" s="650"/>
      <c r="D520" s="650"/>
      <c r="E520" s="650"/>
      <c r="F520" s="650"/>
    </row>
    <row r="521" spans="1:6">
      <c r="A521" s="650"/>
      <c r="B521" s="650"/>
      <c r="C521" s="650"/>
      <c r="D521" s="650"/>
      <c r="E521" s="650"/>
      <c r="F521" s="650"/>
    </row>
    <row r="522" spans="1:6">
      <c r="A522" s="650"/>
      <c r="B522" s="650"/>
      <c r="C522" s="650"/>
      <c r="D522" s="650"/>
      <c r="E522" s="650"/>
      <c r="F522" s="650"/>
    </row>
    <row r="523" spans="1:6">
      <c r="A523" s="650"/>
      <c r="B523" s="650"/>
      <c r="C523" s="650"/>
      <c r="D523" s="650"/>
      <c r="E523" s="650"/>
      <c r="F523" s="650"/>
    </row>
    <row r="524" spans="1:6">
      <c r="A524" s="650"/>
      <c r="B524" s="650"/>
      <c r="C524" s="650"/>
      <c r="D524" s="650"/>
      <c r="E524" s="650"/>
      <c r="F524" s="650"/>
    </row>
    <row r="525" spans="1:6">
      <c r="A525" s="650"/>
      <c r="B525" s="650"/>
      <c r="C525" s="650"/>
      <c r="D525" s="650"/>
      <c r="E525" s="650"/>
      <c r="F525" s="650"/>
    </row>
    <row r="526" spans="1:6">
      <c r="A526" s="650"/>
      <c r="B526" s="650"/>
      <c r="C526" s="650"/>
      <c r="D526" s="650"/>
      <c r="E526" s="650"/>
      <c r="F526" s="650"/>
    </row>
    <row r="527" spans="1:6">
      <c r="A527" s="650"/>
      <c r="B527" s="650"/>
      <c r="C527" s="650"/>
      <c r="D527" s="650"/>
      <c r="E527" s="650"/>
      <c r="F527" s="650"/>
    </row>
    <row r="528" spans="1:6">
      <c r="A528" s="650"/>
      <c r="B528" s="650"/>
      <c r="C528" s="650"/>
      <c r="D528" s="650"/>
      <c r="E528" s="650"/>
      <c r="F528" s="650"/>
    </row>
    <row r="529" spans="1:6">
      <c r="A529" s="650"/>
      <c r="B529" s="650"/>
      <c r="C529" s="650"/>
      <c r="D529" s="650"/>
      <c r="E529" s="650"/>
      <c r="F529" s="650"/>
    </row>
    <row r="530" spans="1:6">
      <c r="A530" s="650"/>
      <c r="B530" s="650"/>
      <c r="C530" s="650"/>
      <c r="D530" s="650"/>
      <c r="E530" s="650"/>
      <c r="F530" s="650"/>
    </row>
    <row r="531" spans="1:6">
      <c r="A531" s="650"/>
      <c r="B531" s="650"/>
      <c r="C531" s="650"/>
      <c r="D531" s="650"/>
      <c r="E531" s="650"/>
      <c r="F531" s="650"/>
    </row>
    <row r="532" spans="1:6">
      <c r="A532" s="650"/>
      <c r="B532" s="650"/>
      <c r="C532" s="650"/>
      <c r="D532" s="650"/>
      <c r="E532" s="650"/>
      <c r="F532" s="650"/>
    </row>
    <row r="533" spans="1:6">
      <c r="A533" s="650"/>
      <c r="B533" s="650"/>
      <c r="C533" s="650"/>
      <c r="D533" s="650"/>
      <c r="E533" s="650"/>
      <c r="F533" s="650"/>
    </row>
    <row r="534" spans="1:6">
      <c r="A534" s="650"/>
      <c r="B534" s="650"/>
      <c r="C534" s="650"/>
      <c r="D534" s="650"/>
      <c r="E534" s="650"/>
      <c r="F534" s="650"/>
    </row>
    <row r="535" spans="1:6">
      <c r="A535" s="650"/>
      <c r="B535" s="650"/>
      <c r="C535" s="650"/>
      <c r="D535" s="650"/>
      <c r="E535" s="650"/>
      <c r="F535" s="650"/>
    </row>
    <row r="536" spans="1:6">
      <c r="A536" s="650"/>
      <c r="B536" s="650"/>
      <c r="C536" s="650"/>
      <c r="D536" s="650"/>
      <c r="E536" s="650"/>
      <c r="F536" s="650"/>
    </row>
    <row r="537" spans="1:6">
      <c r="A537" s="650"/>
      <c r="B537" s="650"/>
      <c r="C537" s="650"/>
      <c r="D537" s="650"/>
      <c r="E537" s="650"/>
      <c r="F537" s="650"/>
    </row>
    <row r="538" spans="1:6">
      <c r="A538" s="650"/>
      <c r="B538" s="650"/>
      <c r="C538" s="650"/>
      <c r="D538" s="650"/>
      <c r="E538" s="650"/>
      <c r="F538" s="650"/>
    </row>
    <row r="539" spans="1:6">
      <c r="A539" s="650"/>
      <c r="B539" s="650"/>
      <c r="C539" s="650"/>
      <c r="D539" s="650"/>
      <c r="E539" s="650"/>
      <c r="F539" s="650"/>
    </row>
    <row r="540" spans="1:6">
      <c r="A540" s="650"/>
      <c r="B540" s="650"/>
      <c r="C540" s="650"/>
      <c r="D540" s="650"/>
      <c r="E540" s="650"/>
      <c r="F540" s="650"/>
    </row>
    <row r="541" spans="1:6">
      <c r="A541" s="650"/>
      <c r="B541" s="650"/>
      <c r="C541" s="650"/>
      <c r="D541" s="650"/>
      <c r="E541" s="650"/>
      <c r="F541" s="650"/>
    </row>
    <row r="542" spans="1:6">
      <c r="A542" s="650"/>
      <c r="B542" s="650"/>
      <c r="C542" s="650"/>
      <c r="D542" s="650"/>
      <c r="E542" s="650"/>
      <c r="F542" s="650"/>
    </row>
    <row r="543" spans="1:6">
      <c r="A543" s="650"/>
      <c r="B543" s="650"/>
      <c r="C543" s="650"/>
      <c r="D543" s="650"/>
      <c r="E543" s="650"/>
      <c r="F543" s="650"/>
    </row>
    <row r="544" spans="1:6">
      <c r="A544" s="650"/>
      <c r="B544" s="650"/>
      <c r="C544" s="650"/>
      <c r="D544" s="650"/>
      <c r="E544" s="650"/>
      <c r="F544" s="650"/>
    </row>
    <row r="545" spans="1:6">
      <c r="A545" s="650"/>
      <c r="B545" s="650"/>
      <c r="C545" s="650"/>
      <c r="D545" s="650"/>
      <c r="E545" s="650"/>
      <c r="F545" s="650"/>
    </row>
    <row r="546" spans="1:6">
      <c r="A546" s="650"/>
      <c r="B546" s="650"/>
      <c r="C546" s="650"/>
      <c r="D546" s="650"/>
      <c r="E546" s="650"/>
      <c r="F546" s="650"/>
    </row>
    <row r="547" spans="1:6">
      <c r="A547" s="650"/>
      <c r="B547" s="650"/>
      <c r="C547" s="650"/>
      <c r="D547" s="650"/>
      <c r="E547" s="650"/>
      <c r="F547" s="650"/>
    </row>
    <row r="548" spans="1:6">
      <c r="A548" s="650"/>
      <c r="B548" s="650"/>
      <c r="C548" s="650"/>
      <c r="D548" s="650"/>
      <c r="E548" s="650"/>
      <c r="F548" s="650"/>
    </row>
    <row r="549" spans="1:6">
      <c r="A549" s="650"/>
      <c r="B549" s="650"/>
      <c r="C549" s="650"/>
      <c r="D549" s="650"/>
      <c r="E549" s="650"/>
      <c r="F549" s="650"/>
    </row>
    <row r="550" spans="1:6">
      <c r="A550" s="650"/>
      <c r="B550" s="650"/>
      <c r="C550" s="650"/>
      <c r="D550" s="650"/>
      <c r="E550" s="650"/>
      <c r="F550" s="650"/>
    </row>
    <row r="551" spans="1:6">
      <c r="A551" s="650"/>
      <c r="B551" s="650"/>
      <c r="C551" s="650"/>
      <c r="D551" s="650"/>
      <c r="E551" s="650"/>
      <c r="F551" s="650"/>
    </row>
    <row r="552" spans="1:6">
      <c r="A552" s="650"/>
      <c r="B552" s="650"/>
      <c r="C552" s="650"/>
      <c r="D552" s="650"/>
      <c r="E552" s="650"/>
      <c r="F552" s="650"/>
    </row>
    <row r="553" spans="1:6">
      <c r="A553" s="650"/>
      <c r="B553" s="650"/>
      <c r="C553" s="650"/>
      <c r="D553" s="650"/>
      <c r="E553" s="650"/>
      <c r="F553" s="650"/>
    </row>
    <row r="554" spans="1:6">
      <c r="A554" s="650"/>
      <c r="B554" s="650"/>
      <c r="C554" s="650"/>
      <c r="D554" s="650"/>
      <c r="E554" s="650"/>
      <c r="F554" s="650"/>
    </row>
    <row r="555" spans="1:6">
      <c r="A555" s="650"/>
      <c r="B555" s="650"/>
      <c r="C555" s="650"/>
      <c r="D555" s="650"/>
      <c r="E555" s="650"/>
      <c r="F555" s="650"/>
    </row>
    <row r="556" spans="1:6">
      <c r="A556" s="650"/>
      <c r="B556" s="650"/>
      <c r="C556" s="650"/>
      <c r="D556" s="650"/>
      <c r="E556" s="650"/>
      <c r="F556" s="650"/>
    </row>
    <row r="557" spans="1:6">
      <c r="A557" s="650"/>
      <c r="B557" s="650"/>
      <c r="C557" s="650"/>
      <c r="D557" s="650"/>
      <c r="E557" s="650"/>
      <c r="F557" s="650"/>
    </row>
    <row r="558" spans="1:6">
      <c r="A558" s="650"/>
      <c r="B558" s="650"/>
      <c r="C558" s="650"/>
      <c r="D558" s="650"/>
      <c r="E558" s="650"/>
      <c r="F558" s="650"/>
    </row>
    <row r="559" spans="1:6">
      <c r="A559" s="650"/>
      <c r="B559" s="650"/>
      <c r="C559" s="650"/>
      <c r="D559" s="650"/>
      <c r="E559" s="650"/>
      <c r="F559" s="650"/>
    </row>
    <row r="560" spans="1:6">
      <c r="A560" s="650"/>
      <c r="B560" s="650"/>
      <c r="C560" s="650"/>
      <c r="D560" s="650"/>
      <c r="E560" s="650"/>
      <c r="F560" s="650"/>
    </row>
    <row r="561" spans="1:6">
      <c r="A561" s="650"/>
      <c r="B561" s="650"/>
      <c r="C561" s="650"/>
      <c r="D561" s="650"/>
      <c r="E561" s="650"/>
      <c r="F561" s="650"/>
    </row>
    <row r="562" spans="1:6">
      <c r="A562" s="650"/>
      <c r="B562" s="650"/>
      <c r="C562" s="650"/>
      <c r="D562" s="650"/>
      <c r="E562" s="650"/>
      <c r="F562" s="650"/>
    </row>
    <row r="563" spans="1:6">
      <c r="A563" s="650"/>
      <c r="B563" s="650"/>
      <c r="C563" s="650"/>
      <c r="D563" s="650"/>
      <c r="E563" s="650"/>
      <c r="F563" s="650"/>
    </row>
    <row r="564" spans="1:6">
      <c r="A564" s="650"/>
      <c r="B564" s="650"/>
      <c r="C564" s="650"/>
      <c r="D564" s="650"/>
      <c r="E564" s="650"/>
      <c r="F564" s="650"/>
    </row>
    <row r="565" spans="1:6">
      <c r="A565" s="650"/>
      <c r="B565" s="650"/>
      <c r="C565" s="650"/>
      <c r="D565" s="650"/>
      <c r="E565" s="650"/>
      <c r="F565" s="650"/>
    </row>
    <row r="566" spans="1:6">
      <c r="A566" s="650"/>
      <c r="B566" s="650"/>
      <c r="C566" s="650"/>
      <c r="D566" s="650"/>
      <c r="E566" s="650"/>
      <c r="F566" s="650"/>
    </row>
    <row r="567" spans="1:6">
      <c r="A567" s="650"/>
      <c r="B567" s="650"/>
      <c r="C567" s="650"/>
      <c r="D567" s="650"/>
      <c r="E567" s="650"/>
      <c r="F567" s="650"/>
    </row>
    <row r="568" spans="1:6">
      <c r="A568" s="650"/>
      <c r="B568" s="650"/>
      <c r="C568" s="650"/>
      <c r="D568" s="650"/>
      <c r="E568" s="650"/>
      <c r="F568" s="650"/>
    </row>
    <row r="569" spans="1:6">
      <c r="A569" s="650"/>
      <c r="B569" s="650"/>
      <c r="C569" s="650"/>
      <c r="D569" s="650"/>
      <c r="E569" s="650"/>
      <c r="F569" s="650"/>
    </row>
    <row r="570" spans="1:6">
      <c r="A570" s="650"/>
      <c r="B570" s="650"/>
      <c r="C570" s="650"/>
      <c r="D570" s="650"/>
      <c r="E570" s="650"/>
      <c r="F570" s="650"/>
    </row>
    <row r="571" spans="1:6">
      <c r="A571" s="650"/>
      <c r="B571" s="650"/>
      <c r="C571" s="650"/>
      <c r="D571" s="650"/>
      <c r="E571" s="650"/>
      <c r="F571" s="650"/>
    </row>
    <row r="572" spans="1:6">
      <c r="A572" s="650"/>
      <c r="B572" s="650"/>
      <c r="C572" s="650"/>
      <c r="D572" s="650"/>
      <c r="E572" s="650"/>
      <c r="F572" s="650"/>
    </row>
    <row r="573" spans="1:6">
      <c r="A573" s="650"/>
      <c r="B573" s="650"/>
      <c r="C573" s="650"/>
      <c r="D573" s="650"/>
      <c r="E573" s="650"/>
      <c r="F573" s="650"/>
    </row>
    <row r="574" spans="1:6">
      <c r="A574" s="650"/>
      <c r="B574" s="650"/>
      <c r="C574" s="650"/>
      <c r="D574" s="650"/>
      <c r="E574" s="650"/>
      <c r="F574" s="650"/>
    </row>
    <row r="575" spans="1:6">
      <c r="A575" s="650"/>
      <c r="B575" s="650"/>
      <c r="C575" s="650"/>
      <c r="D575" s="650"/>
      <c r="E575" s="650"/>
      <c r="F575" s="650"/>
    </row>
    <row r="576" spans="1:6">
      <c r="A576" s="650"/>
      <c r="B576" s="650"/>
      <c r="C576" s="650"/>
      <c r="D576" s="650"/>
      <c r="E576" s="650"/>
      <c r="F576" s="650"/>
    </row>
    <row r="577" spans="1:6">
      <c r="A577" s="650"/>
      <c r="B577" s="650"/>
      <c r="C577" s="650"/>
      <c r="D577" s="650"/>
      <c r="E577" s="650"/>
      <c r="F577" s="650"/>
    </row>
    <row r="578" spans="1:6">
      <c r="A578" s="650"/>
      <c r="B578" s="650"/>
      <c r="C578" s="650"/>
      <c r="D578" s="650"/>
      <c r="E578" s="650"/>
      <c r="F578" s="650"/>
    </row>
    <row r="579" spans="1:6">
      <c r="A579" s="650"/>
      <c r="B579" s="650"/>
      <c r="C579" s="650"/>
      <c r="D579" s="650"/>
      <c r="E579" s="650"/>
      <c r="F579" s="650"/>
    </row>
    <row r="580" spans="1:6">
      <c r="A580" s="650"/>
      <c r="B580" s="650"/>
      <c r="C580" s="650"/>
      <c r="D580" s="650"/>
      <c r="E580" s="650"/>
      <c r="F580" s="650"/>
    </row>
    <row r="581" spans="1:6">
      <c r="A581" s="650"/>
      <c r="B581" s="650"/>
      <c r="C581" s="650"/>
      <c r="D581" s="650"/>
      <c r="E581" s="650"/>
      <c r="F581" s="650"/>
    </row>
    <row r="582" spans="1:6">
      <c r="A582" s="650"/>
      <c r="B582" s="650"/>
      <c r="C582" s="650"/>
      <c r="D582" s="650"/>
      <c r="E582" s="650"/>
      <c r="F582" s="650"/>
    </row>
    <row r="583" spans="1:6">
      <c r="A583" s="650"/>
      <c r="B583" s="650"/>
      <c r="C583" s="650"/>
      <c r="D583" s="650"/>
      <c r="E583" s="650"/>
      <c r="F583" s="650"/>
    </row>
    <row r="584" spans="1:6">
      <c r="A584" s="650"/>
      <c r="B584" s="650"/>
      <c r="C584" s="650"/>
      <c r="D584" s="650"/>
      <c r="E584" s="650"/>
      <c r="F584" s="650"/>
    </row>
    <row r="585" spans="1:6">
      <c r="A585" s="650"/>
      <c r="B585" s="650"/>
      <c r="C585" s="650"/>
      <c r="D585" s="650"/>
      <c r="E585" s="650"/>
      <c r="F585" s="650"/>
    </row>
    <row r="586" spans="1:6">
      <c r="A586" s="650"/>
      <c r="B586" s="650"/>
      <c r="C586" s="650"/>
      <c r="D586" s="650"/>
      <c r="E586" s="650"/>
      <c r="F586" s="650"/>
    </row>
    <row r="587" spans="1:6">
      <c r="A587" s="650"/>
      <c r="B587" s="650"/>
      <c r="C587" s="650"/>
      <c r="D587" s="650"/>
      <c r="E587" s="650"/>
      <c r="F587" s="650"/>
    </row>
    <row r="588" spans="1:6">
      <c r="A588" s="650"/>
      <c r="B588" s="650"/>
      <c r="C588" s="650"/>
      <c r="D588" s="650"/>
      <c r="E588" s="650"/>
      <c r="F588" s="650"/>
    </row>
    <row r="589" spans="1:6">
      <c r="A589" s="650"/>
      <c r="B589" s="650"/>
      <c r="C589" s="650"/>
      <c r="D589" s="650"/>
      <c r="E589" s="650"/>
      <c r="F589" s="650"/>
    </row>
    <row r="590" spans="1:6">
      <c r="A590" s="650"/>
      <c r="B590" s="650"/>
      <c r="C590" s="650"/>
      <c r="D590" s="650"/>
      <c r="E590" s="650"/>
      <c r="F590" s="650"/>
    </row>
    <row r="591" spans="1:6">
      <c r="A591" s="650"/>
      <c r="B591" s="650"/>
      <c r="C591" s="650"/>
      <c r="D591" s="650"/>
      <c r="E591" s="650"/>
      <c r="F591" s="650"/>
    </row>
    <row r="592" spans="1:6">
      <c r="A592" s="650"/>
      <c r="B592" s="650"/>
      <c r="C592" s="650"/>
      <c r="D592" s="650"/>
      <c r="E592" s="650"/>
      <c r="F592" s="650"/>
    </row>
    <row r="593" spans="1:6">
      <c r="A593" s="650"/>
      <c r="B593" s="650"/>
      <c r="C593" s="650"/>
      <c r="D593" s="650"/>
      <c r="E593" s="650"/>
      <c r="F593" s="650"/>
    </row>
    <row r="594" spans="1:6">
      <c r="A594" s="650"/>
      <c r="B594" s="650"/>
      <c r="C594" s="650"/>
      <c r="D594" s="650"/>
      <c r="E594" s="650"/>
      <c r="F594" s="650"/>
    </row>
    <row r="595" spans="1:6">
      <c r="A595" s="650"/>
      <c r="B595" s="650"/>
      <c r="C595" s="650"/>
      <c r="D595" s="650"/>
      <c r="E595" s="650"/>
      <c r="F595" s="650"/>
    </row>
    <row r="596" spans="1:6">
      <c r="A596" s="650"/>
      <c r="B596" s="650"/>
      <c r="C596" s="650"/>
      <c r="D596" s="650"/>
      <c r="E596" s="650"/>
      <c r="F596" s="650"/>
    </row>
    <row r="597" spans="1:6">
      <c r="A597" s="650"/>
      <c r="B597" s="650"/>
      <c r="C597" s="650"/>
      <c r="D597" s="650"/>
      <c r="E597" s="650"/>
      <c r="F597" s="650"/>
    </row>
    <row r="598" spans="1:6">
      <c r="A598" s="650"/>
      <c r="B598" s="650"/>
      <c r="C598" s="650"/>
      <c r="D598" s="650"/>
      <c r="E598" s="650"/>
      <c r="F598" s="650"/>
    </row>
    <row r="599" spans="1:6">
      <c r="A599" s="650"/>
      <c r="B599" s="650"/>
      <c r="C599" s="650"/>
      <c r="D599" s="650"/>
      <c r="E599" s="650"/>
      <c r="F599" s="650"/>
    </row>
    <row r="600" spans="1:6">
      <c r="A600" s="650"/>
      <c r="B600" s="650"/>
      <c r="C600" s="650"/>
      <c r="D600" s="650"/>
      <c r="E600" s="650"/>
      <c r="F600" s="650"/>
    </row>
    <row r="601" spans="1:6">
      <c r="A601" s="650"/>
      <c r="B601" s="650"/>
      <c r="C601" s="650"/>
      <c r="D601" s="650"/>
      <c r="E601" s="650"/>
      <c r="F601" s="650"/>
    </row>
    <row r="602" spans="1:6">
      <c r="A602" s="650"/>
      <c r="B602" s="650"/>
      <c r="C602" s="650"/>
      <c r="D602" s="650"/>
      <c r="E602" s="650"/>
      <c r="F602" s="650"/>
    </row>
    <row r="603" spans="1:6">
      <c r="A603" s="650"/>
      <c r="B603" s="650"/>
      <c r="C603" s="650"/>
      <c r="D603" s="650"/>
      <c r="E603" s="650"/>
      <c r="F603" s="650"/>
    </row>
    <row r="604" spans="1:6">
      <c r="A604" s="650"/>
      <c r="B604" s="650"/>
      <c r="C604" s="650"/>
      <c r="D604" s="650"/>
      <c r="E604" s="650"/>
      <c r="F604" s="650"/>
    </row>
    <row r="605" spans="1:6">
      <c r="A605" s="650"/>
      <c r="B605" s="650"/>
      <c r="C605" s="650"/>
      <c r="D605" s="650"/>
      <c r="E605" s="650"/>
      <c r="F605" s="650"/>
    </row>
    <row r="606" spans="1:6">
      <c r="A606" s="650"/>
      <c r="B606" s="650"/>
      <c r="C606" s="650"/>
      <c r="D606" s="650"/>
      <c r="E606" s="650"/>
      <c r="F606" s="650"/>
    </row>
    <row r="607" spans="1:6">
      <c r="A607" s="650"/>
      <c r="B607" s="650"/>
      <c r="C607" s="650"/>
      <c r="D607" s="650"/>
      <c r="E607" s="650"/>
      <c r="F607" s="650"/>
    </row>
    <row r="608" spans="1:6">
      <c r="A608" s="650"/>
      <c r="B608" s="650"/>
      <c r="C608" s="650"/>
      <c r="D608" s="650"/>
      <c r="E608" s="650"/>
      <c r="F608" s="650"/>
    </row>
    <row r="609" spans="1:6">
      <c r="A609" s="650"/>
      <c r="B609" s="650"/>
      <c r="C609" s="650"/>
      <c r="D609" s="650"/>
      <c r="E609" s="650"/>
      <c r="F609" s="650"/>
    </row>
    <row r="610" spans="1:6">
      <c r="A610" s="650"/>
      <c r="B610" s="650"/>
      <c r="C610" s="650"/>
      <c r="D610" s="650"/>
      <c r="E610" s="650"/>
      <c r="F610" s="650"/>
    </row>
    <row r="611" spans="1:6">
      <c r="A611" s="650"/>
      <c r="B611" s="650"/>
      <c r="C611" s="650"/>
      <c r="D611" s="650"/>
      <c r="E611" s="650"/>
      <c r="F611" s="650"/>
    </row>
    <row r="612" spans="1:6">
      <c r="A612" s="650"/>
      <c r="B612" s="650"/>
      <c r="C612" s="650"/>
      <c r="D612" s="650"/>
      <c r="E612" s="650"/>
      <c r="F612" s="650"/>
    </row>
    <row r="613" spans="1:6">
      <c r="A613" s="650"/>
      <c r="B613" s="650"/>
      <c r="C613" s="650"/>
      <c r="D613" s="650"/>
      <c r="E613" s="650"/>
      <c r="F613" s="650"/>
    </row>
    <row r="614" spans="1:6">
      <c r="A614" s="650"/>
      <c r="B614" s="650"/>
      <c r="C614" s="650"/>
      <c r="D614" s="650"/>
      <c r="E614" s="650"/>
      <c r="F614" s="650"/>
    </row>
    <row r="615" spans="1:6">
      <c r="A615" s="650"/>
      <c r="B615" s="650"/>
      <c r="C615" s="650"/>
      <c r="D615" s="650"/>
      <c r="E615" s="650"/>
      <c r="F615" s="650"/>
    </row>
    <row r="616" spans="1:6">
      <c r="A616" s="650"/>
      <c r="B616" s="650"/>
      <c r="C616" s="650"/>
      <c r="D616" s="650"/>
      <c r="E616" s="650"/>
      <c r="F616" s="650"/>
    </row>
    <row r="617" spans="1:6">
      <c r="A617" s="650"/>
      <c r="B617" s="650"/>
      <c r="C617" s="650"/>
      <c r="D617" s="650"/>
      <c r="E617" s="650"/>
      <c r="F617" s="650"/>
    </row>
    <row r="618" spans="1:6">
      <c r="A618" s="650"/>
      <c r="B618" s="650"/>
      <c r="C618" s="650"/>
      <c r="D618" s="650"/>
      <c r="E618" s="650"/>
      <c r="F618" s="650"/>
    </row>
    <row r="619" spans="1:6">
      <c r="A619" s="650"/>
      <c r="B619" s="650"/>
      <c r="C619" s="650"/>
      <c r="D619" s="650"/>
      <c r="E619" s="650"/>
      <c r="F619" s="650"/>
    </row>
    <row r="620" spans="1:6">
      <c r="A620" s="650"/>
      <c r="B620" s="650"/>
      <c r="C620" s="650"/>
      <c r="D620" s="650"/>
      <c r="E620" s="650"/>
      <c r="F620" s="650"/>
    </row>
    <row r="621" spans="1:6">
      <c r="A621" s="650"/>
      <c r="B621" s="650"/>
      <c r="C621" s="650"/>
      <c r="D621" s="650"/>
      <c r="E621" s="650"/>
      <c r="F621" s="650"/>
    </row>
    <row r="622" spans="1:6">
      <c r="A622" s="650"/>
      <c r="B622" s="650"/>
      <c r="C622" s="650"/>
      <c r="D622" s="650"/>
      <c r="E622" s="650"/>
      <c r="F622" s="650"/>
    </row>
    <row r="623" spans="1:6">
      <c r="A623" s="650"/>
      <c r="B623" s="650"/>
      <c r="C623" s="650"/>
      <c r="D623" s="650"/>
      <c r="E623" s="650"/>
      <c r="F623" s="650"/>
    </row>
    <row r="624" spans="1:6">
      <c r="A624" s="650"/>
      <c r="B624" s="650"/>
      <c r="C624" s="650"/>
      <c r="D624" s="650"/>
      <c r="E624" s="650"/>
      <c r="F624" s="650"/>
    </row>
    <row r="625" spans="1:6">
      <c r="A625" s="650"/>
      <c r="B625" s="650"/>
      <c r="C625" s="650"/>
      <c r="D625" s="650"/>
      <c r="E625" s="650"/>
      <c r="F625" s="650"/>
    </row>
    <row r="626" spans="1:6">
      <c r="A626" s="650"/>
      <c r="B626" s="650"/>
      <c r="C626" s="650"/>
      <c r="D626" s="650"/>
      <c r="E626" s="650"/>
      <c r="F626" s="650"/>
    </row>
    <row r="627" spans="1:6">
      <c r="A627" s="650"/>
      <c r="B627" s="650"/>
      <c r="C627" s="650"/>
      <c r="D627" s="650"/>
      <c r="E627" s="650"/>
      <c r="F627" s="650"/>
    </row>
    <row r="628" spans="1:6">
      <c r="A628" s="650"/>
      <c r="B628" s="650"/>
      <c r="C628" s="650"/>
      <c r="D628" s="650"/>
      <c r="E628" s="650"/>
      <c r="F628" s="650"/>
    </row>
    <row r="629" spans="1:6">
      <c r="A629" s="650"/>
      <c r="B629" s="650"/>
      <c r="C629" s="650"/>
      <c r="D629" s="650"/>
      <c r="E629" s="650"/>
      <c r="F629" s="650"/>
    </row>
    <row r="630" spans="1:6">
      <c r="A630" s="650"/>
      <c r="B630" s="650"/>
      <c r="C630" s="650"/>
      <c r="D630" s="650"/>
      <c r="E630" s="650"/>
      <c r="F630" s="650"/>
    </row>
    <row r="631" spans="1:6">
      <c r="A631" s="650"/>
      <c r="B631" s="650"/>
      <c r="C631" s="650"/>
      <c r="D631" s="650"/>
      <c r="E631" s="650"/>
      <c r="F631" s="650"/>
    </row>
    <row r="632" spans="1:6">
      <c r="A632" s="650"/>
      <c r="B632" s="650"/>
      <c r="C632" s="650"/>
      <c r="D632" s="650"/>
      <c r="E632" s="650"/>
      <c r="F632" s="650"/>
    </row>
    <row r="633" spans="1:6">
      <c r="A633" s="650"/>
      <c r="B633" s="650"/>
      <c r="C633" s="650"/>
      <c r="D633" s="650"/>
      <c r="E633" s="650"/>
      <c r="F633" s="650"/>
    </row>
    <row r="634" spans="1:6">
      <c r="A634" s="650"/>
      <c r="B634" s="650"/>
      <c r="C634" s="650"/>
      <c r="D634" s="650"/>
      <c r="E634" s="650"/>
      <c r="F634" s="650"/>
    </row>
    <row r="635" spans="1:6">
      <c r="A635" s="650"/>
      <c r="B635" s="650"/>
      <c r="C635" s="650"/>
      <c r="D635" s="650"/>
      <c r="E635" s="650"/>
      <c r="F635" s="650"/>
    </row>
    <row r="636" spans="1:6">
      <c r="A636" s="650"/>
      <c r="B636" s="650"/>
      <c r="C636" s="650"/>
      <c r="D636" s="650"/>
      <c r="E636" s="650"/>
      <c r="F636" s="650"/>
    </row>
    <row r="637" spans="1:6">
      <c r="A637" s="650"/>
      <c r="B637" s="650"/>
      <c r="C637" s="650"/>
      <c r="D637" s="650"/>
      <c r="E637" s="650"/>
      <c r="F637" s="650"/>
    </row>
    <row r="638" spans="1:6">
      <c r="A638" s="650"/>
      <c r="B638" s="650"/>
      <c r="C638" s="650"/>
      <c r="D638" s="650"/>
      <c r="E638" s="650"/>
      <c r="F638" s="650"/>
    </row>
    <row r="639" spans="1:6">
      <c r="A639" s="650"/>
      <c r="B639" s="650"/>
      <c r="C639" s="650"/>
      <c r="D639" s="650"/>
      <c r="E639" s="650"/>
      <c r="F639" s="650"/>
    </row>
    <row r="640" spans="1:6">
      <c r="A640" s="650"/>
      <c r="B640" s="650"/>
      <c r="C640" s="650"/>
      <c r="D640" s="650"/>
      <c r="E640" s="650"/>
      <c r="F640" s="650"/>
    </row>
    <row r="641" spans="1:6">
      <c r="A641" s="650"/>
      <c r="B641" s="650"/>
      <c r="C641" s="650"/>
      <c r="D641" s="650"/>
      <c r="E641" s="650"/>
      <c r="F641" s="650"/>
    </row>
    <row r="642" spans="1:6">
      <c r="A642" s="650"/>
      <c r="B642" s="650"/>
      <c r="C642" s="650"/>
      <c r="D642" s="650"/>
      <c r="E642" s="650"/>
      <c r="F642" s="650"/>
    </row>
    <row r="643" spans="1:6">
      <c r="A643" s="650"/>
      <c r="B643" s="650"/>
      <c r="C643" s="650"/>
      <c r="D643" s="650"/>
      <c r="E643" s="650"/>
      <c r="F643" s="650"/>
    </row>
    <row r="644" spans="1:6">
      <c r="A644" s="650"/>
      <c r="B644" s="650"/>
      <c r="C644" s="650"/>
      <c r="D644" s="650"/>
      <c r="E644" s="650"/>
      <c r="F644" s="650"/>
    </row>
    <row r="645" spans="1:6">
      <c r="A645" s="650"/>
      <c r="B645" s="650"/>
      <c r="C645" s="650"/>
      <c r="D645" s="650"/>
      <c r="E645" s="650"/>
      <c r="F645" s="650"/>
    </row>
    <row r="646" spans="1:6">
      <c r="A646" s="650"/>
      <c r="B646" s="650"/>
      <c r="C646" s="650"/>
      <c r="D646" s="650"/>
      <c r="E646" s="650"/>
      <c r="F646" s="650"/>
    </row>
    <row r="647" spans="1:6">
      <c r="A647" s="650"/>
      <c r="B647" s="650"/>
      <c r="C647" s="650"/>
      <c r="D647" s="650"/>
      <c r="E647" s="650"/>
      <c r="F647" s="650"/>
    </row>
    <row r="648" spans="1:6">
      <c r="A648" s="650"/>
      <c r="B648" s="650"/>
      <c r="C648" s="650"/>
      <c r="D648" s="650"/>
      <c r="E648" s="650"/>
      <c r="F648" s="650"/>
    </row>
    <row r="649" spans="1:6">
      <c r="A649" s="650"/>
      <c r="B649" s="650"/>
      <c r="C649" s="650"/>
      <c r="D649" s="650"/>
      <c r="E649" s="650"/>
      <c r="F649" s="650"/>
    </row>
    <row r="650" spans="1:6">
      <c r="A650" s="650"/>
      <c r="B650" s="650"/>
      <c r="C650" s="650"/>
      <c r="D650" s="650"/>
      <c r="E650" s="650"/>
      <c r="F650" s="650"/>
    </row>
    <row r="651" spans="1:6">
      <c r="A651" s="650"/>
      <c r="B651" s="650"/>
      <c r="C651" s="650"/>
      <c r="D651" s="650"/>
      <c r="E651" s="650"/>
      <c r="F651" s="650"/>
    </row>
    <row r="652" spans="1:6">
      <c r="A652" s="650"/>
      <c r="B652" s="650"/>
      <c r="C652" s="650"/>
      <c r="D652" s="650"/>
      <c r="E652" s="650"/>
      <c r="F652" s="650"/>
    </row>
    <row r="653" spans="1:6">
      <c r="A653" s="650"/>
      <c r="B653" s="650"/>
      <c r="C653" s="650"/>
      <c r="D653" s="650"/>
      <c r="E653" s="650"/>
      <c r="F653" s="650"/>
    </row>
    <row r="654" spans="1:6">
      <c r="A654" s="650"/>
      <c r="B654" s="650"/>
      <c r="C654" s="650"/>
      <c r="D654" s="650"/>
      <c r="E654" s="650"/>
      <c r="F654" s="650"/>
    </row>
    <row r="655" spans="1:6">
      <c r="A655" s="650"/>
      <c r="B655" s="650"/>
      <c r="C655" s="650"/>
      <c r="D655" s="650"/>
      <c r="E655" s="650"/>
      <c r="F655" s="650"/>
    </row>
    <row r="656" spans="1:6">
      <c r="A656" s="650"/>
      <c r="B656" s="650"/>
      <c r="C656" s="650"/>
      <c r="D656" s="650"/>
      <c r="E656" s="650"/>
      <c r="F656" s="650"/>
    </row>
    <row r="657" spans="1:6">
      <c r="A657" s="650"/>
      <c r="B657" s="650"/>
      <c r="C657" s="650"/>
      <c r="D657" s="650"/>
      <c r="E657" s="650"/>
      <c r="F657" s="650"/>
    </row>
    <row r="658" spans="1:6">
      <c r="A658" s="650"/>
      <c r="B658" s="650"/>
      <c r="C658" s="650"/>
      <c r="D658" s="650"/>
      <c r="E658" s="650"/>
      <c r="F658" s="650"/>
    </row>
    <row r="659" spans="1:6">
      <c r="A659" s="650"/>
      <c r="B659" s="650"/>
      <c r="C659" s="650"/>
      <c r="D659" s="650"/>
      <c r="E659" s="650"/>
      <c r="F659" s="650"/>
    </row>
    <row r="660" spans="1:6">
      <c r="A660" s="650"/>
      <c r="B660" s="650"/>
      <c r="C660" s="650"/>
      <c r="D660" s="650"/>
      <c r="E660" s="650"/>
      <c r="F660" s="650"/>
    </row>
    <row r="661" spans="1:6">
      <c r="A661" s="650"/>
      <c r="B661" s="650"/>
      <c r="C661" s="650"/>
      <c r="D661" s="650"/>
      <c r="E661" s="650"/>
      <c r="F661" s="650"/>
    </row>
    <row r="662" spans="1:6">
      <c r="A662" s="650"/>
      <c r="B662" s="650"/>
      <c r="C662" s="650"/>
      <c r="D662" s="650"/>
      <c r="E662" s="650"/>
      <c r="F662" s="650"/>
    </row>
    <row r="663" spans="1:6">
      <c r="A663" s="650"/>
      <c r="B663" s="650"/>
      <c r="C663" s="650"/>
      <c r="D663" s="650"/>
      <c r="E663" s="650"/>
      <c r="F663" s="650"/>
    </row>
    <row r="664" spans="1:6">
      <c r="A664" s="650"/>
      <c r="B664" s="650"/>
      <c r="C664" s="650"/>
      <c r="D664" s="650"/>
      <c r="E664" s="650"/>
      <c r="F664" s="650"/>
    </row>
    <row r="665" spans="1:6">
      <c r="A665" s="650"/>
      <c r="B665" s="650"/>
      <c r="C665" s="650"/>
      <c r="D665" s="650"/>
      <c r="E665" s="650"/>
      <c r="F665" s="650"/>
    </row>
    <row r="666" spans="1:6">
      <c r="A666" s="650"/>
      <c r="B666" s="650"/>
      <c r="C666" s="650"/>
      <c r="D666" s="650"/>
      <c r="E666" s="650"/>
      <c r="F666" s="650"/>
    </row>
    <row r="667" spans="1:6">
      <c r="A667" s="650"/>
      <c r="B667" s="650"/>
      <c r="C667" s="650"/>
      <c r="D667" s="650"/>
      <c r="E667" s="650"/>
      <c r="F667" s="650"/>
    </row>
    <row r="668" spans="1:6">
      <c r="A668" s="650"/>
      <c r="B668" s="650"/>
      <c r="C668" s="650"/>
      <c r="D668" s="650"/>
      <c r="E668" s="650"/>
      <c r="F668" s="650"/>
    </row>
    <row r="669" spans="1:6">
      <c r="A669" s="650"/>
      <c r="B669" s="650"/>
      <c r="C669" s="650"/>
      <c r="D669" s="650"/>
      <c r="E669" s="650"/>
      <c r="F669" s="650"/>
    </row>
    <row r="670" spans="1:6">
      <c r="A670" s="650"/>
      <c r="B670" s="650"/>
      <c r="C670" s="650"/>
      <c r="D670" s="650"/>
      <c r="E670" s="650"/>
      <c r="F670" s="650"/>
    </row>
    <row r="671" spans="1:6">
      <c r="A671" s="650"/>
      <c r="B671" s="650"/>
      <c r="C671" s="650"/>
      <c r="D671" s="650"/>
      <c r="E671" s="650"/>
      <c r="F671" s="650"/>
    </row>
    <row r="672" spans="1:6">
      <c r="A672" s="650"/>
      <c r="B672" s="650"/>
      <c r="C672" s="650"/>
      <c r="D672" s="650"/>
      <c r="E672" s="650"/>
      <c r="F672" s="650"/>
    </row>
    <row r="673" spans="1:6">
      <c r="A673" s="650"/>
      <c r="B673" s="650"/>
      <c r="C673" s="650"/>
      <c r="D673" s="650"/>
      <c r="E673" s="650"/>
      <c r="F673" s="650"/>
    </row>
    <row r="674" spans="1:6">
      <c r="A674" s="650"/>
      <c r="B674" s="650"/>
      <c r="C674" s="650"/>
      <c r="D674" s="650"/>
      <c r="E674" s="650"/>
      <c r="F674" s="650"/>
    </row>
    <row r="675" spans="1:6">
      <c r="A675" s="650"/>
      <c r="B675" s="650"/>
      <c r="C675" s="650"/>
      <c r="D675" s="650"/>
      <c r="E675" s="650"/>
      <c r="F675" s="650"/>
    </row>
    <row r="676" spans="1:6">
      <c r="A676" s="650"/>
      <c r="B676" s="650"/>
      <c r="C676" s="650"/>
      <c r="D676" s="650"/>
      <c r="E676" s="650"/>
      <c r="F676" s="650"/>
    </row>
    <row r="677" spans="1:6">
      <c r="A677" s="650"/>
      <c r="B677" s="650"/>
      <c r="C677" s="650"/>
      <c r="D677" s="650"/>
      <c r="E677" s="650"/>
      <c r="F677" s="650"/>
    </row>
    <row r="678" spans="1:6">
      <c r="A678" s="650"/>
      <c r="B678" s="650"/>
      <c r="C678" s="650"/>
      <c r="D678" s="650"/>
      <c r="E678" s="650"/>
      <c r="F678" s="650"/>
    </row>
    <row r="679" spans="1:6">
      <c r="A679" s="650"/>
      <c r="B679" s="650"/>
      <c r="C679" s="650"/>
      <c r="D679" s="650"/>
      <c r="E679" s="650"/>
      <c r="F679" s="650"/>
    </row>
    <row r="680" spans="1:6">
      <c r="A680" s="650"/>
      <c r="B680" s="650"/>
      <c r="C680" s="650"/>
      <c r="D680" s="650"/>
      <c r="E680" s="650"/>
      <c r="F680" s="650"/>
    </row>
    <row r="681" spans="1:6">
      <c r="A681" s="650"/>
      <c r="B681" s="650"/>
      <c r="C681" s="650"/>
      <c r="D681" s="650"/>
      <c r="E681" s="650"/>
      <c r="F681" s="650"/>
    </row>
    <row r="682" spans="1:6">
      <c r="A682" s="650"/>
      <c r="B682" s="650"/>
      <c r="C682" s="650"/>
      <c r="D682" s="650"/>
      <c r="E682" s="650"/>
      <c r="F682" s="650"/>
    </row>
    <row r="683" spans="1:6">
      <c r="A683" s="650"/>
      <c r="B683" s="650"/>
      <c r="C683" s="650"/>
      <c r="D683" s="650"/>
      <c r="E683" s="650"/>
      <c r="F683" s="650"/>
    </row>
    <row r="684" spans="1:6">
      <c r="A684" s="650"/>
      <c r="B684" s="650"/>
      <c r="C684" s="650"/>
      <c r="D684" s="650"/>
      <c r="E684" s="650"/>
      <c r="F684" s="650"/>
    </row>
    <row r="685" spans="1:6">
      <c r="A685" s="650"/>
      <c r="B685" s="650"/>
      <c r="C685" s="650"/>
      <c r="D685" s="650"/>
      <c r="E685" s="650"/>
      <c r="F685" s="650"/>
    </row>
    <row r="686" spans="1:6">
      <c r="A686" s="650"/>
      <c r="B686" s="650"/>
      <c r="C686" s="650"/>
      <c r="D686" s="650"/>
      <c r="E686" s="650"/>
      <c r="F686" s="650"/>
    </row>
    <row r="687" spans="1:6">
      <c r="A687" s="650"/>
      <c r="B687" s="650"/>
      <c r="C687" s="650"/>
      <c r="D687" s="650"/>
      <c r="E687" s="650"/>
      <c r="F687" s="650"/>
    </row>
    <row r="688" spans="1:6">
      <c r="A688" s="650"/>
      <c r="B688" s="650"/>
      <c r="C688" s="650"/>
      <c r="D688" s="650"/>
      <c r="E688" s="650"/>
      <c r="F688" s="650"/>
    </row>
    <row r="689" spans="1:6">
      <c r="A689" s="650"/>
      <c r="B689" s="650"/>
      <c r="C689" s="650"/>
      <c r="D689" s="650"/>
      <c r="E689" s="650"/>
      <c r="F689" s="650"/>
    </row>
    <row r="690" spans="1:6">
      <c r="A690" s="650"/>
      <c r="B690" s="650"/>
      <c r="C690" s="650"/>
      <c r="D690" s="650"/>
      <c r="E690" s="650"/>
      <c r="F690" s="650"/>
    </row>
    <row r="691" spans="1:6">
      <c r="A691" s="650"/>
      <c r="B691" s="650"/>
      <c r="C691" s="650"/>
      <c r="D691" s="650"/>
      <c r="E691" s="650"/>
      <c r="F691" s="650"/>
    </row>
    <row r="692" spans="1:6">
      <c r="A692" s="650"/>
      <c r="B692" s="650"/>
      <c r="C692" s="650"/>
      <c r="D692" s="650"/>
      <c r="E692" s="650"/>
      <c r="F692" s="650"/>
    </row>
    <row r="693" spans="1:6">
      <c r="A693" s="650"/>
      <c r="B693" s="650"/>
      <c r="C693" s="650"/>
      <c r="D693" s="650"/>
      <c r="E693" s="650"/>
      <c r="F693" s="650"/>
    </row>
    <row r="694" spans="1:6">
      <c r="A694" s="650"/>
      <c r="B694" s="650"/>
      <c r="C694" s="650"/>
      <c r="D694" s="650"/>
      <c r="E694" s="650"/>
      <c r="F694" s="650"/>
    </row>
    <row r="695" spans="1:6">
      <c r="A695" s="650"/>
      <c r="B695" s="650"/>
      <c r="C695" s="650"/>
      <c r="D695" s="650"/>
      <c r="E695" s="650"/>
      <c r="F695" s="650"/>
    </row>
    <row r="696" spans="1:6">
      <c r="A696" s="650"/>
      <c r="B696" s="650"/>
      <c r="C696" s="650"/>
      <c r="D696" s="650"/>
      <c r="E696" s="650"/>
      <c r="F696" s="650"/>
    </row>
    <row r="697" spans="1:6">
      <c r="A697" s="650"/>
      <c r="B697" s="650"/>
      <c r="C697" s="650"/>
      <c r="D697" s="650"/>
      <c r="E697" s="650"/>
      <c r="F697" s="650"/>
    </row>
    <row r="698" spans="1:6">
      <c r="A698" s="650"/>
      <c r="B698" s="650"/>
      <c r="C698" s="650"/>
      <c r="D698" s="650"/>
      <c r="E698" s="650"/>
      <c r="F698" s="650"/>
    </row>
    <row r="699" spans="1:6">
      <c r="A699" s="650"/>
      <c r="B699" s="650"/>
      <c r="C699" s="650"/>
      <c r="D699" s="650"/>
      <c r="E699" s="650"/>
      <c r="F699" s="650"/>
    </row>
    <row r="700" spans="1:6">
      <c r="A700" s="650"/>
      <c r="B700" s="650"/>
      <c r="C700" s="650"/>
      <c r="D700" s="650"/>
      <c r="E700" s="650"/>
      <c r="F700" s="650"/>
    </row>
    <row r="701" spans="1:6">
      <c r="A701" s="650"/>
      <c r="B701" s="650"/>
      <c r="C701" s="650"/>
      <c r="D701" s="650"/>
      <c r="E701" s="650"/>
      <c r="F701" s="650"/>
    </row>
    <row r="702" spans="1:6">
      <c r="A702" s="650"/>
      <c r="B702" s="650"/>
      <c r="C702" s="650"/>
      <c r="D702" s="650"/>
      <c r="E702" s="650"/>
      <c r="F702" s="650"/>
    </row>
    <row r="703" spans="1:6">
      <c r="A703" s="650"/>
      <c r="B703" s="650"/>
      <c r="C703" s="650"/>
      <c r="D703" s="650"/>
      <c r="E703" s="650"/>
      <c r="F703" s="650"/>
    </row>
    <row r="704" spans="1:6">
      <c r="A704" s="650"/>
      <c r="B704" s="650"/>
      <c r="C704" s="650"/>
      <c r="D704" s="650"/>
      <c r="E704" s="650"/>
      <c r="F704" s="650"/>
    </row>
    <row r="705" spans="1:6">
      <c r="A705" s="650"/>
      <c r="B705" s="650"/>
      <c r="C705" s="650"/>
      <c r="D705" s="650"/>
      <c r="E705" s="650"/>
      <c r="F705" s="650"/>
    </row>
    <row r="706" spans="1:6">
      <c r="A706" s="650"/>
      <c r="B706" s="650"/>
      <c r="C706" s="650"/>
      <c r="D706" s="650"/>
      <c r="E706" s="650"/>
      <c r="F706" s="650"/>
    </row>
    <row r="707" spans="1:6">
      <c r="A707" s="650"/>
      <c r="B707" s="650"/>
      <c r="C707" s="650"/>
      <c r="D707" s="650"/>
      <c r="E707" s="650"/>
      <c r="F707" s="650"/>
    </row>
    <row r="708" spans="1:6">
      <c r="A708" s="650"/>
      <c r="B708" s="650"/>
      <c r="C708" s="650"/>
      <c r="D708" s="650"/>
      <c r="E708" s="650"/>
      <c r="F708" s="650"/>
    </row>
    <row r="709" spans="1:6">
      <c r="A709" s="650"/>
      <c r="B709" s="650"/>
      <c r="C709" s="650"/>
      <c r="D709" s="650"/>
      <c r="E709" s="650"/>
      <c r="F709" s="650"/>
    </row>
    <row r="710" spans="1:6">
      <c r="A710" s="650"/>
      <c r="B710" s="650"/>
      <c r="C710" s="650"/>
      <c r="D710" s="650"/>
      <c r="E710" s="650"/>
      <c r="F710" s="650"/>
    </row>
    <row r="711" spans="1:6">
      <c r="A711" s="650"/>
      <c r="B711" s="650"/>
      <c r="C711" s="650"/>
      <c r="D711" s="650"/>
      <c r="E711" s="650"/>
      <c r="F711" s="650"/>
    </row>
    <row r="712" spans="1:6">
      <c r="A712" s="650"/>
      <c r="B712" s="650"/>
      <c r="C712" s="650"/>
      <c r="D712" s="650"/>
      <c r="E712" s="650"/>
      <c r="F712" s="650"/>
    </row>
    <row r="713" spans="1:6">
      <c r="A713" s="650"/>
      <c r="B713" s="650"/>
      <c r="C713" s="650"/>
      <c r="D713" s="650"/>
      <c r="E713" s="650"/>
      <c r="F713" s="650"/>
    </row>
    <row r="714" spans="1:6">
      <c r="A714" s="650"/>
      <c r="B714" s="650"/>
      <c r="C714" s="650"/>
      <c r="D714" s="650"/>
      <c r="E714" s="650"/>
      <c r="F714" s="650"/>
    </row>
    <row r="715" spans="1:6">
      <c r="A715" s="650"/>
      <c r="B715" s="650"/>
      <c r="C715" s="650"/>
      <c r="D715" s="650"/>
      <c r="E715" s="650"/>
      <c r="F715" s="650"/>
    </row>
    <row r="716" spans="1:6">
      <c r="A716" s="650"/>
      <c r="B716" s="650"/>
      <c r="C716" s="650"/>
      <c r="D716" s="650"/>
      <c r="E716" s="650"/>
      <c r="F716" s="650"/>
    </row>
    <row r="717" spans="1:6">
      <c r="A717" s="650"/>
      <c r="B717" s="650"/>
      <c r="C717" s="650"/>
      <c r="D717" s="650"/>
      <c r="E717" s="650"/>
      <c r="F717" s="650"/>
    </row>
    <row r="718" spans="1:6">
      <c r="A718" s="650"/>
      <c r="B718" s="650"/>
      <c r="C718" s="650"/>
      <c r="D718" s="650"/>
      <c r="E718" s="650"/>
      <c r="F718" s="650"/>
    </row>
    <row r="719" spans="1:6">
      <c r="A719" s="650"/>
      <c r="B719" s="650"/>
      <c r="C719" s="650"/>
      <c r="D719" s="650"/>
      <c r="E719" s="650"/>
      <c r="F719" s="650"/>
    </row>
    <row r="720" spans="1:6">
      <c r="A720" s="650"/>
      <c r="B720" s="650"/>
      <c r="C720" s="650"/>
      <c r="D720" s="650"/>
      <c r="E720" s="650"/>
      <c r="F720" s="650"/>
    </row>
    <row r="721" spans="1:6">
      <c r="A721" s="650"/>
      <c r="B721" s="650"/>
      <c r="C721" s="650"/>
      <c r="D721" s="650"/>
      <c r="E721" s="650"/>
      <c r="F721" s="650"/>
    </row>
    <row r="722" spans="1:6">
      <c r="A722" s="650"/>
      <c r="B722" s="650"/>
      <c r="C722" s="650"/>
      <c r="D722" s="650"/>
      <c r="E722" s="650"/>
      <c r="F722" s="650"/>
    </row>
    <row r="723" spans="1:6">
      <c r="A723" s="650"/>
      <c r="B723" s="650"/>
      <c r="C723" s="650"/>
      <c r="D723" s="650"/>
      <c r="E723" s="650"/>
      <c r="F723" s="650"/>
    </row>
    <row r="724" spans="1:6">
      <c r="A724" s="650"/>
      <c r="B724" s="650"/>
      <c r="C724" s="650"/>
      <c r="D724" s="650"/>
      <c r="E724" s="650"/>
      <c r="F724" s="650"/>
    </row>
    <row r="725" spans="1:6">
      <c r="A725" s="650"/>
      <c r="B725" s="650"/>
      <c r="C725" s="650"/>
      <c r="D725" s="650"/>
      <c r="E725" s="650"/>
      <c r="F725" s="650"/>
    </row>
    <row r="726" spans="1:6">
      <c r="A726" s="650"/>
      <c r="B726" s="650"/>
      <c r="C726" s="650"/>
      <c r="D726" s="650"/>
      <c r="E726" s="650"/>
      <c r="F726" s="650"/>
    </row>
    <row r="727" spans="1:6">
      <c r="A727" s="650"/>
      <c r="B727" s="650"/>
      <c r="C727" s="650"/>
      <c r="D727" s="650"/>
      <c r="E727" s="650"/>
      <c r="F727" s="650"/>
    </row>
    <row r="728" spans="1:6">
      <c r="A728" s="650"/>
      <c r="B728" s="650"/>
      <c r="C728" s="650"/>
      <c r="D728" s="650"/>
      <c r="E728" s="650"/>
      <c r="F728" s="650"/>
    </row>
    <row r="729" spans="1:6">
      <c r="A729" s="650"/>
      <c r="B729" s="650"/>
      <c r="C729" s="650"/>
      <c r="D729" s="650"/>
      <c r="E729" s="650"/>
      <c r="F729" s="650"/>
    </row>
    <row r="730" spans="1:6">
      <c r="A730" s="650"/>
      <c r="B730" s="650"/>
      <c r="C730" s="650"/>
      <c r="D730" s="650"/>
      <c r="E730" s="650"/>
      <c r="F730" s="650"/>
    </row>
    <row r="731" spans="1:6">
      <c r="A731" s="650"/>
      <c r="B731" s="650"/>
      <c r="C731" s="650"/>
      <c r="D731" s="650"/>
      <c r="E731" s="650"/>
      <c r="F731" s="650"/>
    </row>
    <row r="732" spans="1:6">
      <c r="A732" s="650"/>
      <c r="B732" s="650"/>
      <c r="C732" s="650"/>
      <c r="D732" s="650"/>
      <c r="E732" s="650"/>
      <c r="F732" s="650"/>
    </row>
    <row r="733" spans="1:6">
      <c r="A733" s="650"/>
      <c r="B733" s="650"/>
      <c r="C733" s="650"/>
      <c r="D733" s="650"/>
      <c r="E733" s="650"/>
      <c r="F733" s="650"/>
    </row>
    <row r="734" spans="1:6">
      <c r="A734" s="650"/>
      <c r="B734" s="650"/>
      <c r="C734" s="650"/>
      <c r="D734" s="650"/>
      <c r="E734" s="650"/>
      <c r="F734" s="650"/>
    </row>
    <row r="735" spans="1:6">
      <c r="A735" s="650"/>
      <c r="B735" s="650"/>
      <c r="C735" s="650"/>
      <c r="D735" s="650"/>
      <c r="E735" s="650"/>
      <c r="F735" s="650"/>
    </row>
    <row r="736" spans="1:6">
      <c r="A736" s="650"/>
      <c r="B736" s="650"/>
      <c r="C736" s="650"/>
      <c r="D736" s="650"/>
      <c r="E736" s="650"/>
      <c r="F736" s="650"/>
    </row>
    <row r="737" spans="1:6">
      <c r="A737" s="650"/>
      <c r="B737" s="650"/>
      <c r="C737" s="650"/>
      <c r="D737" s="650"/>
      <c r="E737" s="650"/>
      <c r="F737" s="650"/>
    </row>
    <row r="738" spans="1:6">
      <c r="A738" s="650"/>
      <c r="B738" s="650"/>
      <c r="C738" s="650"/>
      <c r="D738" s="650"/>
      <c r="E738" s="650"/>
      <c r="F738" s="650"/>
    </row>
    <row r="739" spans="1:6">
      <c r="A739" s="650"/>
      <c r="B739" s="650"/>
      <c r="C739" s="650"/>
      <c r="D739" s="650"/>
      <c r="E739" s="650"/>
      <c r="F739" s="650"/>
    </row>
    <row r="740" spans="1:6">
      <c r="A740" s="650"/>
      <c r="B740" s="650"/>
      <c r="C740" s="650"/>
      <c r="D740" s="650"/>
      <c r="E740" s="650"/>
      <c r="F740" s="650"/>
    </row>
    <row r="741" spans="1:6">
      <c r="A741" s="650"/>
      <c r="B741" s="650"/>
      <c r="C741" s="650"/>
      <c r="D741" s="650"/>
      <c r="E741" s="650"/>
      <c r="F741" s="650"/>
    </row>
    <row r="742" spans="1:6">
      <c r="A742" s="650"/>
      <c r="B742" s="650"/>
      <c r="C742" s="650"/>
      <c r="D742" s="650"/>
      <c r="E742" s="650"/>
      <c r="F742" s="650"/>
    </row>
    <row r="743" spans="1:6">
      <c r="A743" s="650"/>
      <c r="B743" s="650"/>
      <c r="C743" s="650"/>
      <c r="D743" s="650"/>
      <c r="E743" s="650"/>
      <c r="F743" s="650"/>
    </row>
    <row r="744" spans="1:6">
      <c r="A744" s="650"/>
      <c r="B744" s="650"/>
      <c r="C744" s="650"/>
      <c r="D744" s="650"/>
      <c r="E744" s="650"/>
      <c r="F744" s="650"/>
    </row>
    <row r="745" spans="1:6">
      <c r="A745" s="650"/>
      <c r="B745" s="650"/>
      <c r="C745" s="650"/>
      <c r="D745" s="650"/>
      <c r="E745" s="650"/>
      <c r="F745" s="650"/>
    </row>
    <row r="746" spans="1:6">
      <c r="A746" s="650"/>
      <c r="B746" s="650"/>
      <c r="C746" s="650"/>
      <c r="D746" s="650"/>
      <c r="E746" s="650"/>
      <c r="F746" s="650"/>
    </row>
    <row r="747" spans="1:6">
      <c r="A747" s="650"/>
      <c r="B747" s="650"/>
      <c r="C747" s="650"/>
      <c r="D747" s="650"/>
      <c r="E747" s="650"/>
      <c r="F747" s="650"/>
    </row>
    <row r="748" spans="1:6">
      <c r="A748" s="650"/>
      <c r="B748" s="650"/>
      <c r="C748" s="650"/>
      <c r="D748" s="650"/>
      <c r="E748" s="650"/>
      <c r="F748" s="650"/>
    </row>
    <row r="749" spans="1:6">
      <c r="A749" s="650"/>
      <c r="B749" s="650"/>
      <c r="C749" s="650"/>
      <c r="D749" s="650"/>
      <c r="E749" s="650"/>
      <c r="F749" s="650"/>
    </row>
    <row r="750" spans="1:6">
      <c r="A750" s="650"/>
      <c r="B750" s="650"/>
      <c r="C750" s="650"/>
      <c r="D750" s="650"/>
      <c r="E750" s="650"/>
      <c r="F750" s="650"/>
    </row>
    <row r="751" spans="1:6">
      <c r="A751" s="650"/>
      <c r="B751" s="650"/>
      <c r="C751" s="650"/>
      <c r="D751" s="650"/>
      <c r="E751" s="650"/>
      <c r="F751" s="650"/>
    </row>
    <row r="752" spans="1:6">
      <c r="A752" s="650"/>
      <c r="B752" s="650"/>
      <c r="C752" s="650"/>
      <c r="D752" s="650"/>
      <c r="E752" s="650"/>
      <c r="F752" s="650"/>
    </row>
    <row r="753" spans="1:6">
      <c r="A753" s="650"/>
      <c r="B753" s="650"/>
      <c r="C753" s="650"/>
      <c r="D753" s="650"/>
      <c r="E753" s="650"/>
      <c r="F753" s="650"/>
    </row>
    <row r="754" spans="1:6">
      <c r="A754" s="650"/>
      <c r="B754" s="650"/>
      <c r="C754" s="650"/>
      <c r="D754" s="650"/>
      <c r="E754" s="650"/>
      <c r="F754" s="650"/>
    </row>
    <row r="755" spans="1:6">
      <c r="A755" s="650"/>
      <c r="B755" s="650"/>
      <c r="C755" s="650"/>
      <c r="D755" s="650"/>
      <c r="E755" s="650"/>
      <c r="F755" s="650"/>
    </row>
    <row r="756" spans="1:6">
      <c r="A756" s="650"/>
      <c r="B756" s="650"/>
      <c r="C756" s="650"/>
      <c r="D756" s="650"/>
      <c r="E756" s="650"/>
      <c r="F756" s="650"/>
    </row>
    <row r="757" spans="1:6">
      <c r="A757" s="650"/>
      <c r="B757" s="650"/>
      <c r="C757" s="650"/>
      <c r="D757" s="650"/>
      <c r="E757" s="650"/>
      <c r="F757" s="650"/>
    </row>
    <row r="758" spans="1:6">
      <c r="A758" s="650"/>
      <c r="B758" s="650"/>
      <c r="C758" s="650"/>
      <c r="D758" s="650"/>
      <c r="E758" s="650"/>
      <c r="F758" s="650"/>
    </row>
    <row r="759" spans="1:6">
      <c r="A759" s="650"/>
      <c r="B759" s="650"/>
      <c r="C759" s="650"/>
      <c r="D759" s="650"/>
      <c r="E759" s="650"/>
      <c r="F759" s="650"/>
    </row>
    <row r="760" spans="1:6">
      <c r="A760" s="650"/>
      <c r="B760" s="650"/>
      <c r="C760" s="650"/>
      <c r="D760" s="650"/>
      <c r="E760" s="650"/>
      <c r="F760" s="650"/>
    </row>
    <row r="761" spans="1:6">
      <c r="A761" s="650"/>
      <c r="B761" s="650"/>
      <c r="C761" s="650"/>
      <c r="D761" s="650"/>
      <c r="E761" s="650"/>
      <c r="F761" s="650"/>
    </row>
    <row r="762" spans="1:6">
      <c r="A762" s="650"/>
      <c r="B762" s="650"/>
      <c r="C762" s="650"/>
      <c r="D762" s="650"/>
      <c r="E762" s="650"/>
      <c r="F762" s="650"/>
    </row>
    <row r="763" spans="1:6">
      <c r="A763" s="650"/>
      <c r="B763" s="650"/>
      <c r="C763" s="650"/>
      <c r="D763" s="650"/>
      <c r="E763" s="650"/>
      <c r="F763" s="650"/>
    </row>
    <row r="764" spans="1:6">
      <c r="A764" s="650"/>
      <c r="B764" s="650"/>
      <c r="C764" s="650"/>
      <c r="D764" s="650"/>
      <c r="E764" s="650"/>
      <c r="F764" s="650"/>
    </row>
    <row r="765" spans="1:6">
      <c r="A765" s="650"/>
      <c r="B765" s="650"/>
      <c r="C765" s="650"/>
      <c r="D765" s="650"/>
      <c r="E765" s="650"/>
      <c r="F765" s="650"/>
    </row>
    <row r="766" spans="1:6">
      <c r="A766" s="650"/>
      <c r="B766" s="650"/>
      <c r="C766" s="650"/>
      <c r="D766" s="650"/>
      <c r="E766" s="650"/>
      <c r="F766" s="650"/>
    </row>
    <row r="767" spans="1:6">
      <c r="A767" s="650"/>
      <c r="B767" s="650"/>
      <c r="C767" s="650"/>
      <c r="D767" s="650"/>
      <c r="E767" s="650"/>
      <c r="F767" s="650"/>
    </row>
    <row r="768" spans="1:6">
      <c r="A768" s="650"/>
      <c r="B768" s="650"/>
      <c r="C768" s="650"/>
      <c r="D768" s="650"/>
      <c r="E768" s="650"/>
      <c r="F768" s="650"/>
    </row>
    <row r="769" spans="1:6">
      <c r="A769" s="650"/>
      <c r="B769" s="650"/>
      <c r="C769" s="650"/>
      <c r="D769" s="650"/>
      <c r="E769" s="650"/>
      <c r="F769" s="650"/>
    </row>
    <row r="770" spans="1:6">
      <c r="A770" s="650"/>
      <c r="B770" s="650"/>
      <c r="C770" s="650"/>
      <c r="D770" s="650"/>
      <c r="E770" s="650"/>
      <c r="F770" s="650"/>
    </row>
    <row r="771" spans="1:6">
      <c r="A771" s="650"/>
      <c r="B771" s="650"/>
      <c r="C771" s="650"/>
      <c r="D771" s="650"/>
      <c r="E771" s="650"/>
      <c r="F771" s="650"/>
    </row>
    <row r="772" spans="1:6">
      <c r="A772" s="650"/>
      <c r="B772" s="650"/>
      <c r="C772" s="650"/>
      <c r="D772" s="650"/>
      <c r="E772" s="650"/>
      <c r="F772" s="650"/>
    </row>
    <row r="773" spans="1:6">
      <c r="A773" s="650"/>
      <c r="B773" s="650"/>
      <c r="C773" s="650"/>
      <c r="D773" s="650"/>
      <c r="E773" s="650"/>
      <c r="F773" s="650"/>
    </row>
    <row r="774" spans="1:6">
      <c r="A774" s="650"/>
      <c r="B774" s="650"/>
      <c r="C774" s="650"/>
      <c r="D774" s="650"/>
      <c r="E774" s="650"/>
      <c r="F774" s="650"/>
    </row>
    <row r="775" spans="1:6">
      <c r="A775" s="650"/>
      <c r="B775" s="650"/>
      <c r="C775" s="650"/>
      <c r="D775" s="650"/>
      <c r="E775" s="650"/>
      <c r="F775" s="650"/>
    </row>
    <row r="776" spans="1:6">
      <c r="A776" s="650"/>
      <c r="B776" s="650"/>
      <c r="C776" s="650"/>
      <c r="D776" s="650"/>
      <c r="E776" s="650"/>
      <c r="F776" s="650"/>
    </row>
    <row r="777" spans="1:6">
      <c r="A777" s="650"/>
      <c r="B777" s="650"/>
      <c r="C777" s="650"/>
      <c r="D777" s="650"/>
      <c r="E777" s="650"/>
      <c r="F777" s="650"/>
    </row>
    <row r="778" spans="1:6">
      <c r="A778" s="650"/>
      <c r="B778" s="650"/>
      <c r="C778" s="650"/>
      <c r="D778" s="650"/>
      <c r="E778" s="650"/>
      <c r="F778" s="650"/>
    </row>
    <row r="779" spans="1:6">
      <c r="A779" s="650"/>
      <c r="B779" s="650"/>
      <c r="C779" s="650"/>
      <c r="D779" s="650"/>
      <c r="E779" s="650"/>
      <c r="F779" s="650"/>
    </row>
    <row r="780" spans="1:6">
      <c r="A780" s="650"/>
      <c r="B780" s="650"/>
      <c r="C780" s="650"/>
      <c r="D780" s="650"/>
      <c r="E780" s="650"/>
      <c r="F780" s="650"/>
    </row>
    <row r="781" spans="1:6">
      <c r="A781" s="650"/>
      <c r="B781" s="650"/>
      <c r="C781" s="650"/>
      <c r="D781" s="650"/>
      <c r="E781" s="650"/>
      <c r="F781" s="650"/>
    </row>
    <row r="782" spans="1:6">
      <c r="A782" s="650"/>
      <c r="B782" s="650"/>
      <c r="C782" s="650"/>
      <c r="D782" s="650"/>
      <c r="E782" s="650"/>
      <c r="F782" s="650"/>
    </row>
    <row r="783" spans="1:6">
      <c r="A783" s="650"/>
      <c r="B783" s="650"/>
      <c r="C783" s="650"/>
      <c r="D783" s="650"/>
      <c r="E783" s="650"/>
      <c r="F783" s="650"/>
    </row>
    <row r="784" spans="1:6">
      <c r="A784" s="650"/>
      <c r="B784" s="650"/>
      <c r="C784" s="650"/>
      <c r="D784" s="650"/>
      <c r="E784" s="650"/>
      <c r="F784" s="650"/>
    </row>
    <row r="785" spans="1:6">
      <c r="A785" s="650"/>
      <c r="B785" s="650"/>
      <c r="C785" s="650"/>
      <c r="D785" s="650"/>
      <c r="E785" s="650"/>
      <c r="F785" s="650"/>
    </row>
    <row r="786" spans="1:6">
      <c r="A786" s="650"/>
      <c r="B786" s="650"/>
      <c r="C786" s="650"/>
      <c r="D786" s="650"/>
      <c r="E786" s="650"/>
      <c r="F786" s="650"/>
    </row>
    <row r="787" spans="1:6">
      <c r="A787" s="650"/>
      <c r="B787" s="650"/>
      <c r="C787" s="650"/>
      <c r="D787" s="650"/>
      <c r="E787" s="650"/>
      <c r="F787" s="650"/>
    </row>
    <row r="788" spans="1:6">
      <c r="A788" s="650"/>
      <c r="B788" s="650"/>
      <c r="C788" s="650"/>
      <c r="D788" s="650"/>
      <c r="E788" s="650"/>
      <c r="F788" s="650"/>
    </row>
    <row r="789" spans="1:6">
      <c r="A789" s="650"/>
      <c r="B789" s="650"/>
      <c r="C789" s="650"/>
      <c r="D789" s="650"/>
      <c r="E789" s="650"/>
      <c r="F789" s="650"/>
    </row>
    <row r="790" spans="1:6">
      <c r="A790" s="650"/>
      <c r="B790" s="650"/>
      <c r="C790" s="650"/>
      <c r="D790" s="650"/>
      <c r="E790" s="650"/>
      <c r="F790" s="650"/>
    </row>
    <row r="791" spans="1:6">
      <c r="A791" s="650"/>
      <c r="B791" s="650"/>
      <c r="C791" s="650"/>
      <c r="D791" s="650"/>
      <c r="E791" s="650"/>
      <c r="F791" s="650"/>
    </row>
    <row r="792" spans="1:6">
      <c r="A792" s="650"/>
      <c r="B792" s="650"/>
      <c r="C792" s="650"/>
      <c r="D792" s="650"/>
      <c r="E792" s="650"/>
      <c r="F792" s="650"/>
    </row>
    <row r="793" spans="1:6">
      <c r="A793" s="650"/>
      <c r="B793" s="650"/>
      <c r="C793" s="650"/>
      <c r="D793" s="650"/>
      <c r="E793" s="650"/>
      <c r="F793" s="650"/>
    </row>
    <row r="794" spans="1:6">
      <c r="A794" s="650"/>
      <c r="B794" s="650"/>
      <c r="C794" s="650"/>
      <c r="D794" s="650"/>
      <c r="E794" s="650"/>
      <c r="F794" s="650"/>
    </row>
    <row r="795" spans="1:6">
      <c r="A795" s="650"/>
      <c r="B795" s="650"/>
      <c r="C795" s="650"/>
      <c r="D795" s="650"/>
      <c r="E795" s="650"/>
      <c r="F795" s="650"/>
    </row>
    <row r="796" spans="1:6">
      <c r="A796" s="650"/>
      <c r="B796" s="650"/>
      <c r="C796" s="650"/>
      <c r="D796" s="650"/>
      <c r="E796" s="650"/>
      <c r="F796" s="650"/>
    </row>
    <row r="797" spans="1:6">
      <c r="A797" s="650"/>
      <c r="B797" s="650"/>
      <c r="C797" s="650"/>
      <c r="D797" s="650"/>
      <c r="E797" s="650"/>
      <c r="F797" s="650"/>
    </row>
    <row r="798" spans="1:6">
      <c r="A798" s="650"/>
      <c r="B798" s="650"/>
      <c r="C798" s="650"/>
      <c r="D798" s="650"/>
      <c r="E798" s="650"/>
      <c r="F798" s="650"/>
    </row>
    <row r="799" spans="1:6">
      <c r="A799" s="650"/>
      <c r="B799" s="650"/>
      <c r="C799" s="650"/>
      <c r="D799" s="650"/>
      <c r="E799" s="650"/>
      <c r="F799" s="650"/>
    </row>
    <row r="800" spans="1:6">
      <c r="A800" s="650"/>
      <c r="B800" s="650"/>
      <c r="C800" s="650"/>
      <c r="D800" s="650"/>
      <c r="E800" s="650"/>
      <c r="F800" s="650"/>
    </row>
    <row r="801" spans="1:6">
      <c r="A801" s="650"/>
      <c r="B801" s="650"/>
      <c r="C801" s="650"/>
      <c r="D801" s="650"/>
      <c r="E801" s="650"/>
      <c r="F801" s="650"/>
    </row>
    <row r="802" spans="1:6">
      <c r="A802" s="650"/>
      <c r="B802" s="650"/>
      <c r="C802" s="650"/>
      <c r="D802" s="650"/>
      <c r="E802" s="650"/>
      <c r="F802" s="650"/>
    </row>
    <row r="803" spans="1:6">
      <c r="A803" s="650"/>
      <c r="B803" s="650"/>
      <c r="C803" s="650"/>
      <c r="D803" s="650"/>
      <c r="E803" s="650"/>
      <c r="F803" s="650"/>
    </row>
    <row r="804" spans="1:6">
      <c r="A804" s="650"/>
      <c r="B804" s="650"/>
      <c r="C804" s="650"/>
      <c r="D804" s="650"/>
      <c r="E804" s="650"/>
      <c r="F804" s="650"/>
    </row>
    <row r="805" spans="1:6">
      <c r="A805" s="650"/>
      <c r="B805" s="650"/>
      <c r="C805" s="650"/>
      <c r="D805" s="650"/>
      <c r="E805" s="650"/>
      <c r="F805" s="650"/>
    </row>
    <row r="806" spans="1:6">
      <c r="A806" s="650"/>
      <c r="B806" s="650"/>
      <c r="C806" s="650"/>
      <c r="D806" s="650"/>
      <c r="E806" s="650"/>
      <c r="F806" s="650"/>
    </row>
    <row r="807" spans="1:6">
      <c r="A807" s="650"/>
      <c r="B807" s="650"/>
      <c r="C807" s="650"/>
      <c r="D807" s="650"/>
      <c r="E807" s="650"/>
      <c r="F807" s="650"/>
    </row>
    <row r="808" spans="1:6">
      <c r="A808" s="650"/>
      <c r="B808" s="650"/>
      <c r="C808" s="650"/>
      <c r="D808" s="650"/>
      <c r="E808" s="650"/>
      <c r="F808" s="650"/>
    </row>
    <row r="809" spans="1:6">
      <c r="A809" s="650"/>
      <c r="B809" s="650"/>
      <c r="C809" s="650"/>
      <c r="D809" s="650"/>
      <c r="E809" s="650"/>
      <c r="F809" s="650"/>
    </row>
    <row r="810" spans="1:6">
      <c r="A810" s="650"/>
      <c r="B810" s="650"/>
      <c r="C810" s="650"/>
      <c r="D810" s="650"/>
      <c r="E810" s="650"/>
      <c r="F810" s="650"/>
    </row>
    <row r="811" spans="1:6">
      <c r="A811" s="650"/>
      <c r="B811" s="650"/>
      <c r="C811" s="650"/>
      <c r="D811" s="650"/>
      <c r="E811" s="650"/>
      <c r="F811" s="650"/>
    </row>
    <row r="812" spans="1:6">
      <c r="A812" s="650"/>
      <c r="B812" s="650"/>
      <c r="C812" s="650"/>
      <c r="D812" s="650"/>
      <c r="E812" s="650"/>
      <c r="F812" s="650"/>
    </row>
    <row r="813" spans="1:6">
      <c r="A813" s="650"/>
      <c r="B813" s="650"/>
      <c r="C813" s="650"/>
      <c r="D813" s="650"/>
      <c r="E813" s="650"/>
      <c r="F813" s="650"/>
    </row>
    <row r="814" spans="1:6">
      <c r="A814" s="650"/>
      <c r="B814" s="650"/>
      <c r="C814" s="650"/>
      <c r="D814" s="650"/>
      <c r="E814" s="650"/>
      <c r="F814" s="650"/>
    </row>
    <row r="815" spans="1:6">
      <c r="A815" s="650"/>
      <c r="B815" s="650"/>
      <c r="C815" s="650"/>
      <c r="D815" s="650"/>
      <c r="E815" s="650"/>
      <c r="F815" s="650"/>
    </row>
    <row r="816" spans="1:6">
      <c r="A816" s="650"/>
      <c r="B816" s="650"/>
      <c r="C816" s="650"/>
      <c r="D816" s="650"/>
      <c r="E816" s="650"/>
      <c r="F816" s="650"/>
    </row>
    <row r="817" spans="1:6">
      <c r="A817" s="650"/>
      <c r="B817" s="650"/>
      <c r="C817" s="650"/>
      <c r="D817" s="650"/>
      <c r="E817" s="650"/>
      <c r="F817" s="650"/>
    </row>
    <row r="818" spans="1:6">
      <c r="A818" s="650"/>
      <c r="B818" s="650"/>
      <c r="C818" s="650"/>
      <c r="D818" s="650"/>
      <c r="E818" s="650"/>
      <c r="F818" s="650"/>
    </row>
    <row r="819" spans="1:6">
      <c r="A819" s="650"/>
      <c r="B819" s="650"/>
      <c r="C819" s="650"/>
      <c r="D819" s="650"/>
      <c r="E819" s="650"/>
      <c r="F819" s="650"/>
    </row>
    <row r="820" spans="1:6">
      <c r="A820" s="650"/>
      <c r="B820" s="650"/>
      <c r="C820" s="650"/>
      <c r="D820" s="650"/>
      <c r="E820" s="650"/>
      <c r="F820" s="650"/>
    </row>
    <row r="821" spans="1:6">
      <c r="A821" s="650"/>
      <c r="B821" s="650"/>
      <c r="C821" s="650"/>
      <c r="D821" s="650"/>
      <c r="E821" s="650"/>
      <c r="F821" s="650"/>
    </row>
    <row r="822" spans="1:6">
      <c r="A822" s="650"/>
      <c r="B822" s="650"/>
      <c r="C822" s="650"/>
      <c r="D822" s="650"/>
      <c r="E822" s="650"/>
      <c r="F822" s="650"/>
    </row>
    <row r="823" spans="1:6">
      <c r="A823" s="650"/>
      <c r="B823" s="650"/>
      <c r="C823" s="650"/>
      <c r="D823" s="650"/>
      <c r="E823" s="650"/>
      <c r="F823" s="650"/>
    </row>
    <row r="824" spans="1:6">
      <c r="A824" s="650"/>
      <c r="B824" s="650"/>
      <c r="C824" s="650"/>
      <c r="D824" s="650"/>
      <c r="E824" s="650"/>
      <c r="F824" s="650"/>
    </row>
    <row r="825" spans="1:6">
      <c r="A825" s="650"/>
      <c r="B825" s="650"/>
      <c r="C825" s="650"/>
      <c r="D825" s="650"/>
      <c r="E825" s="650"/>
      <c r="F825" s="650"/>
    </row>
    <row r="826" spans="1:6">
      <c r="A826" s="650"/>
      <c r="B826" s="650"/>
      <c r="C826" s="650"/>
      <c r="D826" s="650"/>
      <c r="E826" s="650"/>
      <c r="F826" s="650"/>
    </row>
    <row r="827" spans="1:6">
      <c r="A827" s="650"/>
      <c r="B827" s="650"/>
      <c r="C827" s="650"/>
      <c r="D827" s="650"/>
      <c r="E827" s="650"/>
      <c r="F827" s="650"/>
    </row>
    <row r="828" spans="1:6">
      <c r="A828" s="650"/>
      <c r="B828" s="650"/>
      <c r="C828" s="650"/>
      <c r="D828" s="650"/>
      <c r="E828" s="650"/>
      <c r="F828" s="650"/>
    </row>
    <row r="829" spans="1:6">
      <c r="A829" s="650"/>
      <c r="B829" s="650"/>
      <c r="C829" s="650"/>
      <c r="D829" s="650"/>
      <c r="E829" s="650"/>
      <c r="F829" s="650"/>
    </row>
    <row r="830" spans="1:6">
      <c r="A830" s="650"/>
      <c r="B830" s="650"/>
      <c r="C830" s="650"/>
      <c r="D830" s="650"/>
      <c r="E830" s="650"/>
      <c r="F830" s="650"/>
    </row>
    <row r="831" spans="1:6">
      <c r="A831" s="650"/>
      <c r="B831" s="650"/>
      <c r="C831" s="650"/>
      <c r="D831" s="650"/>
      <c r="E831" s="650"/>
      <c r="F831" s="650"/>
    </row>
    <row r="832" spans="1:6">
      <c r="A832" s="650"/>
      <c r="B832" s="650"/>
      <c r="C832" s="650"/>
      <c r="D832" s="650"/>
      <c r="E832" s="650"/>
      <c r="F832" s="650"/>
    </row>
    <row r="833" spans="1:6">
      <c r="A833" s="650"/>
      <c r="B833" s="650"/>
      <c r="C833" s="650"/>
      <c r="D833" s="650"/>
      <c r="E833" s="650"/>
      <c r="F833" s="650"/>
    </row>
    <row r="834" spans="1:6">
      <c r="A834" s="650"/>
      <c r="B834" s="650"/>
      <c r="C834" s="650"/>
      <c r="D834" s="650"/>
      <c r="E834" s="650"/>
      <c r="F834" s="650"/>
    </row>
    <row r="835" spans="1:6">
      <c r="A835" s="650"/>
      <c r="B835" s="650"/>
      <c r="C835" s="650"/>
      <c r="D835" s="650"/>
      <c r="E835" s="650"/>
      <c r="F835" s="650"/>
    </row>
    <row r="836" spans="1:6">
      <c r="A836" s="650"/>
      <c r="B836" s="650"/>
      <c r="C836" s="650"/>
      <c r="D836" s="650"/>
      <c r="E836" s="650"/>
      <c r="F836" s="650"/>
    </row>
    <row r="837" spans="1:6">
      <c r="A837" s="650"/>
      <c r="B837" s="650"/>
      <c r="C837" s="650"/>
      <c r="D837" s="650"/>
      <c r="E837" s="650"/>
      <c r="F837" s="650"/>
    </row>
    <row r="838" spans="1:6">
      <c r="A838" s="650"/>
      <c r="B838" s="650"/>
      <c r="C838" s="650"/>
      <c r="D838" s="650"/>
      <c r="E838" s="650"/>
      <c r="F838" s="650"/>
    </row>
    <row r="839" spans="1:6">
      <c r="A839" s="650"/>
      <c r="B839" s="650"/>
      <c r="C839" s="650"/>
      <c r="D839" s="650"/>
      <c r="E839" s="650"/>
      <c r="F839" s="650"/>
    </row>
    <row r="840" spans="1:6">
      <c r="A840" s="650"/>
      <c r="B840" s="650"/>
      <c r="C840" s="650"/>
      <c r="D840" s="650"/>
      <c r="E840" s="650"/>
      <c r="F840" s="650"/>
    </row>
    <row r="841" spans="1:6">
      <c r="A841" s="650"/>
      <c r="B841" s="650"/>
      <c r="C841" s="650"/>
      <c r="D841" s="650"/>
      <c r="E841" s="650"/>
      <c r="F841" s="650"/>
    </row>
    <row r="842" spans="1:6">
      <c r="A842" s="650"/>
      <c r="B842" s="650"/>
      <c r="C842" s="650"/>
      <c r="D842" s="650"/>
      <c r="E842" s="650"/>
      <c r="F842" s="650"/>
    </row>
    <row r="843" spans="1:6">
      <c r="A843" s="650"/>
      <c r="B843" s="650"/>
      <c r="C843" s="650"/>
      <c r="D843" s="650"/>
      <c r="E843" s="650"/>
      <c r="F843" s="650"/>
    </row>
    <row r="844" spans="1:6">
      <c r="A844" s="650"/>
      <c r="B844" s="650"/>
      <c r="C844" s="650"/>
      <c r="D844" s="650"/>
      <c r="E844" s="650"/>
      <c r="F844" s="650"/>
    </row>
    <row r="845" spans="1:6">
      <c r="A845" s="650"/>
      <c r="B845" s="650"/>
      <c r="C845" s="650"/>
      <c r="D845" s="650"/>
      <c r="E845" s="650"/>
      <c r="F845" s="650"/>
    </row>
    <row r="846" spans="1:6">
      <c r="A846" s="650"/>
      <c r="B846" s="650"/>
      <c r="C846" s="650"/>
      <c r="D846" s="650"/>
      <c r="E846" s="650"/>
      <c r="F846" s="650"/>
    </row>
    <row r="847" spans="1:6">
      <c r="A847" s="650"/>
      <c r="B847" s="650"/>
      <c r="C847" s="650"/>
      <c r="D847" s="650"/>
      <c r="E847" s="650"/>
      <c r="F847" s="650"/>
    </row>
    <row r="848" spans="1:6">
      <c r="A848" s="650"/>
      <c r="B848" s="650"/>
      <c r="C848" s="650"/>
      <c r="D848" s="650"/>
      <c r="E848" s="650"/>
      <c r="F848" s="650"/>
    </row>
    <row r="849" spans="1:6">
      <c r="A849" s="650"/>
      <c r="B849" s="650"/>
      <c r="C849" s="650"/>
      <c r="D849" s="650"/>
      <c r="E849" s="650"/>
      <c r="F849" s="650"/>
    </row>
    <row r="850" spans="1:6">
      <c r="A850" s="650"/>
      <c r="B850" s="650"/>
      <c r="C850" s="650"/>
      <c r="D850" s="650"/>
      <c r="E850" s="650"/>
      <c r="F850" s="650"/>
    </row>
    <row r="851" spans="1:6">
      <c r="A851" s="650"/>
      <c r="B851" s="650"/>
      <c r="C851" s="650"/>
      <c r="D851" s="650"/>
      <c r="E851" s="650"/>
      <c r="F851" s="650"/>
    </row>
    <row r="852" spans="1:6">
      <c r="A852" s="650"/>
      <c r="B852" s="650"/>
      <c r="C852" s="650"/>
      <c r="D852" s="650"/>
      <c r="E852" s="650"/>
      <c r="F852" s="650"/>
    </row>
    <row r="853" spans="1:6">
      <c r="A853" s="650"/>
      <c r="B853" s="650"/>
      <c r="C853" s="650"/>
      <c r="D853" s="650"/>
      <c r="E853" s="650"/>
      <c r="F853" s="650"/>
    </row>
    <row r="854" spans="1:6">
      <c r="A854" s="650"/>
      <c r="B854" s="650"/>
      <c r="C854" s="650"/>
      <c r="D854" s="650"/>
      <c r="E854" s="650"/>
      <c r="F854" s="650"/>
    </row>
    <row r="855" spans="1:6">
      <c r="A855" s="650"/>
      <c r="B855" s="650"/>
      <c r="C855" s="650"/>
      <c r="D855" s="650"/>
      <c r="E855" s="650"/>
      <c r="F855" s="650"/>
    </row>
    <row r="856" spans="1:6">
      <c r="A856" s="650"/>
      <c r="B856" s="650"/>
      <c r="C856" s="650"/>
      <c r="D856" s="650"/>
      <c r="E856" s="650"/>
      <c r="F856" s="650"/>
    </row>
    <row r="857" spans="1:6">
      <c r="A857" s="650"/>
      <c r="B857" s="650"/>
      <c r="C857" s="650"/>
      <c r="D857" s="650"/>
      <c r="E857" s="650"/>
      <c r="F857" s="650"/>
    </row>
    <row r="858" spans="1:6">
      <c r="A858" s="650"/>
      <c r="B858" s="650"/>
      <c r="C858" s="650"/>
      <c r="D858" s="650"/>
      <c r="E858" s="650"/>
      <c r="F858" s="650"/>
    </row>
    <row r="859" spans="1:6">
      <c r="A859" s="650"/>
      <c r="B859" s="650"/>
      <c r="C859" s="650"/>
      <c r="D859" s="650"/>
      <c r="E859" s="650"/>
      <c r="F859" s="650"/>
    </row>
    <row r="860" spans="1:6">
      <c r="A860" s="650"/>
      <c r="B860" s="650"/>
      <c r="C860" s="650"/>
      <c r="D860" s="650"/>
      <c r="E860" s="650"/>
      <c r="F860" s="650"/>
    </row>
    <row r="861" spans="1:6">
      <c r="A861" s="650"/>
      <c r="B861" s="650"/>
      <c r="C861" s="650"/>
      <c r="D861" s="650"/>
      <c r="E861" s="650"/>
      <c r="F861" s="650"/>
    </row>
    <row r="862" spans="1:6">
      <c r="A862" s="650"/>
      <c r="B862" s="650"/>
      <c r="C862" s="650"/>
      <c r="D862" s="650"/>
      <c r="E862" s="650"/>
      <c r="F862" s="650"/>
    </row>
    <row r="863" spans="1:6">
      <c r="A863" s="650"/>
      <c r="B863" s="650"/>
      <c r="C863" s="650"/>
      <c r="D863" s="650"/>
      <c r="E863" s="650"/>
      <c r="F863" s="650"/>
    </row>
    <row r="864" spans="1:6">
      <c r="A864" s="650"/>
      <c r="B864" s="650"/>
      <c r="C864" s="650"/>
      <c r="D864" s="650"/>
      <c r="E864" s="650"/>
      <c r="F864" s="650"/>
    </row>
    <row r="865" spans="1:6">
      <c r="A865" s="650"/>
      <c r="B865" s="650"/>
      <c r="C865" s="650"/>
      <c r="D865" s="650"/>
      <c r="E865" s="650"/>
      <c r="F865" s="650"/>
    </row>
    <row r="866" spans="1:6">
      <c r="A866" s="650"/>
      <c r="B866" s="650"/>
      <c r="C866" s="650"/>
      <c r="D866" s="650"/>
      <c r="E866" s="650"/>
      <c r="F866" s="650"/>
    </row>
    <row r="867" spans="1:6">
      <c r="A867" s="650"/>
      <c r="B867" s="650"/>
      <c r="C867" s="650"/>
      <c r="D867" s="650"/>
      <c r="E867" s="650"/>
      <c r="F867" s="650"/>
    </row>
    <row r="868" spans="1:6">
      <c r="A868" s="650"/>
      <c r="B868" s="650"/>
      <c r="C868" s="650"/>
      <c r="D868" s="650"/>
      <c r="E868" s="650"/>
      <c r="F868" s="650"/>
    </row>
    <row r="869" spans="1:6">
      <c r="A869" s="650"/>
      <c r="B869" s="650"/>
      <c r="C869" s="650"/>
      <c r="D869" s="650"/>
      <c r="E869" s="650"/>
      <c r="F869" s="650"/>
    </row>
    <row r="870" spans="1:6">
      <c r="A870" s="650"/>
      <c r="B870" s="650"/>
      <c r="C870" s="650"/>
      <c r="D870" s="650"/>
      <c r="E870" s="650"/>
      <c r="F870" s="650"/>
    </row>
    <row r="871" spans="1:6">
      <c r="A871" s="650"/>
      <c r="B871" s="650"/>
      <c r="C871" s="650"/>
      <c r="D871" s="650"/>
      <c r="E871" s="650"/>
      <c r="F871" s="650"/>
    </row>
    <row r="872" spans="1:6">
      <c r="A872" s="650"/>
      <c r="B872" s="650"/>
      <c r="C872" s="650"/>
      <c r="D872" s="650"/>
      <c r="E872" s="650"/>
      <c r="F872" s="650"/>
    </row>
    <row r="873" spans="1:6">
      <c r="A873" s="650"/>
      <c r="B873" s="650"/>
      <c r="C873" s="650"/>
      <c r="D873" s="650"/>
      <c r="E873" s="650"/>
      <c r="F873" s="650"/>
    </row>
    <row r="874" spans="1:6">
      <c r="A874" s="650"/>
      <c r="B874" s="650"/>
      <c r="C874" s="650"/>
      <c r="D874" s="650"/>
      <c r="E874" s="650"/>
      <c r="F874" s="650"/>
    </row>
    <row r="875" spans="1:6">
      <c r="A875" s="650"/>
      <c r="B875" s="650"/>
      <c r="C875" s="650"/>
      <c r="D875" s="650"/>
      <c r="E875" s="650"/>
      <c r="F875" s="650"/>
    </row>
    <row r="876" spans="1:6">
      <c r="A876" s="650"/>
      <c r="B876" s="650"/>
      <c r="C876" s="650"/>
      <c r="D876" s="650"/>
      <c r="E876" s="650"/>
      <c r="F876" s="650"/>
    </row>
    <row r="877" spans="1:6">
      <c r="A877" s="650"/>
      <c r="B877" s="650"/>
      <c r="C877" s="650"/>
      <c r="D877" s="650"/>
      <c r="E877" s="650"/>
      <c r="F877" s="650"/>
    </row>
    <row r="878" spans="1:6">
      <c r="A878" s="650"/>
      <c r="B878" s="650"/>
      <c r="C878" s="650"/>
      <c r="D878" s="650"/>
      <c r="E878" s="650"/>
      <c r="F878" s="650"/>
    </row>
    <row r="879" spans="1:6">
      <c r="A879" s="650"/>
      <c r="B879" s="650"/>
      <c r="C879" s="650"/>
      <c r="D879" s="650"/>
      <c r="E879" s="650"/>
      <c r="F879" s="650"/>
    </row>
    <row r="880" spans="1:6">
      <c r="A880" s="650"/>
      <c r="B880" s="650"/>
      <c r="C880" s="650"/>
      <c r="D880" s="650"/>
      <c r="E880" s="650"/>
      <c r="F880" s="650"/>
    </row>
    <row r="881" spans="1:6">
      <c r="A881" s="650"/>
      <c r="B881" s="650"/>
      <c r="C881" s="650"/>
      <c r="D881" s="650"/>
      <c r="E881" s="650"/>
      <c r="F881" s="650"/>
    </row>
    <row r="882" spans="1:6">
      <c r="A882" s="650"/>
      <c r="B882" s="650"/>
      <c r="C882" s="650"/>
      <c r="D882" s="650"/>
      <c r="E882" s="650"/>
      <c r="F882" s="650"/>
    </row>
    <row r="883" spans="1:6">
      <c r="A883" s="650"/>
      <c r="B883" s="650"/>
      <c r="C883" s="650"/>
      <c r="D883" s="650"/>
      <c r="E883" s="650"/>
      <c r="F883" s="650"/>
    </row>
    <row r="884" spans="1:6">
      <c r="A884" s="650"/>
      <c r="B884" s="650"/>
      <c r="C884" s="650"/>
      <c r="D884" s="650"/>
      <c r="E884" s="650"/>
      <c r="F884" s="650"/>
    </row>
    <row r="885" spans="1:6">
      <c r="A885" s="650"/>
      <c r="B885" s="650"/>
      <c r="C885" s="650"/>
      <c r="D885" s="650"/>
      <c r="E885" s="650"/>
      <c r="F885" s="650"/>
    </row>
    <row r="886" spans="1:6">
      <c r="A886" s="650"/>
      <c r="B886" s="650"/>
      <c r="C886" s="650"/>
      <c r="D886" s="650"/>
      <c r="E886" s="650"/>
      <c r="F886" s="650"/>
    </row>
    <row r="887" spans="1:6">
      <c r="A887" s="650"/>
      <c r="B887" s="650"/>
      <c r="C887" s="650"/>
      <c r="D887" s="650"/>
      <c r="E887" s="650"/>
      <c r="F887" s="650"/>
    </row>
    <row r="888" spans="1:6">
      <c r="A888" s="650"/>
      <c r="B888" s="650"/>
      <c r="C888" s="650"/>
      <c r="D888" s="650"/>
      <c r="E888" s="650"/>
      <c r="F888" s="650"/>
    </row>
    <row r="889" spans="1:6">
      <c r="A889" s="650"/>
      <c r="B889" s="650"/>
      <c r="C889" s="650"/>
      <c r="D889" s="650"/>
      <c r="E889" s="650"/>
      <c r="F889" s="650"/>
    </row>
    <row r="890" spans="1:6">
      <c r="A890" s="650"/>
      <c r="B890" s="650"/>
      <c r="C890" s="650"/>
      <c r="D890" s="650"/>
      <c r="E890" s="650"/>
      <c r="F890" s="650"/>
    </row>
    <row r="891" spans="1:6">
      <c r="A891" s="650"/>
      <c r="B891" s="650"/>
      <c r="C891" s="650"/>
      <c r="D891" s="650"/>
      <c r="E891" s="650"/>
      <c r="F891" s="650"/>
    </row>
    <row r="892" spans="1:6">
      <c r="A892" s="650"/>
      <c r="B892" s="650"/>
      <c r="C892" s="650"/>
      <c r="D892" s="650"/>
      <c r="E892" s="650"/>
      <c r="F892" s="650"/>
    </row>
    <row r="893" spans="1:6">
      <c r="A893" s="650"/>
      <c r="B893" s="650"/>
      <c r="C893" s="650"/>
      <c r="D893" s="650"/>
      <c r="E893" s="650"/>
      <c r="F893" s="650"/>
    </row>
    <row r="894" spans="1:6">
      <c r="A894" s="650"/>
      <c r="B894" s="650"/>
      <c r="C894" s="650"/>
      <c r="D894" s="650"/>
      <c r="E894" s="650"/>
      <c r="F894" s="650"/>
    </row>
    <row r="895" spans="1:6">
      <c r="A895" s="650"/>
      <c r="B895" s="650"/>
      <c r="C895" s="650"/>
      <c r="D895" s="650"/>
      <c r="E895" s="650"/>
      <c r="F895" s="650"/>
    </row>
    <row r="896" spans="1:6">
      <c r="A896" s="650"/>
      <c r="B896" s="650"/>
      <c r="C896" s="650"/>
      <c r="D896" s="650"/>
      <c r="E896" s="650"/>
      <c r="F896" s="650"/>
    </row>
    <row r="897" spans="1:6">
      <c r="A897" s="650"/>
      <c r="B897" s="650"/>
      <c r="C897" s="650"/>
      <c r="D897" s="650"/>
      <c r="E897" s="650"/>
      <c r="F897" s="650"/>
    </row>
    <row r="898" spans="1:6">
      <c r="A898" s="650"/>
      <c r="B898" s="650"/>
      <c r="C898" s="650"/>
      <c r="D898" s="650"/>
      <c r="E898" s="650"/>
      <c r="F898" s="650"/>
    </row>
    <row r="899" spans="1:6">
      <c r="A899" s="650"/>
      <c r="B899" s="650"/>
      <c r="C899" s="650"/>
      <c r="D899" s="650"/>
      <c r="E899" s="650"/>
      <c r="F899" s="650"/>
    </row>
    <row r="900" spans="1:6">
      <c r="A900" s="650"/>
      <c r="B900" s="650"/>
      <c r="C900" s="650"/>
      <c r="D900" s="650"/>
      <c r="E900" s="650"/>
      <c r="F900" s="650"/>
    </row>
    <row r="901" spans="1:6">
      <c r="A901" s="650"/>
      <c r="B901" s="650"/>
      <c r="C901" s="650"/>
      <c r="D901" s="650"/>
      <c r="E901" s="650"/>
      <c r="F901" s="650"/>
    </row>
    <row r="902" spans="1:6">
      <c r="A902" s="650"/>
      <c r="B902" s="650"/>
      <c r="C902" s="650"/>
      <c r="D902" s="650"/>
      <c r="E902" s="650"/>
      <c r="F902" s="650"/>
    </row>
    <row r="903" spans="1:6">
      <c r="A903" s="650"/>
      <c r="B903" s="650"/>
      <c r="C903" s="650"/>
      <c r="D903" s="650"/>
      <c r="E903" s="650"/>
      <c r="F903" s="650"/>
    </row>
    <row r="904" spans="1:6">
      <c r="A904" s="650"/>
      <c r="B904" s="650"/>
      <c r="C904" s="650"/>
      <c r="D904" s="650"/>
      <c r="E904" s="650"/>
      <c r="F904" s="650"/>
    </row>
    <row r="905" spans="1:6">
      <c r="A905" s="650"/>
      <c r="B905" s="650"/>
      <c r="C905" s="650"/>
      <c r="D905" s="650"/>
      <c r="E905" s="650"/>
      <c r="F905" s="650"/>
    </row>
    <row r="906" spans="1:6">
      <c r="A906" s="650"/>
      <c r="B906" s="650"/>
      <c r="C906" s="650"/>
      <c r="D906" s="650"/>
      <c r="E906" s="650"/>
      <c r="F906" s="650"/>
    </row>
    <row r="907" spans="1:6">
      <c r="A907" s="650"/>
      <c r="B907" s="650"/>
      <c r="C907" s="650"/>
      <c r="D907" s="650"/>
      <c r="E907" s="650"/>
      <c r="F907" s="650"/>
    </row>
    <row r="908" spans="1:6">
      <c r="A908" s="650"/>
      <c r="B908" s="650"/>
      <c r="C908" s="650"/>
      <c r="D908" s="650"/>
      <c r="E908" s="650"/>
      <c r="F908" s="650"/>
    </row>
    <row r="909" spans="1:6">
      <c r="A909" s="650"/>
      <c r="B909" s="650"/>
      <c r="C909" s="650"/>
      <c r="D909" s="650"/>
      <c r="E909" s="650"/>
      <c r="F909" s="650"/>
    </row>
    <row r="910" spans="1:6">
      <c r="A910" s="650"/>
      <c r="B910" s="650"/>
      <c r="C910" s="650"/>
      <c r="D910" s="650"/>
      <c r="E910" s="650"/>
      <c r="F910" s="650"/>
    </row>
    <row r="911" spans="1:6">
      <c r="A911" s="650"/>
      <c r="B911" s="650"/>
      <c r="C911" s="650"/>
      <c r="D911" s="650"/>
      <c r="E911" s="650"/>
      <c r="F911" s="650"/>
    </row>
    <row r="912" spans="1:6">
      <c r="A912" s="650"/>
      <c r="B912" s="650"/>
      <c r="C912" s="650"/>
      <c r="D912" s="650"/>
      <c r="E912" s="650"/>
      <c r="F912" s="650"/>
    </row>
    <row r="913" spans="1:6">
      <c r="A913" s="650"/>
      <c r="B913" s="650"/>
      <c r="C913" s="650"/>
      <c r="D913" s="650"/>
      <c r="E913" s="650"/>
      <c r="F913" s="650"/>
    </row>
    <row r="914" spans="1:6">
      <c r="A914" s="650"/>
      <c r="B914" s="650"/>
      <c r="C914" s="650"/>
      <c r="D914" s="650"/>
      <c r="E914" s="650"/>
      <c r="F914" s="650"/>
    </row>
    <row r="915" spans="1:6">
      <c r="A915" s="650"/>
      <c r="B915" s="650"/>
      <c r="C915" s="650"/>
      <c r="D915" s="650"/>
      <c r="E915" s="650"/>
      <c r="F915" s="650"/>
    </row>
    <row r="916" spans="1:6">
      <c r="A916" s="650"/>
      <c r="B916" s="650"/>
      <c r="C916" s="650"/>
      <c r="D916" s="650"/>
      <c r="E916" s="650"/>
      <c r="F916" s="650"/>
    </row>
    <row r="917" spans="1:6">
      <c r="A917" s="650"/>
      <c r="B917" s="650"/>
      <c r="C917" s="650"/>
      <c r="D917" s="650"/>
      <c r="E917" s="650"/>
      <c r="F917" s="650"/>
    </row>
    <row r="918" spans="1:6">
      <c r="A918" s="650"/>
      <c r="B918" s="650"/>
      <c r="C918" s="650"/>
      <c r="D918" s="650"/>
      <c r="E918" s="650"/>
      <c r="F918" s="650"/>
    </row>
    <row r="919" spans="1:6">
      <c r="A919" s="650"/>
      <c r="B919" s="650"/>
      <c r="C919" s="650"/>
      <c r="D919" s="650"/>
      <c r="E919" s="650"/>
      <c r="F919" s="650"/>
    </row>
    <row r="920" spans="1:6">
      <c r="A920" s="650"/>
      <c r="B920" s="650"/>
      <c r="C920" s="650"/>
      <c r="D920" s="650"/>
      <c r="E920" s="650"/>
      <c r="F920" s="650"/>
    </row>
    <row r="921" spans="1:6">
      <c r="A921" s="650"/>
      <c r="B921" s="650"/>
      <c r="C921" s="650"/>
      <c r="D921" s="650"/>
      <c r="E921" s="650"/>
      <c r="F921" s="650"/>
    </row>
    <row r="922" spans="1:6">
      <c r="A922" s="650"/>
      <c r="B922" s="650"/>
      <c r="C922" s="650"/>
      <c r="D922" s="650"/>
      <c r="E922" s="650"/>
      <c r="F922" s="650"/>
    </row>
    <row r="923" spans="1:6">
      <c r="A923" s="650"/>
      <c r="B923" s="650"/>
      <c r="C923" s="650"/>
      <c r="D923" s="650"/>
      <c r="E923" s="650"/>
      <c r="F923" s="650"/>
    </row>
    <row r="924" spans="1:6">
      <c r="A924" s="650"/>
      <c r="B924" s="650"/>
      <c r="C924" s="650"/>
      <c r="D924" s="650"/>
      <c r="E924" s="650"/>
      <c r="F924" s="650"/>
    </row>
    <row r="925" spans="1:6">
      <c r="A925" s="650"/>
      <c r="B925" s="650"/>
      <c r="C925" s="650"/>
      <c r="D925" s="650"/>
      <c r="E925" s="650"/>
      <c r="F925" s="650"/>
    </row>
    <row r="926" spans="1:6">
      <c r="A926" s="650"/>
      <c r="B926" s="650"/>
      <c r="C926" s="650"/>
      <c r="D926" s="650"/>
      <c r="E926" s="650"/>
      <c r="F926" s="650"/>
    </row>
    <row r="927" spans="1:6">
      <c r="A927" s="650"/>
      <c r="B927" s="650"/>
      <c r="C927" s="650"/>
      <c r="D927" s="650"/>
      <c r="E927" s="650"/>
      <c r="F927" s="650"/>
    </row>
    <row r="928" spans="1:6">
      <c r="A928" s="650"/>
      <c r="B928" s="650"/>
      <c r="C928" s="650"/>
      <c r="D928" s="650"/>
      <c r="E928" s="650"/>
      <c r="F928" s="650"/>
    </row>
    <row r="929" spans="1:6">
      <c r="A929" s="650"/>
      <c r="B929" s="650"/>
      <c r="C929" s="650"/>
      <c r="D929" s="650"/>
      <c r="E929" s="650"/>
      <c r="F929" s="650"/>
    </row>
    <row r="930" spans="1:6">
      <c r="A930" s="650"/>
      <c r="B930" s="650"/>
      <c r="C930" s="650"/>
      <c r="D930" s="650"/>
      <c r="E930" s="650"/>
      <c r="F930" s="650"/>
    </row>
    <row r="931" spans="1:6">
      <c r="A931" s="650"/>
      <c r="B931" s="650"/>
      <c r="C931" s="650"/>
      <c r="D931" s="650"/>
      <c r="E931" s="650"/>
      <c r="F931" s="650"/>
    </row>
    <row r="932" spans="1:6">
      <c r="A932" s="650"/>
      <c r="B932" s="650"/>
      <c r="C932" s="650"/>
      <c r="D932" s="650"/>
      <c r="E932" s="650"/>
      <c r="F932" s="650"/>
    </row>
    <row r="933" spans="1:6">
      <c r="A933" s="650"/>
      <c r="B933" s="650"/>
      <c r="C933" s="650"/>
      <c r="D933" s="650"/>
      <c r="E933" s="650"/>
      <c r="F933" s="650"/>
    </row>
    <row r="934" spans="1:6">
      <c r="A934" s="650"/>
      <c r="B934" s="650"/>
      <c r="C934" s="650"/>
      <c r="D934" s="650"/>
      <c r="E934" s="650"/>
      <c r="F934" s="650"/>
    </row>
    <row r="935" spans="1:6">
      <c r="A935" s="650"/>
      <c r="B935" s="650"/>
      <c r="C935" s="650"/>
      <c r="D935" s="650"/>
      <c r="E935" s="650"/>
      <c r="F935" s="650"/>
    </row>
    <row r="936" spans="1:6">
      <c r="A936" s="650"/>
      <c r="B936" s="650"/>
      <c r="C936" s="650"/>
      <c r="D936" s="650"/>
      <c r="E936" s="650"/>
      <c r="F936" s="650"/>
    </row>
    <row r="937" spans="1:6">
      <c r="A937" s="650"/>
      <c r="B937" s="650"/>
      <c r="C937" s="650"/>
      <c r="D937" s="650"/>
      <c r="E937" s="650"/>
      <c r="F937" s="650"/>
    </row>
    <row r="938" spans="1:6">
      <c r="A938" s="650"/>
      <c r="B938" s="650"/>
      <c r="C938" s="650"/>
      <c r="D938" s="650"/>
      <c r="E938" s="650"/>
      <c r="F938" s="650"/>
    </row>
    <row r="939" spans="1:6">
      <c r="A939" s="650"/>
      <c r="B939" s="650"/>
      <c r="C939" s="650"/>
      <c r="D939" s="650"/>
      <c r="E939" s="650"/>
      <c r="F939" s="650"/>
    </row>
    <row r="940" spans="1:6">
      <c r="A940" s="650"/>
      <c r="B940" s="650"/>
      <c r="C940" s="650"/>
      <c r="D940" s="650"/>
      <c r="E940" s="650"/>
      <c r="F940" s="650"/>
    </row>
    <row r="941" spans="1:6">
      <c r="A941" s="650"/>
      <c r="B941" s="650"/>
      <c r="C941" s="650"/>
      <c r="D941" s="650"/>
      <c r="E941" s="650"/>
      <c r="F941" s="650"/>
    </row>
    <row r="942" spans="1:6">
      <c r="A942" s="650"/>
      <c r="B942" s="650"/>
      <c r="C942" s="650"/>
      <c r="D942" s="650"/>
      <c r="E942" s="650"/>
      <c r="F942" s="650"/>
    </row>
    <row r="943" spans="1:6">
      <c r="A943" s="650"/>
      <c r="B943" s="650"/>
      <c r="C943" s="650"/>
      <c r="D943" s="650"/>
      <c r="E943" s="650"/>
      <c r="F943" s="650"/>
    </row>
    <row r="944" spans="1:6">
      <c r="A944" s="650"/>
      <c r="B944" s="650"/>
      <c r="C944" s="650"/>
      <c r="D944" s="650"/>
      <c r="E944" s="650"/>
      <c r="F944" s="650"/>
    </row>
    <row r="945" spans="1:6">
      <c r="A945" s="650"/>
      <c r="B945" s="650"/>
      <c r="C945" s="650"/>
      <c r="D945" s="650"/>
      <c r="E945" s="650"/>
      <c r="F945" s="650"/>
    </row>
    <row r="946" spans="1:6">
      <c r="A946" s="650"/>
      <c r="B946" s="650"/>
      <c r="C946" s="650"/>
      <c r="D946" s="650"/>
      <c r="E946" s="650"/>
      <c r="F946" s="650"/>
    </row>
    <row r="947" spans="1:6">
      <c r="A947" s="650"/>
      <c r="B947" s="650"/>
      <c r="C947" s="650"/>
      <c r="D947" s="650"/>
      <c r="E947" s="650"/>
      <c r="F947" s="650"/>
    </row>
    <row r="948" spans="1:6">
      <c r="A948" s="650"/>
      <c r="B948" s="650"/>
      <c r="C948" s="650"/>
      <c r="D948" s="650"/>
      <c r="E948" s="650"/>
      <c r="F948" s="650"/>
    </row>
    <row r="949" spans="1:6">
      <c r="A949" s="650"/>
      <c r="B949" s="650"/>
      <c r="C949" s="650"/>
      <c r="D949" s="650"/>
      <c r="E949" s="650"/>
      <c r="F949" s="650"/>
    </row>
    <row r="950" spans="1:6">
      <c r="A950" s="650"/>
      <c r="B950" s="650"/>
      <c r="C950" s="650"/>
      <c r="D950" s="650"/>
      <c r="E950" s="650"/>
      <c r="F950" s="650"/>
    </row>
    <row r="951" spans="1:6">
      <c r="A951" s="650"/>
      <c r="B951" s="650"/>
      <c r="C951" s="650"/>
      <c r="D951" s="650"/>
      <c r="E951" s="650"/>
      <c r="F951" s="650"/>
    </row>
    <row r="952" spans="1:6">
      <c r="A952" s="650"/>
      <c r="B952" s="650"/>
      <c r="C952" s="650"/>
      <c r="D952" s="650"/>
      <c r="E952" s="650"/>
      <c r="F952" s="650"/>
    </row>
    <row r="953" spans="1:6">
      <c r="A953" s="650"/>
      <c r="B953" s="650"/>
      <c r="C953" s="650"/>
      <c r="D953" s="650"/>
      <c r="E953" s="650"/>
      <c r="F953" s="650"/>
    </row>
    <row r="954" spans="1:6">
      <c r="A954" s="650"/>
      <c r="B954" s="650"/>
      <c r="C954" s="650"/>
      <c r="D954" s="650"/>
      <c r="E954" s="650"/>
      <c r="F954" s="650"/>
    </row>
    <row r="955" spans="1:6">
      <c r="A955" s="650"/>
      <c r="B955" s="650"/>
      <c r="C955" s="650"/>
      <c r="D955" s="650"/>
      <c r="E955" s="650"/>
      <c r="F955" s="650"/>
    </row>
    <row r="956" spans="1:6">
      <c r="A956" s="650"/>
      <c r="B956" s="650"/>
      <c r="C956" s="650"/>
      <c r="D956" s="650"/>
      <c r="E956" s="650"/>
      <c r="F956" s="650"/>
    </row>
    <row r="957" spans="1:6">
      <c r="A957" s="650"/>
      <c r="B957" s="650"/>
      <c r="C957" s="650"/>
      <c r="D957" s="650"/>
      <c r="E957" s="650"/>
      <c r="F957" s="650"/>
    </row>
    <row r="958" spans="1:6">
      <c r="A958" s="650"/>
      <c r="B958" s="650"/>
      <c r="C958" s="650"/>
      <c r="D958" s="650"/>
      <c r="E958" s="650"/>
      <c r="F958" s="650"/>
    </row>
    <row r="959" spans="1:6">
      <c r="A959" s="650"/>
      <c r="B959" s="650"/>
      <c r="C959" s="650"/>
      <c r="D959" s="650"/>
      <c r="E959" s="650"/>
      <c r="F959" s="650"/>
    </row>
    <row r="960" spans="1:6">
      <c r="A960" s="650"/>
      <c r="B960" s="650"/>
      <c r="C960" s="650"/>
      <c r="D960" s="650"/>
      <c r="E960" s="650"/>
      <c r="F960" s="650"/>
    </row>
    <row r="961" spans="1:6">
      <c r="A961" s="650"/>
      <c r="B961" s="650"/>
      <c r="C961" s="650"/>
      <c r="D961" s="650"/>
      <c r="E961" s="650"/>
      <c r="F961" s="650"/>
    </row>
    <row r="962" spans="1:6">
      <c r="A962" s="650"/>
      <c r="B962" s="650"/>
      <c r="C962" s="650"/>
      <c r="D962" s="650"/>
      <c r="E962" s="650"/>
      <c r="F962" s="650"/>
    </row>
    <row r="963" spans="1:6">
      <c r="A963" s="650"/>
      <c r="B963" s="650"/>
      <c r="C963" s="650"/>
      <c r="D963" s="650"/>
      <c r="E963" s="650"/>
      <c r="F963" s="650"/>
    </row>
    <row r="964" spans="1:6">
      <c r="A964" s="650"/>
      <c r="B964" s="650"/>
      <c r="C964" s="650"/>
      <c r="D964" s="650"/>
      <c r="E964" s="650"/>
      <c r="F964" s="650"/>
    </row>
    <row r="965" spans="1:6">
      <c r="A965" s="650"/>
      <c r="B965" s="650"/>
      <c r="C965" s="650"/>
      <c r="D965" s="650"/>
      <c r="E965" s="650"/>
      <c r="F965" s="650"/>
    </row>
    <row r="966" spans="1:6">
      <c r="A966" s="650"/>
      <c r="B966" s="650"/>
      <c r="C966" s="650"/>
      <c r="D966" s="650"/>
      <c r="E966" s="650"/>
      <c r="F966" s="650"/>
    </row>
    <row r="967" spans="1:6">
      <c r="A967" s="650"/>
      <c r="B967" s="650"/>
      <c r="C967" s="650"/>
      <c r="D967" s="650"/>
      <c r="E967" s="650"/>
      <c r="F967" s="650"/>
    </row>
    <row r="968" spans="1:6">
      <c r="A968" s="650"/>
      <c r="B968" s="650"/>
      <c r="C968" s="650"/>
      <c r="D968" s="650"/>
      <c r="E968" s="650"/>
      <c r="F968" s="650"/>
    </row>
    <row r="969" spans="1:6">
      <c r="A969" s="650"/>
      <c r="B969" s="650"/>
      <c r="C969" s="650"/>
      <c r="D969" s="650"/>
      <c r="E969" s="650"/>
      <c r="F969" s="650"/>
    </row>
    <row r="970" spans="1:6">
      <c r="A970" s="650"/>
      <c r="B970" s="650"/>
      <c r="C970" s="650"/>
      <c r="D970" s="650"/>
      <c r="E970" s="650"/>
      <c r="F970" s="650"/>
    </row>
    <row r="971" spans="1:6">
      <c r="A971" s="650"/>
      <c r="B971" s="650"/>
      <c r="C971" s="650"/>
      <c r="D971" s="650"/>
      <c r="E971" s="650"/>
      <c r="F971" s="650"/>
    </row>
    <row r="972" spans="1:6">
      <c r="A972" s="650"/>
      <c r="B972" s="650"/>
      <c r="C972" s="650"/>
      <c r="D972" s="650"/>
      <c r="E972" s="650"/>
      <c r="F972" s="650"/>
    </row>
    <row r="973" spans="1:6">
      <c r="A973" s="650"/>
      <c r="B973" s="650"/>
      <c r="C973" s="650"/>
      <c r="D973" s="650"/>
      <c r="E973" s="650"/>
      <c r="F973" s="650"/>
    </row>
    <row r="974" spans="1:6">
      <c r="A974" s="650"/>
      <c r="B974" s="650"/>
      <c r="C974" s="650"/>
      <c r="D974" s="650"/>
      <c r="E974" s="650"/>
      <c r="F974" s="650"/>
    </row>
    <row r="975" spans="1:6">
      <c r="A975" s="650"/>
      <c r="B975" s="650"/>
      <c r="C975" s="650"/>
      <c r="D975" s="650"/>
      <c r="E975" s="650"/>
      <c r="F975" s="650"/>
    </row>
    <row r="976" spans="1:6">
      <c r="A976" s="650"/>
      <c r="B976" s="650"/>
      <c r="C976" s="650"/>
      <c r="D976" s="650"/>
      <c r="E976" s="650"/>
      <c r="F976" s="650"/>
    </row>
    <row r="977" spans="1:6">
      <c r="A977" s="650"/>
      <c r="B977" s="650"/>
      <c r="C977" s="650"/>
      <c r="D977" s="650"/>
      <c r="E977" s="650"/>
      <c r="F977" s="650"/>
    </row>
    <row r="978" spans="1:6">
      <c r="A978" s="650"/>
      <c r="B978" s="650"/>
      <c r="C978" s="650"/>
      <c r="D978" s="650"/>
      <c r="E978" s="650"/>
      <c r="F978" s="650"/>
    </row>
    <row r="979" spans="1:6">
      <c r="A979" s="650"/>
      <c r="B979" s="650"/>
      <c r="C979" s="650"/>
      <c r="D979" s="650"/>
      <c r="E979" s="650"/>
      <c r="F979" s="650"/>
    </row>
    <row r="980" spans="1:6">
      <c r="A980" s="650"/>
      <c r="B980" s="650"/>
      <c r="C980" s="650"/>
      <c r="D980" s="650"/>
      <c r="E980" s="650"/>
      <c r="F980" s="650"/>
    </row>
    <row r="981" spans="1:6">
      <c r="A981" s="650"/>
      <c r="B981" s="650"/>
      <c r="C981" s="650"/>
      <c r="D981" s="650"/>
      <c r="E981" s="650"/>
      <c r="F981" s="650"/>
    </row>
    <row r="982" spans="1:6">
      <c r="A982" s="650"/>
      <c r="B982" s="650"/>
      <c r="C982" s="650"/>
      <c r="D982" s="650"/>
      <c r="E982" s="650"/>
      <c r="F982" s="650"/>
    </row>
    <row r="983" spans="1:6">
      <c r="A983" s="650"/>
      <c r="B983" s="650"/>
      <c r="C983" s="650"/>
      <c r="D983" s="650"/>
      <c r="E983" s="650"/>
      <c r="F983" s="650"/>
    </row>
    <row r="984" spans="1:6">
      <c r="A984" s="650"/>
      <c r="B984" s="650"/>
      <c r="C984" s="650"/>
      <c r="D984" s="650"/>
      <c r="E984" s="650"/>
      <c r="F984" s="650"/>
    </row>
    <row r="985" spans="1:6">
      <c r="A985" s="650"/>
      <c r="B985" s="650"/>
      <c r="C985" s="650"/>
      <c r="D985" s="650"/>
      <c r="E985" s="650"/>
      <c r="F985" s="650"/>
    </row>
    <row r="986" spans="1:6">
      <c r="A986" s="650"/>
      <c r="B986" s="650"/>
      <c r="C986" s="650"/>
      <c r="D986" s="650"/>
      <c r="E986" s="650"/>
      <c r="F986" s="650"/>
    </row>
    <row r="987" spans="1:6">
      <c r="A987" s="650"/>
      <c r="B987" s="650"/>
      <c r="C987" s="650"/>
      <c r="D987" s="650"/>
      <c r="E987" s="650"/>
      <c r="F987" s="650"/>
    </row>
    <row r="988" spans="1:6">
      <c r="A988" s="650"/>
      <c r="B988" s="650"/>
      <c r="C988" s="650"/>
      <c r="D988" s="650"/>
      <c r="E988" s="650"/>
      <c r="F988" s="650"/>
    </row>
    <row r="989" spans="1:6">
      <c r="A989" s="650"/>
      <c r="B989" s="650"/>
      <c r="C989" s="650"/>
      <c r="D989" s="650"/>
      <c r="E989" s="650"/>
      <c r="F989" s="650"/>
    </row>
    <row r="990" spans="1:6">
      <c r="A990" s="650"/>
      <c r="B990" s="650"/>
      <c r="C990" s="650"/>
      <c r="D990" s="650"/>
      <c r="E990" s="650"/>
      <c r="F990" s="650"/>
    </row>
    <row r="991" spans="1:6">
      <c r="A991" s="650"/>
      <c r="B991" s="650"/>
      <c r="C991" s="650"/>
      <c r="D991" s="650"/>
      <c r="E991" s="650"/>
      <c r="F991" s="650"/>
    </row>
    <row r="992" spans="1:6">
      <c r="A992" s="650"/>
      <c r="B992" s="650"/>
      <c r="C992" s="650"/>
      <c r="D992" s="650"/>
      <c r="E992" s="650"/>
      <c r="F992" s="650"/>
    </row>
    <row r="993" spans="1:6">
      <c r="A993" s="650"/>
      <c r="B993" s="650"/>
      <c r="C993" s="650"/>
      <c r="D993" s="650"/>
      <c r="E993" s="650"/>
      <c r="F993" s="650"/>
    </row>
    <row r="994" spans="1:6">
      <c r="A994" s="650"/>
      <c r="B994" s="650"/>
      <c r="C994" s="650"/>
      <c r="D994" s="650"/>
      <c r="E994" s="650"/>
      <c r="F994" s="650"/>
    </row>
    <row r="995" spans="1:6">
      <c r="A995" s="650"/>
      <c r="B995" s="650"/>
      <c r="C995" s="650"/>
      <c r="D995" s="650"/>
      <c r="E995" s="650"/>
      <c r="F995" s="650"/>
    </row>
    <row r="996" spans="1:6">
      <c r="A996" s="650"/>
      <c r="B996" s="650"/>
      <c r="C996" s="650"/>
      <c r="D996" s="650"/>
      <c r="E996" s="650"/>
      <c r="F996" s="650"/>
    </row>
    <row r="997" spans="1:6">
      <c r="A997" s="650"/>
      <c r="B997" s="650"/>
      <c r="C997" s="650"/>
      <c r="D997" s="650"/>
      <c r="E997" s="650"/>
      <c r="F997" s="650"/>
    </row>
    <row r="998" spans="1:6">
      <c r="A998" s="650"/>
      <c r="B998" s="650"/>
      <c r="C998" s="650"/>
      <c r="D998" s="650"/>
      <c r="E998" s="650"/>
      <c r="F998" s="650"/>
    </row>
    <row r="999" spans="1:6">
      <c r="A999" s="650"/>
      <c r="B999" s="650"/>
      <c r="C999" s="650"/>
      <c r="D999" s="650"/>
      <c r="E999" s="650"/>
      <c r="F999" s="650"/>
    </row>
    <row r="1000" spans="1:6">
      <c r="A1000" s="650"/>
      <c r="B1000" s="650"/>
      <c r="C1000" s="650"/>
      <c r="D1000" s="650"/>
      <c r="E1000" s="650"/>
      <c r="F1000" s="650"/>
    </row>
    <row r="1001" spans="1:6">
      <c r="A1001" s="650"/>
      <c r="B1001" s="650"/>
      <c r="C1001" s="650"/>
      <c r="D1001" s="650"/>
      <c r="E1001" s="650"/>
      <c r="F1001" s="650"/>
    </row>
    <row r="1002" spans="1:6">
      <c r="A1002" s="650"/>
      <c r="B1002" s="650"/>
      <c r="C1002" s="650"/>
      <c r="D1002" s="650"/>
      <c r="E1002" s="650"/>
      <c r="F1002" s="650"/>
    </row>
    <row r="1003" spans="1:6">
      <c r="A1003" s="650"/>
      <c r="B1003" s="650"/>
      <c r="C1003" s="650"/>
      <c r="D1003" s="650"/>
      <c r="E1003" s="650"/>
      <c r="F1003" s="650"/>
    </row>
    <row r="1004" spans="1:6">
      <c r="A1004" s="650"/>
      <c r="B1004" s="650"/>
      <c r="C1004" s="650"/>
      <c r="D1004" s="650"/>
      <c r="E1004" s="650"/>
      <c r="F1004" s="650"/>
    </row>
    <row r="1005" spans="1:6">
      <c r="A1005" s="650"/>
      <c r="B1005" s="650"/>
      <c r="C1005" s="650"/>
      <c r="D1005" s="650"/>
      <c r="E1005" s="650"/>
      <c r="F1005" s="650"/>
    </row>
    <row r="1006" spans="1:6">
      <c r="A1006" s="650"/>
      <c r="B1006" s="650"/>
      <c r="C1006" s="650"/>
      <c r="D1006" s="650"/>
      <c r="E1006" s="650"/>
      <c r="F1006" s="650"/>
    </row>
    <row r="1007" spans="1:6">
      <c r="A1007" s="650"/>
      <c r="B1007" s="650"/>
      <c r="C1007" s="650"/>
      <c r="D1007" s="650"/>
      <c r="E1007" s="650"/>
      <c r="F1007" s="650"/>
    </row>
    <row r="1008" spans="1:6">
      <c r="A1008" s="650"/>
      <c r="B1008" s="650"/>
      <c r="C1008" s="650"/>
      <c r="D1008" s="650"/>
      <c r="E1008" s="650"/>
      <c r="F1008" s="650"/>
    </row>
    <row r="1009" spans="1:6">
      <c r="A1009" s="650"/>
      <c r="B1009" s="650"/>
      <c r="C1009" s="650"/>
      <c r="D1009" s="650"/>
      <c r="E1009" s="650"/>
      <c r="F1009" s="650"/>
    </row>
    <row r="1010" spans="1:6">
      <c r="A1010" s="650"/>
      <c r="B1010" s="650"/>
      <c r="C1010" s="650"/>
      <c r="D1010" s="650"/>
      <c r="E1010" s="650"/>
      <c r="F1010" s="650"/>
    </row>
    <row r="1011" spans="1:6">
      <c r="A1011" s="650"/>
      <c r="B1011" s="650"/>
      <c r="C1011" s="650"/>
      <c r="D1011" s="650"/>
      <c r="E1011" s="650"/>
      <c r="F1011" s="650"/>
    </row>
    <row r="1012" spans="1:6">
      <c r="A1012" s="650"/>
      <c r="B1012" s="650"/>
      <c r="C1012" s="650"/>
      <c r="D1012" s="650"/>
      <c r="E1012" s="650"/>
      <c r="F1012" s="650"/>
    </row>
    <row r="1013" spans="1:6">
      <c r="A1013" s="650"/>
      <c r="B1013" s="650"/>
      <c r="C1013" s="650"/>
      <c r="D1013" s="650"/>
      <c r="E1013" s="650"/>
      <c r="F1013" s="650"/>
    </row>
    <row r="1014" spans="1:6">
      <c r="A1014" s="650"/>
      <c r="B1014" s="650"/>
      <c r="C1014" s="650"/>
      <c r="D1014" s="650"/>
      <c r="E1014" s="650"/>
      <c r="F1014" s="650"/>
    </row>
    <row r="1015" spans="1:6">
      <c r="A1015" s="650"/>
      <c r="B1015" s="650"/>
      <c r="C1015" s="650"/>
      <c r="D1015" s="650"/>
      <c r="E1015" s="650"/>
      <c r="F1015" s="650"/>
    </row>
    <row r="1016" spans="1:6">
      <c r="A1016" s="650"/>
      <c r="B1016" s="650"/>
      <c r="C1016" s="650"/>
      <c r="D1016" s="650"/>
      <c r="E1016" s="650"/>
      <c r="F1016" s="650"/>
    </row>
    <row r="1017" spans="1:6">
      <c r="A1017" s="650"/>
      <c r="B1017" s="650"/>
      <c r="C1017" s="650"/>
      <c r="D1017" s="650"/>
      <c r="E1017" s="650"/>
      <c r="F1017" s="650"/>
    </row>
    <row r="1018" spans="1:6">
      <c r="A1018" s="650"/>
      <c r="B1018" s="650"/>
      <c r="C1018" s="650"/>
      <c r="D1018" s="650"/>
      <c r="E1018" s="650"/>
      <c r="F1018" s="650"/>
    </row>
    <row r="1019" spans="1:6">
      <c r="A1019" s="650"/>
      <c r="B1019" s="650"/>
      <c r="C1019" s="650"/>
      <c r="D1019" s="650"/>
      <c r="E1019" s="650"/>
      <c r="F1019" s="650"/>
    </row>
    <row r="1020" spans="1:6">
      <c r="A1020" s="650"/>
      <c r="B1020" s="650"/>
      <c r="C1020" s="650"/>
      <c r="D1020" s="650"/>
      <c r="E1020" s="650"/>
      <c r="F1020" s="650"/>
    </row>
    <row r="1021" spans="1:6">
      <c r="A1021" s="650"/>
      <c r="B1021" s="650"/>
      <c r="C1021" s="650"/>
      <c r="D1021" s="650"/>
      <c r="E1021" s="650"/>
      <c r="F1021" s="650"/>
    </row>
    <row r="1022" spans="1:6">
      <c r="A1022" s="650"/>
      <c r="B1022" s="650"/>
      <c r="C1022" s="650"/>
      <c r="D1022" s="650"/>
      <c r="E1022" s="650"/>
      <c r="F1022" s="650"/>
    </row>
    <row r="1023" spans="1:6">
      <c r="A1023" s="650"/>
      <c r="B1023" s="650"/>
      <c r="C1023" s="650"/>
      <c r="D1023" s="650"/>
      <c r="E1023" s="650"/>
      <c r="F1023" s="650"/>
    </row>
    <row r="1024" spans="1:6">
      <c r="A1024" s="650"/>
      <c r="B1024" s="650"/>
      <c r="C1024" s="650"/>
      <c r="D1024" s="650"/>
      <c r="E1024" s="650"/>
      <c r="F1024" s="650"/>
    </row>
    <row r="1025" spans="1:6">
      <c r="A1025" s="650"/>
      <c r="B1025" s="650"/>
      <c r="C1025" s="650"/>
      <c r="D1025" s="650"/>
      <c r="E1025" s="650"/>
      <c r="F1025" s="650"/>
    </row>
    <row r="1026" spans="1:6">
      <c r="A1026" s="650"/>
      <c r="B1026" s="650"/>
      <c r="C1026" s="650"/>
      <c r="D1026" s="650"/>
      <c r="E1026" s="650"/>
      <c r="F1026" s="650"/>
    </row>
    <row r="1027" spans="1:6">
      <c r="A1027" s="650"/>
      <c r="B1027" s="650"/>
      <c r="C1027" s="650"/>
      <c r="D1027" s="650"/>
      <c r="E1027" s="650"/>
      <c r="F1027" s="650"/>
    </row>
    <row r="1028" spans="1:6">
      <c r="A1028" s="650"/>
      <c r="B1028" s="650"/>
      <c r="C1028" s="650"/>
      <c r="D1028" s="650"/>
      <c r="E1028" s="650"/>
      <c r="F1028" s="650"/>
    </row>
    <row r="1029" spans="1:6">
      <c r="A1029" s="650"/>
      <c r="B1029" s="650"/>
      <c r="C1029" s="650"/>
      <c r="D1029" s="650"/>
      <c r="E1029" s="650"/>
      <c r="F1029" s="650"/>
    </row>
    <row r="1030" spans="1:6">
      <c r="A1030" s="650"/>
      <c r="B1030" s="650"/>
      <c r="C1030" s="650"/>
      <c r="D1030" s="650"/>
      <c r="E1030" s="650"/>
      <c r="F1030" s="650"/>
    </row>
    <row r="1031" spans="1:6">
      <c r="A1031" s="650"/>
      <c r="B1031" s="650"/>
      <c r="C1031" s="650"/>
      <c r="D1031" s="650"/>
      <c r="E1031" s="650"/>
      <c r="F1031" s="650"/>
    </row>
    <row r="1032" spans="1:6">
      <c r="A1032" s="650"/>
      <c r="B1032" s="650"/>
      <c r="C1032" s="650"/>
      <c r="D1032" s="650"/>
      <c r="E1032" s="650"/>
      <c r="F1032" s="650"/>
    </row>
    <row r="1033" spans="1:6">
      <c r="A1033" s="650"/>
      <c r="B1033" s="650"/>
      <c r="C1033" s="650"/>
      <c r="D1033" s="650"/>
      <c r="E1033" s="650"/>
      <c r="F1033" s="650"/>
    </row>
    <row r="1034" spans="1:6">
      <c r="A1034" s="650"/>
      <c r="B1034" s="650"/>
      <c r="C1034" s="650"/>
      <c r="D1034" s="650"/>
      <c r="E1034" s="650"/>
      <c r="F1034" s="650"/>
    </row>
    <row r="1035" spans="1:6">
      <c r="A1035" s="650"/>
      <c r="B1035" s="650"/>
      <c r="C1035" s="650"/>
      <c r="D1035" s="650"/>
      <c r="E1035" s="650"/>
      <c r="F1035" s="650"/>
    </row>
    <row r="1036" spans="1:6">
      <c r="A1036" s="650"/>
      <c r="B1036" s="650"/>
      <c r="C1036" s="650"/>
      <c r="D1036" s="650"/>
      <c r="E1036" s="650"/>
      <c r="F1036" s="650"/>
    </row>
    <row r="1037" spans="1:6">
      <c r="A1037" s="650"/>
      <c r="B1037" s="650"/>
      <c r="C1037" s="650"/>
      <c r="D1037" s="650"/>
      <c r="E1037" s="650"/>
      <c r="F1037" s="650"/>
    </row>
    <row r="1038" spans="1:6">
      <c r="A1038" s="650"/>
      <c r="B1038" s="650"/>
      <c r="C1038" s="650"/>
      <c r="D1038" s="650"/>
      <c r="E1038" s="650"/>
      <c r="F1038" s="650"/>
    </row>
    <row r="1039" spans="1:6">
      <c r="A1039" s="650"/>
      <c r="B1039" s="650"/>
      <c r="C1039" s="650"/>
      <c r="D1039" s="650"/>
      <c r="E1039" s="650"/>
      <c r="F1039" s="650"/>
    </row>
    <row r="1040" spans="1:6">
      <c r="A1040" s="650"/>
      <c r="B1040" s="650"/>
      <c r="C1040" s="650"/>
      <c r="D1040" s="650"/>
      <c r="E1040" s="650"/>
      <c r="F1040" s="650"/>
    </row>
    <row r="1041" spans="1:6">
      <c r="A1041" s="650"/>
      <c r="B1041" s="650"/>
      <c r="C1041" s="650"/>
      <c r="D1041" s="650"/>
      <c r="E1041" s="650"/>
      <c r="F1041" s="650"/>
    </row>
    <row r="1042" spans="1:6">
      <c r="A1042" s="650"/>
      <c r="B1042" s="650"/>
      <c r="C1042" s="650"/>
      <c r="D1042" s="650"/>
      <c r="E1042" s="650"/>
      <c r="F1042" s="650"/>
    </row>
    <row r="1043" spans="1:6">
      <c r="A1043" s="650"/>
      <c r="B1043" s="650"/>
      <c r="C1043" s="650"/>
      <c r="D1043" s="650"/>
      <c r="E1043" s="650"/>
      <c r="F1043" s="650"/>
    </row>
    <row r="1044" spans="1:6">
      <c r="A1044" s="650"/>
      <c r="B1044" s="650"/>
      <c r="C1044" s="650"/>
      <c r="D1044" s="650"/>
      <c r="E1044" s="650"/>
      <c r="F1044" s="650"/>
    </row>
    <row r="1045" spans="1:6">
      <c r="A1045" s="650"/>
      <c r="B1045" s="650"/>
      <c r="C1045" s="650"/>
      <c r="D1045" s="650"/>
      <c r="E1045" s="650"/>
      <c r="F1045" s="650"/>
    </row>
    <row r="1046" spans="1:6">
      <c r="A1046" s="650"/>
      <c r="B1046" s="650"/>
      <c r="C1046" s="650"/>
      <c r="D1046" s="650"/>
      <c r="E1046" s="650"/>
      <c r="F1046" s="650"/>
    </row>
    <row r="1047" spans="1:6">
      <c r="A1047" s="650"/>
      <c r="B1047" s="650"/>
      <c r="C1047" s="650"/>
      <c r="D1047" s="650"/>
      <c r="E1047" s="650"/>
      <c r="F1047" s="650"/>
    </row>
    <row r="1048" spans="1:6">
      <c r="A1048" s="650"/>
      <c r="B1048" s="650"/>
      <c r="C1048" s="650"/>
      <c r="D1048" s="650"/>
      <c r="E1048" s="650"/>
      <c r="F1048" s="650"/>
    </row>
    <row r="1049" spans="1:6">
      <c r="A1049" s="650"/>
      <c r="B1049" s="650"/>
      <c r="C1049" s="650"/>
      <c r="D1049" s="650"/>
      <c r="E1049" s="650"/>
      <c r="F1049" s="650"/>
    </row>
    <row r="1050" spans="1:6">
      <c r="A1050" s="650"/>
      <c r="B1050" s="650"/>
      <c r="C1050" s="650"/>
      <c r="D1050" s="650"/>
      <c r="E1050" s="650"/>
      <c r="F1050" s="650"/>
    </row>
    <row r="1051" spans="1:6">
      <c r="A1051" s="650"/>
      <c r="B1051" s="650"/>
      <c r="C1051" s="650"/>
      <c r="D1051" s="650"/>
      <c r="E1051" s="650"/>
      <c r="F1051" s="650"/>
    </row>
    <row r="1052" spans="1:6">
      <c r="A1052" s="650"/>
      <c r="B1052" s="650"/>
      <c r="C1052" s="650"/>
      <c r="D1052" s="650"/>
      <c r="E1052" s="650"/>
      <c r="F1052" s="650"/>
    </row>
    <row r="1053" spans="1:6">
      <c r="A1053" s="650"/>
      <c r="B1053" s="650"/>
      <c r="C1053" s="650"/>
      <c r="D1053" s="650"/>
      <c r="E1053" s="650"/>
      <c r="F1053" s="650"/>
    </row>
    <row r="1054" spans="1:6">
      <c r="A1054" s="650"/>
      <c r="B1054" s="650"/>
      <c r="C1054" s="650"/>
      <c r="D1054" s="650"/>
      <c r="E1054" s="650"/>
      <c r="F1054" s="650"/>
    </row>
    <row r="1055" spans="1:6">
      <c r="A1055" s="650"/>
      <c r="B1055" s="650"/>
      <c r="C1055" s="650"/>
      <c r="D1055" s="650"/>
      <c r="E1055" s="650"/>
      <c r="F1055" s="650"/>
    </row>
    <row r="1056" spans="1:6">
      <c r="A1056" s="650"/>
      <c r="B1056" s="650"/>
      <c r="C1056" s="650"/>
      <c r="D1056" s="650"/>
      <c r="E1056" s="650"/>
      <c r="F1056" s="650"/>
    </row>
    <row r="1057" spans="1:6">
      <c r="A1057" s="650"/>
      <c r="B1057" s="650"/>
      <c r="C1057" s="650"/>
      <c r="D1057" s="650"/>
      <c r="E1057" s="650"/>
      <c r="F1057" s="650"/>
    </row>
    <row r="1058" spans="1:6">
      <c r="A1058" s="650"/>
      <c r="B1058" s="650"/>
      <c r="C1058" s="650"/>
      <c r="D1058" s="650"/>
      <c r="E1058" s="650"/>
      <c r="F1058" s="650"/>
    </row>
    <row r="1059" spans="1:6">
      <c r="A1059" s="650"/>
      <c r="B1059" s="650"/>
      <c r="C1059" s="650"/>
      <c r="D1059" s="650"/>
      <c r="E1059" s="650"/>
      <c r="F1059" s="650"/>
    </row>
    <row r="1060" spans="1:6">
      <c r="A1060" s="650"/>
      <c r="B1060" s="650"/>
      <c r="C1060" s="650"/>
      <c r="D1060" s="650"/>
      <c r="E1060" s="650"/>
      <c r="F1060" s="650"/>
    </row>
    <row r="1061" spans="1:6">
      <c r="A1061" s="650"/>
      <c r="B1061" s="650"/>
      <c r="C1061" s="650"/>
      <c r="D1061" s="650"/>
      <c r="E1061" s="650"/>
      <c r="F1061" s="650"/>
    </row>
    <row r="1062" spans="1:6">
      <c r="A1062" s="650"/>
      <c r="B1062" s="650"/>
      <c r="C1062" s="650"/>
      <c r="D1062" s="650"/>
      <c r="E1062" s="650"/>
      <c r="F1062" s="650"/>
    </row>
    <row r="1063" spans="1:6">
      <c r="A1063" s="650"/>
      <c r="B1063" s="650"/>
      <c r="C1063" s="650"/>
      <c r="D1063" s="650"/>
      <c r="E1063" s="650"/>
      <c r="F1063" s="650"/>
    </row>
    <row r="1064" spans="1:6">
      <c r="A1064" s="650"/>
      <c r="B1064" s="650"/>
      <c r="C1064" s="650"/>
      <c r="D1064" s="650"/>
      <c r="E1064" s="650"/>
      <c r="F1064" s="650"/>
    </row>
    <row r="1065" spans="1:6">
      <c r="A1065" s="650"/>
      <c r="B1065" s="650"/>
      <c r="C1065" s="650"/>
      <c r="D1065" s="650"/>
      <c r="E1065" s="650"/>
      <c r="F1065" s="650"/>
    </row>
    <row r="1066" spans="1:6">
      <c r="A1066" s="650"/>
      <c r="B1066" s="650"/>
      <c r="C1066" s="650"/>
      <c r="D1066" s="650"/>
      <c r="E1066" s="650"/>
      <c r="F1066" s="650"/>
    </row>
    <row r="1067" spans="1:6">
      <c r="A1067" s="650"/>
      <c r="B1067" s="650"/>
      <c r="C1067" s="650"/>
      <c r="D1067" s="650"/>
      <c r="E1067" s="650"/>
      <c r="F1067" s="650"/>
    </row>
    <row r="1068" spans="1:6">
      <c r="A1068" s="650"/>
      <c r="B1068" s="650"/>
      <c r="C1068" s="650"/>
      <c r="D1068" s="650"/>
      <c r="E1068" s="650"/>
      <c r="F1068" s="650"/>
    </row>
    <row r="1069" spans="1:6">
      <c r="A1069" s="650"/>
      <c r="B1069" s="650"/>
      <c r="C1069" s="650"/>
      <c r="D1069" s="650"/>
      <c r="E1069" s="650"/>
      <c r="F1069" s="650"/>
    </row>
    <row r="1070" spans="1:6">
      <c r="A1070" s="650"/>
      <c r="B1070" s="650"/>
      <c r="C1070" s="650"/>
      <c r="D1070" s="650"/>
      <c r="E1070" s="650"/>
      <c r="F1070" s="650"/>
    </row>
    <row r="1071" spans="1:6">
      <c r="A1071" s="650"/>
      <c r="B1071" s="650"/>
      <c r="C1071" s="650"/>
      <c r="D1071" s="650"/>
      <c r="E1071" s="650"/>
      <c r="F1071" s="650"/>
    </row>
    <row r="1072" spans="1:6">
      <c r="A1072" s="650"/>
      <c r="B1072" s="650"/>
      <c r="C1072" s="650"/>
      <c r="D1072" s="650"/>
      <c r="E1072" s="650"/>
      <c r="F1072" s="650"/>
    </row>
    <row r="1073" spans="1:6">
      <c r="A1073" s="650"/>
      <c r="B1073" s="650"/>
      <c r="C1073" s="650"/>
      <c r="D1073" s="650"/>
      <c r="E1073" s="650"/>
      <c r="F1073" s="650"/>
    </row>
    <row r="1074" spans="1:6">
      <c r="A1074" s="650"/>
      <c r="B1074" s="650"/>
      <c r="C1074" s="650"/>
      <c r="D1074" s="650"/>
      <c r="E1074" s="650"/>
      <c r="F1074" s="650"/>
    </row>
    <row r="1075" spans="1:6">
      <c r="A1075" s="650"/>
      <c r="B1075" s="650"/>
      <c r="C1075" s="650"/>
      <c r="D1075" s="650"/>
      <c r="E1075" s="650"/>
      <c r="F1075" s="650"/>
    </row>
    <row r="1076" spans="1:6">
      <c r="A1076" s="650"/>
      <c r="B1076" s="650"/>
      <c r="C1076" s="650"/>
      <c r="D1076" s="650"/>
      <c r="E1076" s="650"/>
      <c r="F1076" s="650"/>
    </row>
    <row r="1077" spans="1:6">
      <c r="A1077" s="650"/>
      <c r="B1077" s="650"/>
      <c r="C1077" s="650"/>
      <c r="D1077" s="650"/>
      <c r="E1077" s="650"/>
      <c r="F1077" s="650"/>
    </row>
    <row r="1078" spans="1:6">
      <c r="A1078" s="650"/>
      <c r="B1078" s="650"/>
      <c r="C1078" s="650"/>
      <c r="D1078" s="650"/>
      <c r="E1078" s="650"/>
      <c r="F1078" s="650"/>
    </row>
    <row r="1079" spans="1:6">
      <c r="A1079" s="650"/>
      <c r="B1079" s="650"/>
      <c r="C1079" s="650"/>
      <c r="D1079" s="650"/>
      <c r="E1079" s="650"/>
      <c r="F1079" s="650"/>
    </row>
    <row r="1080" spans="1:6">
      <c r="A1080" s="650"/>
      <c r="B1080" s="650"/>
      <c r="C1080" s="650"/>
      <c r="D1080" s="650"/>
      <c r="E1080" s="650"/>
      <c r="F1080" s="650"/>
    </row>
    <row r="1081" spans="1:6">
      <c r="A1081" s="650"/>
      <c r="B1081" s="650"/>
      <c r="C1081" s="650"/>
      <c r="D1081" s="650"/>
      <c r="E1081" s="650"/>
      <c r="F1081" s="650"/>
    </row>
    <row r="1082" spans="1:6">
      <c r="A1082" s="650"/>
      <c r="B1082" s="650"/>
      <c r="C1082" s="650"/>
      <c r="D1082" s="650"/>
      <c r="E1082" s="650"/>
      <c r="F1082" s="650"/>
    </row>
    <row r="1083" spans="1:6">
      <c r="A1083" s="650"/>
      <c r="B1083" s="650"/>
      <c r="C1083" s="650"/>
      <c r="D1083" s="650"/>
      <c r="E1083" s="650"/>
      <c r="F1083" s="650"/>
    </row>
    <row r="1084" spans="1:6">
      <c r="A1084" s="650"/>
      <c r="B1084" s="650"/>
      <c r="C1084" s="650"/>
      <c r="D1084" s="650"/>
      <c r="E1084" s="650"/>
      <c r="F1084" s="650"/>
    </row>
    <row r="1085" spans="1:6">
      <c r="A1085" s="650"/>
      <c r="B1085" s="650"/>
      <c r="C1085" s="650"/>
      <c r="D1085" s="650"/>
      <c r="E1085" s="650"/>
      <c r="F1085" s="650"/>
    </row>
    <row r="1086" spans="1:6">
      <c r="A1086" s="650"/>
      <c r="B1086" s="650"/>
      <c r="C1086" s="650"/>
      <c r="D1086" s="650"/>
      <c r="E1086" s="650"/>
      <c r="F1086" s="650"/>
    </row>
    <row r="1087" spans="1:6">
      <c r="A1087" s="650"/>
      <c r="B1087" s="650"/>
      <c r="C1087" s="650"/>
      <c r="D1087" s="650"/>
      <c r="E1087" s="650"/>
      <c r="F1087" s="650"/>
    </row>
    <row r="1088" spans="1:6">
      <c r="A1088" s="650"/>
      <c r="B1088" s="650"/>
      <c r="C1088" s="650"/>
      <c r="D1088" s="650"/>
      <c r="E1088" s="650"/>
      <c r="F1088" s="650"/>
    </row>
    <row r="1089" spans="1:6">
      <c r="A1089" s="650"/>
      <c r="B1089" s="650"/>
      <c r="C1089" s="650"/>
      <c r="D1089" s="650"/>
      <c r="E1089" s="650"/>
      <c r="F1089" s="650"/>
    </row>
    <row r="1090" spans="1:6">
      <c r="A1090" s="650"/>
      <c r="B1090" s="650"/>
      <c r="C1090" s="650"/>
      <c r="D1090" s="650"/>
      <c r="E1090" s="650"/>
      <c r="F1090" s="650"/>
    </row>
    <row r="1091" spans="1:6">
      <c r="A1091" s="650"/>
      <c r="B1091" s="650"/>
      <c r="C1091" s="650"/>
      <c r="D1091" s="650"/>
      <c r="E1091" s="650"/>
      <c r="F1091" s="650"/>
    </row>
    <row r="1092" spans="1:6">
      <c r="A1092" s="650"/>
      <c r="B1092" s="650"/>
      <c r="C1092" s="650"/>
      <c r="D1092" s="650"/>
      <c r="E1092" s="650"/>
      <c r="F1092" s="650"/>
    </row>
    <row r="1093" spans="1:6">
      <c r="A1093" s="650"/>
      <c r="B1093" s="650"/>
      <c r="C1093" s="650"/>
      <c r="D1093" s="650"/>
      <c r="E1093" s="650"/>
      <c r="F1093" s="650"/>
    </row>
    <row r="1094" spans="1:6">
      <c r="A1094" s="650"/>
      <c r="B1094" s="650"/>
      <c r="C1094" s="650"/>
      <c r="D1094" s="650"/>
      <c r="E1094" s="650"/>
      <c r="F1094" s="650"/>
    </row>
    <row r="1095" spans="1:6">
      <c r="A1095" s="650"/>
      <c r="B1095" s="650"/>
      <c r="C1095" s="650"/>
      <c r="D1095" s="650"/>
      <c r="E1095" s="650"/>
      <c r="F1095" s="650"/>
    </row>
    <row r="1096" spans="1:6">
      <c r="A1096" s="650"/>
      <c r="B1096" s="650"/>
      <c r="C1096" s="650"/>
      <c r="D1096" s="650"/>
      <c r="E1096" s="650"/>
      <c r="F1096" s="650"/>
    </row>
    <row r="1097" spans="1:6">
      <c r="A1097" s="650"/>
      <c r="B1097" s="650"/>
      <c r="C1097" s="650"/>
      <c r="D1097" s="650"/>
      <c r="E1097" s="650"/>
      <c r="F1097" s="650"/>
    </row>
    <row r="1098" spans="1:6">
      <c r="A1098" s="650"/>
      <c r="B1098" s="650"/>
      <c r="C1098" s="650"/>
      <c r="D1098" s="650"/>
      <c r="E1098" s="650"/>
      <c r="F1098" s="650"/>
    </row>
    <row r="1099" spans="1:6">
      <c r="A1099" s="650"/>
      <c r="B1099" s="650"/>
      <c r="C1099" s="650"/>
      <c r="D1099" s="650"/>
      <c r="E1099" s="650"/>
      <c r="F1099" s="650"/>
    </row>
    <row r="1100" spans="1:6">
      <c r="A1100" s="650"/>
      <c r="B1100" s="650"/>
      <c r="C1100" s="650"/>
      <c r="D1100" s="650"/>
      <c r="E1100" s="650"/>
      <c r="F1100" s="650"/>
    </row>
    <row r="1101" spans="1:6">
      <c r="A1101" s="650"/>
      <c r="B1101" s="650"/>
      <c r="C1101" s="650"/>
      <c r="D1101" s="650"/>
      <c r="E1101" s="650"/>
      <c r="F1101" s="650"/>
    </row>
    <row r="1102" spans="1:6">
      <c r="A1102" s="650"/>
      <c r="B1102" s="650"/>
      <c r="C1102" s="650"/>
      <c r="D1102" s="650"/>
      <c r="E1102" s="650"/>
      <c r="F1102" s="650"/>
    </row>
    <row r="1103" spans="1:6">
      <c r="A1103" s="650"/>
      <c r="B1103" s="650"/>
      <c r="C1103" s="650"/>
      <c r="D1103" s="650"/>
      <c r="E1103" s="650"/>
      <c r="F1103" s="650"/>
    </row>
    <row r="1104" spans="1:6">
      <c r="A1104" s="650"/>
      <c r="B1104" s="650"/>
      <c r="C1104" s="650"/>
      <c r="D1104" s="650"/>
      <c r="E1104" s="650"/>
      <c r="F1104" s="650"/>
    </row>
    <row r="1105" spans="1:6">
      <c r="A1105" s="650"/>
      <c r="B1105" s="650"/>
      <c r="C1105" s="650"/>
      <c r="D1105" s="650"/>
      <c r="E1105" s="650"/>
      <c r="F1105" s="650"/>
    </row>
    <row r="1106" spans="1:6">
      <c r="A1106" s="650"/>
      <c r="B1106" s="650"/>
      <c r="C1106" s="650"/>
      <c r="D1106" s="650"/>
      <c r="E1106" s="650"/>
      <c r="F1106" s="650"/>
    </row>
    <row r="1107" spans="1:6">
      <c r="A1107" s="650"/>
      <c r="B1107" s="650"/>
      <c r="C1107" s="650"/>
      <c r="D1107" s="650"/>
      <c r="E1107" s="650"/>
      <c r="F1107" s="650"/>
    </row>
    <row r="1108" spans="1:6">
      <c r="A1108" s="650"/>
      <c r="B1108" s="650"/>
      <c r="C1108" s="650"/>
      <c r="D1108" s="650"/>
      <c r="E1108" s="650"/>
      <c r="F1108" s="650"/>
    </row>
    <row r="1109" spans="1:6">
      <c r="A1109" s="650"/>
      <c r="B1109" s="650"/>
      <c r="C1109" s="650"/>
      <c r="D1109" s="650"/>
      <c r="E1109" s="650"/>
      <c r="F1109" s="650"/>
    </row>
    <row r="1110" spans="1:6">
      <c r="A1110" s="650"/>
      <c r="B1110" s="650"/>
      <c r="C1110" s="650"/>
      <c r="D1110" s="650"/>
      <c r="E1110" s="650"/>
      <c r="F1110" s="650"/>
    </row>
    <row r="1111" spans="1:6">
      <c r="A1111" s="650"/>
      <c r="B1111" s="650"/>
      <c r="C1111" s="650"/>
      <c r="D1111" s="650"/>
      <c r="E1111" s="650"/>
      <c r="F1111" s="650"/>
    </row>
    <row r="1112" spans="1:6">
      <c r="A1112" s="650"/>
      <c r="B1112" s="650"/>
      <c r="C1112" s="650"/>
      <c r="D1112" s="650"/>
      <c r="E1112" s="650"/>
      <c r="F1112" s="650"/>
    </row>
    <row r="1113" spans="1:6">
      <c r="A1113" s="650"/>
      <c r="B1113" s="650"/>
      <c r="C1113" s="650"/>
      <c r="D1113" s="650"/>
      <c r="E1113" s="650"/>
      <c r="F1113" s="650"/>
    </row>
    <row r="1114" spans="1:6">
      <c r="A1114" s="650"/>
      <c r="B1114" s="650"/>
      <c r="C1114" s="650"/>
      <c r="D1114" s="650"/>
      <c r="E1114" s="650"/>
      <c r="F1114" s="650"/>
    </row>
    <row r="1115" spans="1:6">
      <c r="A1115" s="650"/>
      <c r="B1115" s="650"/>
      <c r="C1115" s="650"/>
      <c r="D1115" s="650"/>
      <c r="E1115" s="650"/>
      <c r="F1115" s="650"/>
    </row>
    <row r="1116" spans="1:6">
      <c r="A1116" s="650"/>
      <c r="B1116" s="650"/>
      <c r="C1116" s="650"/>
      <c r="D1116" s="650"/>
      <c r="E1116" s="650"/>
      <c r="F1116" s="650"/>
    </row>
    <row r="1117" spans="1:6">
      <c r="A1117" s="650"/>
      <c r="B1117" s="650"/>
      <c r="C1117" s="650"/>
      <c r="D1117" s="650"/>
      <c r="E1117" s="650"/>
      <c r="F1117" s="650"/>
    </row>
    <row r="1118" spans="1:6">
      <c r="A1118" s="650"/>
      <c r="B1118" s="650"/>
      <c r="C1118" s="650"/>
      <c r="D1118" s="650"/>
      <c r="E1118" s="650"/>
      <c r="F1118" s="650"/>
    </row>
    <row r="1119" spans="1:6">
      <c r="A1119" s="650"/>
      <c r="B1119" s="650"/>
      <c r="C1119" s="650"/>
      <c r="D1119" s="650"/>
      <c r="E1119" s="650"/>
      <c r="F1119" s="650"/>
    </row>
    <row r="1120" spans="1:6">
      <c r="A1120" s="650"/>
      <c r="B1120" s="650"/>
      <c r="C1120" s="650"/>
      <c r="D1120" s="650"/>
      <c r="E1120" s="650"/>
      <c r="F1120" s="650"/>
    </row>
    <row r="1121" spans="1:6">
      <c r="A1121" s="650"/>
      <c r="B1121" s="650"/>
      <c r="C1121" s="650"/>
      <c r="D1121" s="650"/>
      <c r="E1121" s="650"/>
      <c r="F1121" s="650"/>
    </row>
    <row r="1122" spans="1:6">
      <c r="A1122" s="650"/>
      <c r="B1122" s="650"/>
      <c r="C1122" s="650"/>
      <c r="D1122" s="650"/>
      <c r="E1122" s="650"/>
      <c r="F1122" s="650"/>
    </row>
    <row r="1123" spans="1:6">
      <c r="A1123" s="650"/>
      <c r="B1123" s="650"/>
      <c r="C1123" s="650"/>
      <c r="D1123" s="650"/>
      <c r="E1123" s="650"/>
      <c r="F1123" s="650"/>
    </row>
    <row r="1124" spans="1:6">
      <c r="A1124" s="650"/>
      <c r="B1124" s="650"/>
      <c r="C1124" s="650"/>
      <c r="D1124" s="650"/>
      <c r="E1124" s="650"/>
      <c r="F1124" s="650"/>
    </row>
    <row r="1125" spans="1:6">
      <c r="A1125" s="650"/>
      <c r="B1125" s="650"/>
      <c r="C1125" s="650"/>
      <c r="D1125" s="650"/>
      <c r="E1125" s="650"/>
      <c r="F1125" s="650"/>
    </row>
    <row r="1126" spans="1:6">
      <c r="A1126" s="650"/>
      <c r="B1126" s="650"/>
      <c r="C1126" s="650"/>
      <c r="D1126" s="650"/>
      <c r="E1126" s="650"/>
      <c r="F1126" s="650"/>
    </row>
    <row r="1127" spans="1:6">
      <c r="A1127" s="650"/>
      <c r="B1127" s="650"/>
      <c r="C1127" s="650"/>
      <c r="D1127" s="650"/>
      <c r="E1127" s="650"/>
      <c r="F1127" s="650"/>
    </row>
    <row r="1128" spans="1:6">
      <c r="A1128" s="650"/>
      <c r="B1128" s="650"/>
      <c r="C1128" s="650"/>
      <c r="D1128" s="650"/>
      <c r="E1128" s="650"/>
      <c r="F1128" s="650"/>
    </row>
    <row r="1129" spans="1:6">
      <c r="A1129" s="650"/>
      <c r="B1129" s="650"/>
      <c r="C1129" s="650"/>
      <c r="D1129" s="650"/>
      <c r="E1129" s="650"/>
      <c r="F1129" s="650"/>
    </row>
    <row r="1130" spans="1:6">
      <c r="A1130" s="650"/>
      <c r="B1130" s="650"/>
      <c r="C1130" s="650"/>
      <c r="D1130" s="650"/>
      <c r="E1130" s="650"/>
      <c r="F1130" s="650"/>
    </row>
    <row r="1131" spans="1:6">
      <c r="A1131" s="650"/>
      <c r="B1131" s="650"/>
      <c r="C1131" s="650"/>
      <c r="D1131" s="650"/>
      <c r="E1131" s="650"/>
      <c r="F1131" s="650"/>
    </row>
    <row r="1132" spans="1:6">
      <c r="A1132" s="650"/>
      <c r="B1132" s="650"/>
      <c r="C1132" s="650"/>
      <c r="D1132" s="650"/>
      <c r="E1132" s="650"/>
      <c r="F1132" s="650"/>
    </row>
    <row r="1133" spans="1:6">
      <c r="A1133" s="650"/>
      <c r="B1133" s="650"/>
      <c r="C1133" s="650"/>
      <c r="D1133" s="650"/>
      <c r="E1133" s="650"/>
      <c r="F1133" s="650"/>
    </row>
    <row r="1134" spans="1:6">
      <c r="A1134" s="650"/>
      <c r="B1134" s="650"/>
      <c r="C1134" s="650"/>
      <c r="D1134" s="650"/>
      <c r="E1134" s="650"/>
      <c r="F1134" s="650"/>
    </row>
    <row r="1135" spans="1:6">
      <c r="A1135" s="650"/>
      <c r="B1135" s="650"/>
      <c r="C1135" s="650"/>
      <c r="D1135" s="650"/>
      <c r="E1135" s="650"/>
      <c r="F1135" s="650"/>
    </row>
    <row r="1136" spans="1:6">
      <c r="A1136" s="650"/>
      <c r="B1136" s="650"/>
      <c r="C1136" s="650"/>
      <c r="D1136" s="650"/>
      <c r="E1136" s="650"/>
      <c r="F1136" s="650"/>
    </row>
    <row r="1137" spans="1:6">
      <c r="A1137" s="650"/>
      <c r="B1137" s="650"/>
      <c r="C1137" s="650"/>
      <c r="D1137" s="650"/>
      <c r="E1137" s="650"/>
      <c r="F1137" s="650"/>
    </row>
    <row r="1138" spans="1:6">
      <c r="A1138" s="650"/>
      <c r="B1138" s="650"/>
      <c r="C1138" s="650"/>
      <c r="D1138" s="650"/>
      <c r="E1138" s="650"/>
      <c r="F1138" s="650"/>
    </row>
    <row r="1139" spans="1:6">
      <c r="A1139" s="650"/>
      <c r="B1139" s="650"/>
      <c r="C1139" s="650"/>
      <c r="D1139" s="650"/>
      <c r="E1139" s="650"/>
      <c r="F1139" s="650"/>
    </row>
    <row r="1140" spans="1:6">
      <c r="A1140" s="650"/>
      <c r="B1140" s="650"/>
      <c r="C1140" s="650"/>
      <c r="D1140" s="650"/>
      <c r="E1140" s="650"/>
      <c r="F1140" s="650"/>
    </row>
    <row r="1141" spans="1:6">
      <c r="A1141" s="650"/>
      <c r="B1141" s="650"/>
      <c r="C1141" s="650"/>
      <c r="D1141" s="650"/>
      <c r="E1141" s="650"/>
      <c r="F1141" s="650"/>
    </row>
    <row r="1142" spans="1:6">
      <c r="A1142" s="650"/>
      <c r="B1142" s="650"/>
      <c r="C1142" s="650"/>
      <c r="D1142" s="650"/>
      <c r="E1142" s="650"/>
      <c r="F1142" s="650"/>
    </row>
    <row r="1143" spans="1:6">
      <c r="A1143" s="650"/>
      <c r="B1143" s="650"/>
      <c r="C1143" s="650"/>
      <c r="D1143" s="650"/>
      <c r="E1143" s="650"/>
      <c r="F1143" s="650"/>
    </row>
    <row r="1144" spans="1:6">
      <c r="A1144" s="650"/>
      <c r="B1144" s="650"/>
      <c r="C1144" s="650"/>
      <c r="D1144" s="650"/>
      <c r="E1144" s="650"/>
      <c r="F1144" s="650"/>
    </row>
    <row r="1145" spans="1:6">
      <c r="A1145" s="650"/>
      <c r="B1145" s="650"/>
      <c r="C1145" s="650"/>
      <c r="D1145" s="650"/>
      <c r="E1145" s="650"/>
      <c r="F1145" s="650"/>
    </row>
    <row r="1146" spans="1:6">
      <c r="A1146" s="650"/>
      <c r="B1146" s="650"/>
      <c r="C1146" s="650"/>
      <c r="D1146" s="650"/>
      <c r="E1146" s="650"/>
      <c r="F1146" s="650"/>
    </row>
    <row r="1147" spans="1:6">
      <c r="A1147" s="650"/>
      <c r="B1147" s="650"/>
      <c r="C1147" s="650"/>
      <c r="D1147" s="650"/>
      <c r="E1147" s="650"/>
      <c r="F1147" s="650"/>
    </row>
    <row r="1148" spans="1:6">
      <c r="A1148" s="650"/>
      <c r="B1148" s="650"/>
      <c r="C1148" s="650"/>
      <c r="D1148" s="650"/>
      <c r="E1148" s="650"/>
      <c r="F1148" s="650"/>
    </row>
    <row r="1149" spans="1:6">
      <c r="A1149" s="650"/>
      <c r="B1149" s="650"/>
      <c r="C1149" s="650"/>
      <c r="D1149" s="650"/>
      <c r="E1149" s="650"/>
      <c r="F1149" s="650"/>
    </row>
    <row r="1150" spans="1:6">
      <c r="A1150" s="650"/>
      <c r="B1150" s="650"/>
      <c r="C1150" s="650"/>
      <c r="D1150" s="650"/>
      <c r="E1150" s="650"/>
      <c r="F1150" s="650"/>
    </row>
    <row r="1151" spans="1:6">
      <c r="A1151" s="650"/>
      <c r="B1151" s="650"/>
      <c r="C1151" s="650"/>
      <c r="D1151" s="650"/>
      <c r="E1151" s="650"/>
      <c r="F1151" s="650"/>
    </row>
    <row r="1152" spans="1:6">
      <c r="A1152" s="650"/>
      <c r="B1152" s="650"/>
      <c r="C1152" s="650"/>
      <c r="D1152" s="650"/>
      <c r="E1152" s="650"/>
      <c r="F1152" s="650"/>
    </row>
    <row r="1153" spans="1:6">
      <c r="A1153" s="650"/>
      <c r="B1153" s="650"/>
      <c r="C1153" s="650"/>
      <c r="D1153" s="650"/>
      <c r="E1153" s="650"/>
      <c r="F1153" s="650"/>
    </row>
    <row r="1154" spans="1:6">
      <c r="A1154" s="650"/>
      <c r="B1154" s="650"/>
      <c r="C1154" s="650"/>
      <c r="D1154" s="650"/>
      <c r="E1154" s="650"/>
      <c r="F1154" s="650"/>
    </row>
    <row r="1155" spans="1:6">
      <c r="A1155" s="650"/>
      <c r="B1155" s="650"/>
      <c r="C1155" s="650"/>
      <c r="D1155" s="650"/>
      <c r="E1155" s="650"/>
      <c r="F1155" s="650"/>
    </row>
    <row r="1156" spans="1:6">
      <c r="A1156" s="650"/>
      <c r="B1156" s="650"/>
      <c r="C1156" s="650"/>
      <c r="D1156" s="650"/>
      <c r="E1156" s="650"/>
      <c r="F1156" s="650"/>
    </row>
    <row r="1157" spans="1:6">
      <c r="A1157" s="650"/>
      <c r="B1157" s="650"/>
      <c r="C1157" s="650"/>
      <c r="D1157" s="650"/>
      <c r="E1157" s="650"/>
      <c r="F1157" s="650"/>
    </row>
    <row r="1158" spans="1:6">
      <c r="A1158" s="650"/>
      <c r="B1158" s="650"/>
      <c r="C1158" s="650"/>
      <c r="D1158" s="650"/>
      <c r="E1158" s="650"/>
      <c r="F1158" s="650"/>
    </row>
    <row r="1159" spans="1:6">
      <c r="A1159" s="650"/>
      <c r="B1159" s="650"/>
      <c r="C1159" s="650"/>
      <c r="D1159" s="650"/>
      <c r="E1159" s="650"/>
      <c r="F1159" s="650"/>
    </row>
    <row r="1160" spans="1:6">
      <c r="A1160" s="650"/>
      <c r="B1160" s="650"/>
      <c r="C1160" s="650"/>
      <c r="D1160" s="650"/>
      <c r="E1160" s="650"/>
      <c r="F1160" s="650"/>
    </row>
    <row r="1161" spans="1:6">
      <c r="A1161" s="650"/>
      <c r="B1161" s="650"/>
      <c r="C1161" s="650"/>
      <c r="D1161" s="650"/>
      <c r="E1161" s="650"/>
      <c r="F1161" s="650"/>
    </row>
    <row r="1162" spans="1:6">
      <c r="A1162" s="650"/>
      <c r="B1162" s="650"/>
      <c r="C1162" s="650"/>
      <c r="D1162" s="650"/>
      <c r="E1162" s="650"/>
      <c r="F1162" s="650"/>
    </row>
    <row r="1163" spans="1:6">
      <c r="A1163" s="650"/>
      <c r="B1163" s="650"/>
      <c r="C1163" s="650"/>
      <c r="D1163" s="650"/>
      <c r="E1163" s="650"/>
      <c r="F1163" s="650"/>
    </row>
    <row r="1164" spans="1:6">
      <c r="A1164" s="650"/>
      <c r="B1164" s="650"/>
      <c r="C1164" s="650"/>
      <c r="D1164" s="650"/>
      <c r="E1164" s="650"/>
      <c r="F1164" s="650"/>
    </row>
    <row r="1165" spans="1:6">
      <c r="A1165" s="650"/>
      <c r="B1165" s="650"/>
      <c r="C1165" s="650"/>
      <c r="D1165" s="650"/>
      <c r="E1165" s="650"/>
      <c r="F1165" s="650"/>
    </row>
    <row r="1166" spans="1:6">
      <c r="A1166" s="650"/>
      <c r="B1166" s="650"/>
      <c r="C1166" s="650"/>
      <c r="D1166" s="650"/>
      <c r="E1166" s="650"/>
      <c r="F1166" s="650"/>
    </row>
    <row r="1167" spans="1:6">
      <c r="A1167" s="650"/>
      <c r="B1167" s="650"/>
      <c r="C1167" s="650"/>
      <c r="D1167" s="650"/>
      <c r="E1167" s="650"/>
      <c r="F1167" s="650"/>
    </row>
    <row r="1168" spans="1:6">
      <c r="A1168" s="650"/>
      <c r="B1168" s="650"/>
      <c r="C1168" s="650"/>
      <c r="D1168" s="650"/>
      <c r="E1168" s="650"/>
      <c r="F1168" s="650"/>
    </row>
    <row r="1169" spans="1:6">
      <c r="A1169" s="650"/>
      <c r="B1169" s="650"/>
      <c r="C1169" s="650"/>
      <c r="D1169" s="650"/>
      <c r="E1169" s="650"/>
      <c r="F1169" s="650"/>
    </row>
    <row r="1170" spans="1:6">
      <c r="A1170" s="650"/>
      <c r="B1170" s="650"/>
      <c r="C1170" s="650"/>
      <c r="D1170" s="650"/>
      <c r="E1170" s="650"/>
      <c r="F1170" s="650"/>
    </row>
    <row r="1171" spans="1:6">
      <c r="A1171" s="650"/>
      <c r="B1171" s="650"/>
      <c r="C1171" s="650"/>
      <c r="D1171" s="650"/>
      <c r="E1171" s="650"/>
      <c r="F1171" s="650"/>
    </row>
    <row r="1172" spans="1:6">
      <c r="A1172" s="650"/>
      <c r="B1172" s="650"/>
      <c r="C1172" s="650"/>
      <c r="D1172" s="650"/>
      <c r="E1172" s="650"/>
      <c r="F1172" s="650"/>
    </row>
    <row r="1173" spans="1:6">
      <c r="A1173" s="650"/>
      <c r="B1173" s="650"/>
      <c r="C1173" s="650"/>
      <c r="D1173" s="650"/>
      <c r="E1173" s="650"/>
      <c r="F1173" s="650"/>
    </row>
    <row r="1174" spans="1:6">
      <c r="A1174" s="650"/>
      <c r="B1174" s="650"/>
      <c r="C1174" s="650"/>
      <c r="D1174" s="650"/>
      <c r="E1174" s="650"/>
      <c r="F1174" s="650"/>
    </row>
    <row r="1175" spans="1:6">
      <c r="A1175" s="650"/>
      <c r="B1175" s="650"/>
      <c r="C1175" s="650"/>
      <c r="D1175" s="650"/>
      <c r="E1175" s="650"/>
      <c r="F1175" s="650"/>
    </row>
    <row r="1176" spans="1:6">
      <c r="A1176" s="650"/>
      <c r="B1176" s="650"/>
      <c r="C1176" s="650"/>
      <c r="D1176" s="650"/>
      <c r="E1176" s="650"/>
      <c r="F1176" s="650"/>
    </row>
    <row r="1177" spans="1:6">
      <c r="A1177" s="650"/>
      <c r="B1177" s="650"/>
      <c r="C1177" s="650"/>
      <c r="D1177" s="650"/>
      <c r="E1177" s="650"/>
      <c r="F1177" s="650"/>
    </row>
    <row r="1178" spans="1:6">
      <c r="A1178" s="650"/>
      <c r="B1178" s="650"/>
      <c r="C1178" s="650"/>
      <c r="D1178" s="650"/>
      <c r="E1178" s="650"/>
      <c r="F1178" s="650"/>
    </row>
    <row r="1179" spans="1:6">
      <c r="A1179" s="650"/>
      <c r="B1179" s="650"/>
      <c r="C1179" s="650"/>
      <c r="D1179" s="650"/>
      <c r="E1179" s="650"/>
      <c r="F1179" s="650"/>
    </row>
    <row r="1180" spans="1:6">
      <c r="A1180" s="650"/>
      <c r="B1180" s="650"/>
      <c r="C1180" s="650"/>
      <c r="D1180" s="650"/>
      <c r="E1180" s="650"/>
      <c r="F1180" s="650"/>
    </row>
    <row r="1181" spans="1:6">
      <c r="A1181" s="650"/>
      <c r="B1181" s="650"/>
      <c r="C1181" s="650"/>
      <c r="D1181" s="650"/>
      <c r="E1181" s="650"/>
      <c r="F1181" s="650"/>
    </row>
    <row r="1182" spans="1:6">
      <c r="A1182" s="650"/>
      <c r="B1182" s="650"/>
      <c r="C1182" s="650"/>
      <c r="D1182" s="650"/>
      <c r="E1182" s="650"/>
      <c r="F1182" s="650"/>
    </row>
    <row r="1183" spans="1:6">
      <c r="A1183" s="650"/>
      <c r="B1183" s="650"/>
      <c r="C1183" s="650"/>
      <c r="D1183" s="650"/>
      <c r="E1183" s="650"/>
      <c r="F1183" s="650"/>
    </row>
    <row r="1184" spans="1:6">
      <c r="A1184" s="650"/>
      <c r="B1184" s="650"/>
      <c r="C1184" s="650"/>
      <c r="D1184" s="650"/>
      <c r="E1184" s="650"/>
      <c r="F1184" s="650"/>
    </row>
    <row r="1185" spans="1:6">
      <c r="A1185" s="650"/>
      <c r="B1185" s="650"/>
      <c r="C1185" s="650"/>
      <c r="D1185" s="650"/>
      <c r="E1185" s="650"/>
      <c r="F1185" s="650"/>
    </row>
    <row r="1186" spans="1:6">
      <c r="A1186" s="650"/>
      <c r="B1186" s="650"/>
      <c r="C1186" s="650"/>
      <c r="D1186" s="650"/>
      <c r="E1186" s="650"/>
      <c r="F1186" s="650"/>
    </row>
    <row r="1187" spans="1:6">
      <c r="A1187" s="650"/>
      <c r="B1187" s="650"/>
      <c r="C1187" s="650"/>
      <c r="D1187" s="650"/>
      <c r="E1187" s="650"/>
      <c r="F1187" s="650"/>
    </row>
    <row r="1188" spans="1:6">
      <c r="A1188" s="650"/>
      <c r="B1188" s="650"/>
      <c r="C1188" s="650"/>
      <c r="D1188" s="650"/>
      <c r="E1188" s="650"/>
      <c r="F1188" s="650"/>
    </row>
    <row r="1189" spans="1:6">
      <c r="A1189" s="650"/>
      <c r="B1189" s="650"/>
      <c r="C1189" s="650"/>
      <c r="D1189" s="650"/>
      <c r="E1189" s="650"/>
      <c r="F1189" s="650"/>
    </row>
    <row r="1190" spans="1:6">
      <c r="A1190" s="650"/>
      <c r="B1190" s="650"/>
      <c r="C1190" s="650"/>
      <c r="D1190" s="650"/>
      <c r="E1190" s="650"/>
      <c r="F1190" s="650"/>
    </row>
    <row r="1191" spans="1:6">
      <c r="A1191" s="650"/>
      <c r="B1191" s="650"/>
      <c r="C1191" s="650"/>
      <c r="D1191" s="650"/>
      <c r="E1191" s="650"/>
      <c r="F1191" s="650"/>
    </row>
    <row r="1192" spans="1:6">
      <c r="A1192" s="650"/>
      <c r="B1192" s="650"/>
      <c r="C1192" s="650"/>
      <c r="D1192" s="650"/>
      <c r="E1192" s="650"/>
      <c r="F1192" s="650"/>
    </row>
    <row r="1193" spans="1:6">
      <c r="A1193" s="650"/>
      <c r="B1193" s="650"/>
      <c r="C1193" s="650"/>
      <c r="D1193" s="650"/>
      <c r="E1193" s="650"/>
      <c r="F1193" s="650"/>
    </row>
    <row r="1194" spans="1:6">
      <c r="A1194" s="650"/>
      <c r="B1194" s="650"/>
      <c r="C1194" s="650"/>
      <c r="D1194" s="650"/>
      <c r="E1194" s="650"/>
      <c r="F1194" s="650"/>
    </row>
    <row r="1195" spans="1:6">
      <c r="A1195" s="650"/>
      <c r="B1195" s="650"/>
      <c r="C1195" s="650"/>
      <c r="D1195" s="650"/>
      <c r="E1195" s="650"/>
      <c r="F1195" s="650"/>
    </row>
    <row r="1196" spans="1:6">
      <c r="A1196" s="650"/>
      <c r="B1196" s="650"/>
      <c r="C1196" s="650"/>
      <c r="D1196" s="650"/>
      <c r="E1196" s="650"/>
      <c r="F1196" s="650"/>
    </row>
    <row r="1197" spans="1:6">
      <c r="A1197" s="650"/>
      <c r="B1197" s="650"/>
      <c r="C1197" s="650"/>
      <c r="D1197" s="650"/>
      <c r="E1197" s="650"/>
      <c r="F1197" s="650"/>
    </row>
    <row r="1198" spans="1:6">
      <c r="A1198" s="650"/>
      <c r="B1198" s="650"/>
      <c r="C1198" s="650"/>
      <c r="D1198" s="650"/>
      <c r="E1198" s="650"/>
      <c r="F1198" s="650"/>
    </row>
    <row r="1199" spans="1:6">
      <c r="A1199" s="650"/>
      <c r="B1199" s="650"/>
      <c r="C1199" s="650"/>
      <c r="D1199" s="650"/>
      <c r="E1199" s="650"/>
      <c r="F1199" s="650"/>
    </row>
    <row r="1200" spans="1:6">
      <c r="A1200" s="650"/>
      <c r="B1200" s="650"/>
      <c r="C1200" s="650"/>
      <c r="D1200" s="650"/>
      <c r="E1200" s="650"/>
      <c r="F1200" s="650"/>
    </row>
    <row r="1201" spans="1:6">
      <c r="A1201" s="650"/>
      <c r="B1201" s="650"/>
      <c r="C1201" s="650"/>
      <c r="D1201" s="650"/>
      <c r="E1201" s="650"/>
      <c r="F1201" s="650"/>
    </row>
    <row r="1202" spans="1:6">
      <c r="A1202" s="650"/>
      <c r="B1202" s="650"/>
      <c r="C1202" s="650"/>
      <c r="D1202" s="650"/>
      <c r="E1202" s="650"/>
      <c r="F1202" s="650"/>
    </row>
    <row r="1203" spans="1:6">
      <c r="A1203" s="650"/>
      <c r="B1203" s="650"/>
      <c r="C1203" s="650"/>
      <c r="D1203" s="650"/>
      <c r="E1203" s="650"/>
      <c r="F1203" s="650"/>
    </row>
    <row r="1204" spans="1:6">
      <c r="A1204" s="650"/>
      <c r="B1204" s="650"/>
      <c r="C1204" s="650"/>
      <c r="D1204" s="650"/>
      <c r="E1204" s="650"/>
      <c r="F1204" s="650"/>
    </row>
    <row r="1205" spans="1:6">
      <c r="A1205" s="650"/>
      <c r="B1205" s="650"/>
      <c r="C1205" s="650"/>
      <c r="D1205" s="650"/>
      <c r="E1205" s="650"/>
      <c r="F1205" s="650"/>
    </row>
    <row r="1206" spans="1:6">
      <c r="A1206" s="650"/>
      <c r="B1206" s="650"/>
      <c r="C1206" s="650"/>
      <c r="D1206" s="650"/>
      <c r="E1206" s="650"/>
      <c r="F1206" s="650"/>
    </row>
    <row r="1207" spans="1:6">
      <c r="A1207" s="650"/>
      <c r="B1207" s="650"/>
      <c r="C1207" s="650"/>
      <c r="D1207" s="650"/>
      <c r="E1207" s="650"/>
      <c r="F1207" s="650"/>
    </row>
    <row r="1208" spans="1:6">
      <c r="A1208" s="650"/>
      <c r="B1208" s="650"/>
      <c r="C1208" s="650"/>
      <c r="D1208" s="650"/>
      <c r="E1208" s="650"/>
      <c r="F1208" s="650"/>
    </row>
    <row r="1209" spans="1:6">
      <c r="A1209" s="650"/>
      <c r="B1209" s="650"/>
      <c r="C1209" s="650"/>
      <c r="D1209" s="650"/>
      <c r="E1209" s="650"/>
      <c r="F1209" s="650"/>
    </row>
    <row r="1210" spans="1:6">
      <c r="A1210" s="650"/>
      <c r="B1210" s="650"/>
      <c r="C1210" s="650"/>
      <c r="D1210" s="650"/>
      <c r="E1210" s="650"/>
      <c r="F1210" s="650"/>
    </row>
    <row r="1211" spans="1:6">
      <c r="A1211" s="650"/>
      <c r="B1211" s="650"/>
      <c r="C1211" s="650"/>
      <c r="D1211" s="650"/>
      <c r="E1211" s="650"/>
      <c r="F1211" s="650"/>
    </row>
    <row r="1212" spans="1:6">
      <c r="A1212" s="650"/>
      <c r="B1212" s="650"/>
      <c r="C1212" s="650"/>
      <c r="D1212" s="650"/>
      <c r="E1212" s="650"/>
      <c r="F1212" s="650"/>
    </row>
    <row r="1213" spans="1:6">
      <c r="A1213" s="650"/>
      <c r="B1213" s="650"/>
      <c r="C1213" s="650"/>
      <c r="D1213" s="650"/>
      <c r="E1213" s="650"/>
      <c r="F1213" s="650"/>
    </row>
    <row r="1214" spans="1:6">
      <c r="A1214" s="650"/>
      <c r="B1214" s="650"/>
      <c r="C1214" s="650"/>
      <c r="D1214" s="650"/>
      <c r="E1214" s="650"/>
      <c r="F1214" s="650"/>
    </row>
    <row r="1215" spans="1:6">
      <c r="A1215" s="650"/>
      <c r="B1215" s="650"/>
      <c r="C1215" s="650"/>
      <c r="D1215" s="650"/>
      <c r="E1215" s="650"/>
      <c r="F1215" s="650"/>
    </row>
    <row r="1216" spans="1:6">
      <c r="A1216" s="650"/>
      <c r="B1216" s="650"/>
      <c r="C1216" s="650"/>
      <c r="D1216" s="650"/>
      <c r="E1216" s="650"/>
      <c r="F1216" s="650"/>
    </row>
    <row r="1217" spans="1:6">
      <c r="A1217" s="650"/>
      <c r="B1217" s="650"/>
      <c r="C1217" s="650"/>
      <c r="D1217" s="650"/>
      <c r="E1217" s="650"/>
      <c r="F1217" s="650"/>
    </row>
    <row r="1218" spans="1:6">
      <c r="A1218" s="650"/>
      <c r="B1218" s="650"/>
      <c r="C1218" s="650"/>
      <c r="D1218" s="650"/>
      <c r="E1218" s="650"/>
      <c r="F1218" s="650"/>
    </row>
    <row r="1219" spans="1:6">
      <c r="A1219" s="650"/>
      <c r="B1219" s="650"/>
      <c r="C1219" s="650"/>
      <c r="D1219" s="650"/>
      <c r="E1219" s="650"/>
      <c r="F1219" s="650"/>
    </row>
    <row r="1220" spans="1:6">
      <c r="A1220" s="650"/>
      <c r="B1220" s="650"/>
      <c r="C1220" s="650"/>
      <c r="D1220" s="650"/>
      <c r="E1220" s="650"/>
      <c r="F1220" s="650"/>
    </row>
    <row r="1221" spans="1:6">
      <c r="A1221" s="650"/>
      <c r="B1221" s="650"/>
      <c r="C1221" s="650"/>
      <c r="D1221" s="650"/>
      <c r="E1221" s="650"/>
      <c r="F1221" s="650"/>
    </row>
    <row r="1222" spans="1:6">
      <c r="A1222" s="650"/>
      <c r="B1222" s="650"/>
      <c r="C1222" s="650"/>
      <c r="D1222" s="650"/>
      <c r="E1222" s="650"/>
      <c r="F1222" s="650"/>
    </row>
    <row r="1223" spans="1:6">
      <c r="A1223" s="650"/>
      <c r="B1223" s="650"/>
      <c r="C1223" s="650"/>
      <c r="D1223" s="650"/>
      <c r="E1223" s="650"/>
      <c r="F1223" s="650"/>
    </row>
    <row r="1224" spans="1:6">
      <c r="A1224" s="650"/>
      <c r="B1224" s="650"/>
      <c r="C1224" s="650"/>
      <c r="D1224" s="650"/>
      <c r="E1224" s="650"/>
      <c r="F1224" s="650"/>
    </row>
    <row r="1225" spans="1:6">
      <c r="A1225" s="650"/>
      <c r="B1225" s="650"/>
      <c r="C1225" s="650"/>
      <c r="D1225" s="650"/>
      <c r="E1225" s="650"/>
      <c r="F1225" s="650"/>
    </row>
    <row r="1226" spans="1:6">
      <c r="A1226" s="650"/>
      <c r="B1226" s="650"/>
      <c r="C1226" s="650"/>
      <c r="D1226" s="650"/>
      <c r="E1226" s="650"/>
      <c r="F1226" s="650"/>
    </row>
    <row r="1227" spans="1:6">
      <c r="A1227" s="650"/>
      <c r="B1227" s="650"/>
      <c r="C1227" s="650"/>
      <c r="D1227" s="650"/>
      <c r="E1227" s="650"/>
      <c r="F1227" s="650"/>
    </row>
    <row r="1228" spans="1:6">
      <c r="A1228" s="650"/>
      <c r="B1228" s="650"/>
      <c r="C1228" s="650"/>
      <c r="D1228" s="650"/>
      <c r="E1228" s="650"/>
      <c r="F1228" s="650"/>
    </row>
    <row r="1229" spans="1:6">
      <c r="A1229" s="650"/>
      <c r="B1229" s="650"/>
      <c r="C1229" s="650"/>
      <c r="D1229" s="650"/>
      <c r="E1229" s="650"/>
      <c r="F1229" s="650"/>
    </row>
    <row r="1230" spans="1:6">
      <c r="A1230" s="650"/>
      <c r="B1230" s="650"/>
      <c r="C1230" s="650"/>
      <c r="D1230" s="650"/>
      <c r="E1230" s="650"/>
      <c r="F1230" s="650"/>
    </row>
    <row r="1231" spans="1:6">
      <c r="A1231" s="650"/>
      <c r="B1231" s="650"/>
      <c r="C1231" s="650"/>
      <c r="D1231" s="650"/>
      <c r="E1231" s="650"/>
      <c r="F1231" s="650"/>
    </row>
    <row r="1232" spans="1:6">
      <c r="A1232" s="650"/>
      <c r="B1232" s="650"/>
      <c r="C1232" s="650"/>
      <c r="D1232" s="650"/>
      <c r="E1232" s="650"/>
      <c r="F1232" s="650"/>
    </row>
    <row r="1233" spans="1:6">
      <c r="A1233" s="650"/>
      <c r="B1233" s="650"/>
      <c r="C1233" s="650"/>
      <c r="D1233" s="650"/>
      <c r="E1233" s="650"/>
      <c r="F1233" s="650"/>
    </row>
    <row r="1234" spans="1:6">
      <c r="A1234" s="650"/>
      <c r="B1234" s="650"/>
      <c r="C1234" s="650"/>
      <c r="D1234" s="650"/>
      <c r="E1234" s="650"/>
      <c r="F1234" s="650"/>
    </row>
    <row r="1235" spans="1:6">
      <c r="A1235" s="650"/>
      <c r="B1235" s="650"/>
      <c r="C1235" s="650"/>
      <c r="D1235" s="650"/>
      <c r="E1235" s="650"/>
      <c r="F1235" s="650"/>
    </row>
    <row r="1236" spans="1:6">
      <c r="A1236" s="650"/>
      <c r="B1236" s="650"/>
      <c r="C1236" s="650"/>
      <c r="D1236" s="650"/>
      <c r="E1236" s="650"/>
      <c r="F1236" s="650"/>
    </row>
    <row r="1237" spans="1:6">
      <c r="A1237" s="650"/>
      <c r="B1237" s="650"/>
      <c r="C1237" s="650"/>
      <c r="D1237" s="650"/>
      <c r="E1237" s="650"/>
      <c r="F1237" s="650"/>
    </row>
    <row r="1238" spans="1:6">
      <c r="A1238" s="650"/>
      <c r="B1238" s="650"/>
      <c r="C1238" s="650"/>
      <c r="D1238" s="650"/>
      <c r="E1238" s="650"/>
      <c r="F1238" s="650"/>
    </row>
    <row r="1239" spans="1:6">
      <c r="A1239" s="650"/>
      <c r="B1239" s="650"/>
      <c r="C1239" s="650"/>
      <c r="D1239" s="650"/>
      <c r="E1239" s="650"/>
      <c r="F1239" s="650"/>
    </row>
    <row r="1240" spans="1:6">
      <c r="A1240" s="650"/>
      <c r="B1240" s="650"/>
      <c r="C1240" s="650"/>
      <c r="D1240" s="650"/>
      <c r="E1240" s="650"/>
      <c r="F1240" s="650"/>
    </row>
    <row r="1241" spans="1:6">
      <c r="A1241" s="650"/>
      <c r="B1241" s="650"/>
      <c r="C1241" s="650"/>
      <c r="D1241" s="650"/>
      <c r="E1241" s="650"/>
      <c r="F1241" s="650"/>
    </row>
    <row r="1242" spans="1:6">
      <c r="A1242" s="650"/>
      <c r="B1242" s="650"/>
      <c r="C1242" s="650"/>
      <c r="D1242" s="650"/>
      <c r="E1242" s="650"/>
      <c r="F1242" s="650"/>
    </row>
    <row r="1243" spans="1:6">
      <c r="A1243" s="650"/>
      <c r="B1243" s="650"/>
      <c r="C1243" s="650"/>
      <c r="D1243" s="650"/>
      <c r="E1243" s="650"/>
      <c r="F1243" s="650"/>
    </row>
    <row r="1244" spans="1:6">
      <c r="A1244" s="650"/>
      <c r="B1244" s="650"/>
      <c r="C1244" s="650"/>
      <c r="D1244" s="650"/>
      <c r="E1244" s="650"/>
      <c r="F1244" s="650"/>
    </row>
    <row r="1245" spans="1:6">
      <c r="A1245" s="650"/>
      <c r="B1245" s="650"/>
      <c r="C1245" s="650"/>
      <c r="D1245" s="650"/>
      <c r="E1245" s="650"/>
      <c r="F1245" s="650"/>
    </row>
    <row r="1246" spans="1:6">
      <c r="A1246" s="650"/>
      <c r="B1246" s="650"/>
      <c r="C1246" s="650"/>
      <c r="D1246" s="650"/>
      <c r="E1246" s="650"/>
      <c r="F1246" s="650"/>
    </row>
    <row r="1247" spans="1:6">
      <c r="A1247" s="650"/>
      <c r="B1247" s="650"/>
      <c r="C1247" s="650"/>
      <c r="D1247" s="650"/>
      <c r="E1247" s="650"/>
      <c r="F1247" s="650"/>
    </row>
    <row r="1248" spans="1:6">
      <c r="A1248" s="650"/>
      <c r="B1248" s="650"/>
      <c r="C1248" s="650"/>
      <c r="D1248" s="650"/>
      <c r="E1248" s="650"/>
      <c r="F1248" s="650"/>
    </row>
    <row r="1249" spans="1:6">
      <c r="A1249" s="650"/>
      <c r="B1249" s="650"/>
      <c r="C1249" s="650"/>
      <c r="D1249" s="650"/>
      <c r="E1249" s="650"/>
      <c r="F1249" s="650"/>
    </row>
    <row r="1250" spans="1:6">
      <c r="A1250" s="650"/>
      <c r="B1250" s="650"/>
      <c r="C1250" s="650"/>
      <c r="D1250" s="650"/>
      <c r="E1250" s="650"/>
      <c r="F1250" s="650"/>
    </row>
    <row r="1251" spans="1:6">
      <c r="A1251" s="650"/>
      <c r="B1251" s="650"/>
      <c r="C1251" s="650"/>
      <c r="D1251" s="650"/>
      <c r="E1251" s="650"/>
      <c r="F1251" s="650"/>
    </row>
    <row r="1252" spans="1:6">
      <c r="A1252" s="650"/>
      <c r="B1252" s="650"/>
      <c r="C1252" s="650"/>
      <c r="D1252" s="650"/>
      <c r="E1252" s="650"/>
      <c r="F1252" s="650"/>
    </row>
    <row r="1253" spans="1:6">
      <c r="A1253" s="650"/>
      <c r="B1253" s="650"/>
      <c r="C1253" s="650"/>
      <c r="D1253" s="650"/>
      <c r="E1253" s="650"/>
      <c r="F1253" s="650"/>
    </row>
    <row r="1254" spans="1:6">
      <c r="A1254" s="650"/>
      <c r="B1254" s="650"/>
      <c r="C1254" s="650"/>
      <c r="D1254" s="650"/>
      <c r="E1254" s="650"/>
      <c r="F1254" s="650"/>
    </row>
    <row r="1255" spans="1:6">
      <c r="A1255" s="650"/>
      <c r="B1255" s="650"/>
      <c r="C1255" s="650"/>
      <c r="D1255" s="650"/>
      <c r="E1255" s="650"/>
      <c r="F1255" s="650"/>
    </row>
    <row r="1256" spans="1:6">
      <c r="A1256" s="650"/>
      <c r="B1256" s="650"/>
      <c r="C1256" s="650"/>
      <c r="D1256" s="650"/>
      <c r="E1256" s="650"/>
      <c r="F1256" s="650"/>
    </row>
    <row r="1257" spans="1:6">
      <c r="A1257" s="650"/>
      <c r="B1257" s="650"/>
      <c r="C1257" s="650"/>
      <c r="D1257" s="650"/>
      <c r="E1257" s="650"/>
      <c r="F1257" s="650"/>
    </row>
    <row r="1258" spans="1:6">
      <c r="A1258" s="650"/>
      <c r="B1258" s="650"/>
      <c r="C1258" s="650"/>
      <c r="D1258" s="650"/>
      <c r="E1258" s="650"/>
      <c r="F1258" s="650"/>
    </row>
    <row r="1259" spans="1:6">
      <c r="A1259" s="650"/>
      <c r="B1259" s="650"/>
      <c r="C1259" s="650"/>
      <c r="D1259" s="650"/>
      <c r="E1259" s="650"/>
      <c r="F1259" s="650"/>
    </row>
    <row r="1260" spans="1:6">
      <c r="A1260" s="650"/>
      <c r="B1260" s="650"/>
      <c r="C1260" s="650"/>
      <c r="D1260" s="650"/>
      <c r="E1260" s="650"/>
      <c r="F1260" s="650"/>
    </row>
    <row r="1261" spans="1:6">
      <c r="A1261" s="650"/>
      <c r="B1261" s="650"/>
      <c r="C1261" s="650"/>
      <c r="D1261" s="650"/>
      <c r="E1261" s="650"/>
      <c r="F1261" s="650"/>
    </row>
    <row r="1262" spans="1:6">
      <c r="A1262" s="650"/>
      <c r="B1262" s="650"/>
      <c r="C1262" s="650"/>
      <c r="D1262" s="650"/>
      <c r="E1262" s="650"/>
      <c r="F1262" s="650"/>
    </row>
    <row r="1263" spans="1:6">
      <c r="A1263" s="650"/>
      <c r="B1263" s="650"/>
      <c r="C1263" s="650"/>
      <c r="D1263" s="650"/>
      <c r="E1263" s="650"/>
      <c r="F1263" s="650"/>
    </row>
    <row r="1264" spans="1:6">
      <c r="A1264" s="650"/>
      <c r="B1264" s="650"/>
      <c r="C1264" s="650"/>
      <c r="D1264" s="650"/>
      <c r="E1264" s="650"/>
      <c r="F1264" s="650"/>
    </row>
    <row r="1265" spans="1:6">
      <c r="A1265" s="650"/>
      <c r="B1265" s="650"/>
      <c r="C1265" s="650"/>
      <c r="D1265" s="650"/>
      <c r="E1265" s="650"/>
      <c r="F1265" s="650"/>
    </row>
    <row r="1266" spans="1:6">
      <c r="A1266" s="650"/>
      <c r="B1266" s="650"/>
      <c r="C1266" s="650"/>
      <c r="D1266" s="650"/>
      <c r="E1266" s="650"/>
      <c r="F1266" s="650"/>
    </row>
    <row r="1267" spans="1:6">
      <c r="A1267" s="650"/>
      <c r="B1267" s="650"/>
      <c r="C1267" s="650"/>
      <c r="D1267" s="650"/>
      <c r="E1267" s="650"/>
      <c r="F1267" s="650"/>
    </row>
    <row r="1268" spans="1:6">
      <c r="A1268" s="650"/>
      <c r="B1268" s="650"/>
      <c r="C1268" s="650"/>
      <c r="D1268" s="650"/>
      <c r="E1268" s="650"/>
      <c r="F1268" s="650"/>
    </row>
    <row r="1269" spans="1:6">
      <c r="A1269" s="650"/>
      <c r="B1269" s="650"/>
      <c r="C1269" s="650"/>
      <c r="D1269" s="650"/>
      <c r="E1269" s="650"/>
      <c r="F1269" s="650"/>
    </row>
    <row r="1270" spans="1:6">
      <c r="A1270" s="650"/>
      <c r="B1270" s="650"/>
      <c r="C1270" s="650"/>
      <c r="D1270" s="650"/>
      <c r="E1270" s="650"/>
      <c r="F1270" s="650"/>
    </row>
    <row r="1271" spans="1:6">
      <c r="A1271" s="650"/>
      <c r="B1271" s="650"/>
      <c r="C1271" s="650"/>
      <c r="D1271" s="650"/>
      <c r="E1271" s="650"/>
      <c r="F1271" s="650"/>
    </row>
    <row r="1272" spans="1:6">
      <c r="A1272" s="650"/>
      <c r="B1272" s="650"/>
      <c r="C1272" s="650"/>
      <c r="D1272" s="650"/>
      <c r="E1272" s="650"/>
      <c r="F1272" s="650"/>
    </row>
    <row r="1273" spans="1:6">
      <c r="A1273" s="650"/>
      <c r="B1273" s="650"/>
      <c r="C1273" s="650"/>
      <c r="D1273" s="650"/>
      <c r="E1273" s="650"/>
      <c r="F1273" s="650"/>
    </row>
    <row r="1274" spans="1:6">
      <c r="A1274" s="650"/>
      <c r="B1274" s="650"/>
      <c r="C1274" s="650"/>
      <c r="D1274" s="650"/>
      <c r="E1274" s="650"/>
      <c r="F1274" s="650"/>
    </row>
    <row r="1275" spans="1:6">
      <c r="A1275" s="650"/>
      <c r="B1275" s="650"/>
      <c r="C1275" s="650"/>
      <c r="D1275" s="650"/>
      <c r="E1275" s="650"/>
      <c r="F1275" s="650"/>
    </row>
    <row r="1276" spans="1:6">
      <c r="A1276" s="650"/>
      <c r="B1276" s="650"/>
      <c r="C1276" s="650"/>
      <c r="D1276" s="650"/>
      <c r="E1276" s="650"/>
      <c r="F1276" s="650"/>
    </row>
    <row r="1277" spans="1:6">
      <c r="A1277" s="650"/>
      <c r="B1277" s="650"/>
      <c r="C1277" s="650"/>
      <c r="D1277" s="650"/>
      <c r="E1277" s="650"/>
      <c r="F1277" s="650"/>
    </row>
    <row r="1278" spans="1:6">
      <c r="A1278" s="650"/>
      <c r="B1278" s="650"/>
      <c r="C1278" s="650"/>
      <c r="D1278" s="650"/>
      <c r="E1278" s="650"/>
      <c r="F1278" s="650"/>
    </row>
    <row r="1279" spans="1:6">
      <c r="A1279" s="650"/>
      <c r="B1279" s="650"/>
      <c r="C1279" s="650"/>
      <c r="D1279" s="650"/>
      <c r="E1279" s="650"/>
      <c r="F1279" s="650"/>
    </row>
    <row r="1280" spans="1:6">
      <c r="A1280" s="650"/>
      <c r="B1280" s="650"/>
      <c r="C1280" s="650"/>
      <c r="D1280" s="650"/>
      <c r="E1280" s="650"/>
      <c r="F1280" s="650"/>
    </row>
    <row r="1281" spans="1:6">
      <c r="A1281" s="650"/>
      <c r="B1281" s="650"/>
      <c r="C1281" s="650"/>
      <c r="D1281" s="650"/>
      <c r="E1281" s="650"/>
      <c r="F1281" s="650"/>
    </row>
    <row r="1282" spans="1:6">
      <c r="A1282" s="650"/>
      <c r="B1282" s="650"/>
      <c r="C1282" s="650"/>
      <c r="D1282" s="650"/>
      <c r="E1282" s="650"/>
      <c r="F1282" s="650"/>
    </row>
    <row r="1283" spans="1:6">
      <c r="A1283" s="650"/>
      <c r="B1283" s="650"/>
      <c r="C1283" s="650"/>
      <c r="D1283" s="650"/>
      <c r="E1283" s="650"/>
      <c r="F1283" s="650"/>
    </row>
    <row r="1284" spans="1:6">
      <c r="A1284" s="650"/>
      <c r="B1284" s="650"/>
      <c r="C1284" s="650"/>
      <c r="D1284" s="650"/>
      <c r="E1284" s="650"/>
      <c r="F1284" s="650"/>
    </row>
    <row r="1285" spans="1:6">
      <c r="A1285" s="650"/>
      <c r="B1285" s="650"/>
      <c r="C1285" s="650"/>
      <c r="D1285" s="650"/>
      <c r="E1285" s="650"/>
      <c r="F1285" s="650"/>
    </row>
    <row r="1286" spans="1:6">
      <c r="A1286" s="650"/>
      <c r="B1286" s="650"/>
      <c r="C1286" s="650"/>
      <c r="D1286" s="650"/>
      <c r="E1286" s="650"/>
      <c r="F1286" s="650"/>
    </row>
    <row r="1287" spans="1:6">
      <c r="A1287" s="650"/>
      <c r="B1287" s="650"/>
      <c r="C1287" s="650"/>
      <c r="D1287" s="650"/>
      <c r="E1287" s="650"/>
      <c r="F1287" s="650"/>
    </row>
    <row r="1288" spans="1:6">
      <c r="A1288" s="650"/>
      <c r="B1288" s="650"/>
      <c r="C1288" s="650"/>
      <c r="D1288" s="650"/>
      <c r="E1288" s="650"/>
      <c r="F1288" s="650"/>
    </row>
    <row r="1289" spans="1:6">
      <c r="A1289" s="650"/>
      <c r="B1289" s="650"/>
      <c r="C1289" s="650"/>
      <c r="D1289" s="650"/>
      <c r="E1289" s="650"/>
      <c r="F1289" s="650"/>
    </row>
    <row r="1290" spans="1:6">
      <c r="A1290" s="650"/>
      <c r="B1290" s="650"/>
      <c r="C1290" s="650"/>
      <c r="D1290" s="650"/>
      <c r="E1290" s="650"/>
      <c r="F1290" s="650"/>
    </row>
    <row r="1291" spans="1:6">
      <c r="A1291" s="650"/>
      <c r="B1291" s="650"/>
      <c r="C1291" s="650"/>
      <c r="D1291" s="650"/>
      <c r="E1291" s="650"/>
      <c r="F1291" s="650"/>
    </row>
    <row r="1292" spans="1:6">
      <c r="A1292" s="650"/>
      <c r="B1292" s="650"/>
      <c r="C1292" s="650"/>
      <c r="D1292" s="650"/>
      <c r="E1292" s="650"/>
      <c r="F1292" s="650"/>
    </row>
    <row r="1293" spans="1:6">
      <c r="A1293" s="650"/>
      <c r="B1293" s="650"/>
      <c r="C1293" s="650"/>
      <c r="D1293" s="650"/>
      <c r="E1293" s="650"/>
      <c r="F1293" s="650"/>
    </row>
    <row r="1294" spans="1:6">
      <c r="A1294" s="650"/>
      <c r="B1294" s="650"/>
      <c r="C1294" s="650"/>
      <c r="D1294" s="650"/>
      <c r="E1294" s="650"/>
      <c r="F1294" s="650"/>
    </row>
    <row r="1295" spans="1:6">
      <c r="A1295" s="650"/>
      <c r="B1295" s="650"/>
      <c r="C1295" s="650"/>
      <c r="D1295" s="650"/>
      <c r="E1295" s="650"/>
      <c r="F1295" s="650"/>
    </row>
    <row r="1296" spans="1:6">
      <c r="A1296" s="650"/>
      <c r="B1296" s="650"/>
      <c r="C1296" s="650"/>
      <c r="D1296" s="650"/>
      <c r="E1296" s="650"/>
      <c r="F1296" s="650"/>
    </row>
    <row r="1297" spans="1:6">
      <c r="A1297" s="650"/>
      <c r="B1297" s="650"/>
      <c r="C1297" s="650"/>
      <c r="D1297" s="650"/>
      <c r="E1297" s="650"/>
      <c r="F1297" s="650"/>
    </row>
    <row r="1298" spans="1:6">
      <c r="A1298" s="650"/>
      <c r="B1298" s="650"/>
      <c r="C1298" s="650"/>
      <c r="D1298" s="650"/>
      <c r="E1298" s="650"/>
      <c r="F1298" s="650"/>
    </row>
    <row r="1299" spans="1:6">
      <c r="A1299" s="650"/>
      <c r="B1299" s="650"/>
      <c r="C1299" s="650"/>
      <c r="D1299" s="650"/>
      <c r="E1299" s="650"/>
      <c r="F1299" s="650"/>
    </row>
    <row r="1300" spans="1:6">
      <c r="A1300" s="650"/>
      <c r="B1300" s="650"/>
      <c r="C1300" s="650"/>
      <c r="D1300" s="650"/>
      <c r="E1300" s="650"/>
      <c r="F1300" s="650"/>
    </row>
    <row r="1301" spans="1:6">
      <c r="A1301" s="650"/>
      <c r="B1301" s="650"/>
      <c r="C1301" s="650"/>
      <c r="D1301" s="650"/>
      <c r="E1301" s="650"/>
      <c r="F1301" s="650"/>
    </row>
    <row r="1302" spans="1:6">
      <c r="A1302" s="650"/>
      <c r="B1302" s="650"/>
      <c r="C1302" s="650"/>
      <c r="D1302" s="650"/>
      <c r="E1302" s="650"/>
      <c r="F1302" s="650"/>
    </row>
    <row r="1303" spans="1:6">
      <c r="A1303" s="650"/>
      <c r="B1303" s="650"/>
      <c r="C1303" s="650"/>
      <c r="D1303" s="650"/>
      <c r="E1303" s="650"/>
      <c r="F1303" s="650"/>
    </row>
    <row r="1304" spans="1:6">
      <c r="A1304" s="650"/>
      <c r="B1304" s="650"/>
      <c r="C1304" s="650"/>
      <c r="D1304" s="650"/>
      <c r="E1304" s="650"/>
      <c r="F1304" s="650"/>
    </row>
    <row r="1305" spans="1:6">
      <c r="A1305" s="650"/>
      <c r="B1305" s="650"/>
      <c r="C1305" s="650"/>
      <c r="D1305" s="650"/>
      <c r="E1305" s="650"/>
      <c r="F1305" s="650"/>
    </row>
    <row r="1306" spans="1:6">
      <c r="A1306" s="650"/>
      <c r="B1306" s="650"/>
      <c r="C1306" s="650"/>
      <c r="D1306" s="650"/>
      <c r="E1306" s="650"/>
      <c r="F1306" s="650"/>
    </row>
    <row r="1307" spans="1:6">
      <c r="A1307" s="650"/>
      <c r="B1307" s="650"/>
      <c r="C1307" s="650"/>
      <c r="D1307" s="650"/>
      <c r="E1307" s="650"/>
      <c r="F1307" s="650"/>
    </row>
    <row r="1308" spans="1:6">
      <c r="A1308" s="650"/>
      <c r="B1308" s="650"/>
      <c r="C1308" s="650"/>
      <c r="D1308" s="650"/>
      <c r="E1308" s="650"/>
      <c r="F1308" s="650"/>
    </row>
    <row r="1309" spans="1:6">
      <c r="A1309" s="650"/>
      <c r="B1309" s="650"/>
      <c r="C1309" s="650"/>
      <c r="D1309" s="650"/>
      <c r="E1309" s="650"/>
      <c r="F1309" s="650"/>
    </row>
    <row r="1310" spans="1:6">
      <c r="A1310" s="650"/>
      <c r="B1310" s="650"/>
      <c r="C1310" s="650"/>
      <c r="D1310" s="650"/>
      <c r="E1310" s="650"/>
      <c r="F1310" s="650"/>
    </row>
    <row r="1311" spans="1:6">
      <c r="A1311" s="650"/>
      <c r="B1311" s="650"/>
      <c r="C1311" s="650"/>
      <c r="D1311" s="650"/>
      <c r="E1311" s="650"/>
      <c r="F1311" s="650"/>
    </row>
    <row r="1312" spans="1:6">
      <c r="A1312" s="650"/>
      <c r="B1312" s="650"/>
      <c r="C1312" s="650"/>
      <c r="D1312" s="650"/>
      <c r="E1312" s="650"/>
      <c r="F1312" s="650"/>
    </row>
    <row r="1313" spans="1:6">
      <c r="A1313" s="650"/>
      <c r="B1313" s="650"/>
      <c r="C1313" s="650"/>
      <c r="D1313" s="650"/>
      <c r="E1313" s="650"/>
      <c r="F1313" s="650"/>
    </row>
    <row r="1314" spans="1:6">
      <c r="A1314" s="650"/>
      <c r="B1314" s="650"/>
      <c r="C1314" s="650"/>
      <c r="D1314" s="650"/>
      <c r="E1314" s="650"/>
      <c r="F1314" s="650"/>
    </row>
    <row r="1315" spans="1:6">
      <c r="A1315" s="650"/>
      <c r="B1315" s="650"/>
      <c r="C1315" s="650"/>
      <c r="D1315" s="650"/>
      <c r="E1315" s="650"/>
      <c r="F1315" s="650"/>
    </row>
    <row r="1316" spans="1:6">
      <c r="A1316" s="650"/>
      <c r="B1316" s="650"/>
      <c r="C1316" s="650"/>
      <c r="D1316" s="650"/>
      <c r="E1316" s="650"/>
      <c r="F1316" s="650"/>
    </row>
    <row r="1317" spans="1:6">
      <c r="A1317" s="650"/>
      <c r="B1317" s="650"/>
      <c r="C1317" s="650"/>
      <c r="D1317" s="650"/>
      <c r="E1317" s="650"/>
      <c r="F1317" s="650"/>
    </row>
    <row r="1318" spans="1:6">
      <c r="A1318" s="650"/>
      <c r="B1318" s="650"/>
      <c r="C1318" s="650"/>
      <c r="D1318" s="650"/>
      <c r="E1318" s="650"/>
      <c r="F1318" s="650"/>
    </row>
    <row r="1319" spans="1:6">
      <c r="A1319" s="650"/>
      <c r="B1319" s="650"/>
      <c r="C1319" s="650"/>
      <c r="D1319" s="650"/>
      <c r="E1319" s="650"/>
      <c r="F1319" s="650"/>
    </row>
    <row r="1320" spans="1:6">
      <c r="A1320" s="650"/>
      <c r="B1320" s="650"/>
      <c r="C1320" s="650"/>
      <c r="D1320" s="650"/>
      <c r="E1320" s="650"/>
      <c r="F1320" s="650"/>
    </row>
    <row r="1321" spans="1:6">
      <c r="A1321" s="650"/>
      <c r="B1321" s="650"/>
      <c r="C1321" s="650"/>
      <c r="D1321" s="650"/>
      <c r="E1321" s="650"/>
      <c r="F1321" s="650"/>
    </row>
    <row r="1322" spans="1:6">
      <c r="A1322" s="650"/>
      <c r="B1322" s="650"/>
      <c r="C1322" s="650"/>
      <c r="D1322" s="650"/>
      <c r="E1322" s="650"/>
      <c r="F1322" s="650"/>
    </row>
    <row r="1323" spans="1:6">
      <c r="A1323" s="650"/>
      <c r="B1323" s="650"/>
      <c r="C1323" s="650"/>
      <c r="D1323" s="650"/>
      <c r="E1323" s="650"/>
      <c r="F1323" s="650"/>
    </row>
    <row r="1324" spans="1:6">
      <c r="A1324" s="650"/>
      <c r="B1324" s="650"/>
      <c r="C1324" s="650"/>
      <c r="D1324" s="650"/>
      <c r="E1324" s="650"/>
      <c r="F1324" s="650"/>
    </row>
    <row r="1325" spans="1:6">
      <c r="A1325" s="650"/>
      <c r="B1325" s="650"/>
      <c r="C1325" s="650"/>
      <c r="D1325" s="650"/>
      <c r="E1325" s="650"/>
      <c r="F1325" s="650"/>
    </row>
    <row r="1326" spans="1:6">
      <c r="A1326" s="650"/>
      <c r="B1326" s="650"/>
      <c r="C1326" s="650"/>
      <c r="D1326" s="650"/>
      <c r="E1326" s="650"/>
      <c r="F1326" s="650"/>
    </row>
    <row r="1327" spans="1:6">
      <c r="A1327" s="650"/>
      <c r="B1327" s="650"/>
      <c r="C1327" s="650"/>
      <c r="D1327" s="650"/>
      <c r="E1327" s="650"/>
      <c r="F1327" s="650"/>
    </row>
    <row r="1328" spans="1:6">
      <c r="A1328" s="650"/>
      <c r="B1328" s="650"/>
      <c r="C1328" s="650"/>
      <c r="D1328" s="650"/>
      <c r="E1328" s="650"/>
      <c r="F1328" s="650"/>
    </row>
    <row r="1329" spans="1:6">
      <c r="A1329" s="650"/>
      <c r="B1329" s="650"/>
      <c r="C1329" s="650"/>
      <c r="D1329" s="650"/>
      <c r="E1329" s="650"/>
      <c r="F1329" s="650"/>
    </row>
    <row r="1330" spans="1:6">
      <c r="A1330" s="650"/>
      <c r="B1330" s="650"/>
      <c r="C1330" s="650"/>
      <c r="D1330" s="650"/>
      <c r="E1330" s="650"/>
      <c r="F1330" s="650"/>
    </row>
    <row r="1331" spans="1:6">
      <c r="A1331" s="650"/>
      <c r="B1331" s="650"/>
      <c r="C1331" s="650"/>
      <c r="D1331" s="650"/>
      <c r="E1331" s="650"/>
      <c r="F1331" s="650"/>
    </row>
    <row r="1332" spans="1:6">
      <c r="A1332" s="650"/>
      <c r="B1332" s="650"/>
      <c r="C1332" s="650"/>
      <c r="D1332" s="650"/>
      <c r="E1332" s="650"/>
      <c r="F1332" s="650"/>
    </row>
    <row r="1333" spans="1:6">
      <c r="A1333" s="650"/>
      <c r="B1333" s="650"/>
      <c r="C1333" s="650"/>
      <c r="D1333" s="650"/>
      <c r="E1333" s="650"/>
      <c r="F1333" s="650"/>
    </row>
    <row r="1334" spans="1:6">
      <c r="A1334" s="650"/>
      <c r="B1334" s="650"/>
      <c r="C1334" s="650"/>
      <c r="D1334" s="650"/>
      <c r="E1334" s="650"/>
      <c r="F1334" s="650"/>
    </row>
    <row r="1335" spans="1:6">
      <c r="A1335" s="650"/>
      <c r="B1335" s="650"/>
      <c r="C1335" s="650"/>
      <c r="D1335" s="650"/>
      <c r="E1335" s="650"/>
      <c r="F1335" s="650"/>
    </row>
    <row r="1336" spans="1:6">
      <c r="A1336" s="650"/>
      <c r="B1336" s="650"/>
      <c r="C1336" s="650"/>
      <c r="D1336" s="650"/>
      <c r="E1336" s="650"/>
      <c r="F1336" s="650"/>
    </row>
    <row r="1337" spans="1:6">
      <c r="A1337" s="650"/>
      <c r="B1337" s="650"/>
      <c r="C1337" s="650"/>
      <c r="D1337" s="650"/>
      <c r="E1337" s="650"/>
      <c r="F1337" s="650"/>
    </row>
    <row r="1338" spans="1:6">
      <c r="A1338" s="650"/>
      <c r="B1338" s="650"/>
      <c r="C1338" s="650"/>
      <c r="D1338" s="650"/>
      <c r="E1338" s="650"/>
      <c r="F1338" s="650"/>
    </row>
    <row r="1339" spans="1:6">
      <c r="A1339" s="650"/>
      <c r="B1339" s="650"/>
      <c r="C1339" s="650"/>
      <c r="D1339" s="650"/>
      <c r="E1339" s="650"/>
      <c r="F1339" s="650"/>
    </row>
    <row r="1340" spans="1:6">
      <c r="A1340" s="650"/>
      <c r="B1340" s="650"/>
      <c r="C1340" s="650"/>
      <c r="D1340" s="650"/>
      <c r="E1340" s="650"/>
      <c r="F1340" s="650"/>
    </row>
    <row r="1341" spans="1:6">
      <c r="A1341" s="650"/>
      <c r="B1341" s="650"/>
      <c r="C1341" s="650"/>
      <c r="D1341" s="650"/>
      <c r="E1341" s="650"/>
      <c r="F1341" s="650"/>
    </row>
    <row r="1342" spans="1:6">
      <c r="A1342" s="650"/>
      <c r="B1342" s="650"/>
      <c r="C1342" s="650"/>
      <c r="D1342" s="650"/>
      <c r="E1342" s="650"/>
      <c r="F1342" s="650"/>
    </row>
    <row r="1343" spans="1:6">
      <c r="A1343" s="650"/>
      <c r="B1343" s="650"/>
      <c r="C1343" s="650"/>
      <c r="D1343" s="650"/>
      <c r="E1343" s="650"/>
      <c r="F1343" s="650"/>
    </row>
    <row r="1344" spans="1:6">
      <c r="A1344" s="650"/>
      <c r="B1344" s="650"/>
      <c r="C1344" s="650"/>
      <c r="D1344" s="650"/>
      <c r="E1344" s="650"/>
      <c r="F1344" s="650"/>
    </row>
    <row r="1345" spans="1:6">
      <c r="A1345" s="650"/>
      <c r="B1345" s="650"/>
      <c r="C1345" s="650"/>
      <c r="D1345" s="650"/>
      <c r="E1345" s="650"/>
      <c r="F1345" s="650"/>
    </row>
    <row r="1346" spans="1:6">
      <c r="A1346" s="650"/>
      <c r="B1346" s="650"/>
      <c r="C1346" s="650"/>
      <c r="D1346" s="650"/>
      <c r="E1346" s="650"/>
      <c r="F1346" s="650"/>
    </row>
    <row r="1347" spans="1:6">
      <c r="A1347" s="650"/>
      <c r="B1347" s="650"/>
      <c r="C1347" s="650"/>
      <c r="D1347" s="650"/>
      <c r="E1347" s="650"/>
      <c r="F1347" s="650"/>
    </row>
    <row r="1348" spans="1:6">
      <c r="A1348" s="650"/>
      <c r="B1348" s="650"/>
      <c r="C1348" s="650"/>
      <c r="D1348" s="650"/>
      <c r="E1348" s="650"/>
      <c r="F1348" s="650"/>
    </row>
    <row r="1349" spans="1:6">
      <c r="A1349" s="650"/>
      <c r="B1349" s="650"/>
      <c r="C1349" s="650"/>
      <c r="D1349" s="650"/>
      <c r="E1349" s="650"/>
      <c r="F1349" s="650"/>
    </row>
    <row r="1350" spans="1:6">
      <c r="A1350" s="650"/>
      <c r="B1350" s="650"/>
      <c r="C1350" s="650"/>
      <c r="D1350" s="650"/>
      <c r="E1350" s="650"/>
      <c r="F1350" s="650"/>
    </row>
    <row r="1351" spans="1:6">
      <c r="A1351" s="650"/>
      <c r="B1351" s="650"/>
      <c r="C1351" s="650"/>
      <c r="D1351" s="650"/>
      <c r="E1351" s="650"/>
      <c r="F1351" s="650"/>
    </row>
    <row r="1352" spans="1:6">
      <c r="A1352" s="650"/>
      <c r="B1352" s="650"/>
      <c r="C1352" s="650"/>
      <c r="D1352" s="650"/>
      <c r="E1352" s="650"/>
      <c r="F1352" s="650"/>
    </row>
    <row r="1353" spans="1:6">
      <c r="A1353" s="650"/>
      <c r="B1353" s="650"/>
      <c r="C1353" s="650"/>
      <c r="D1353" s="650"/>
      <c r="E1353" s="650"/>
      <c r="F1353" s="650"/>
    </row>
    <row r="1354" spans="1:6">
      <c r="A1354" s="650"/>
      <c r="B1354" s="650"/>
      <c r="C1354" s="650"/>
      <c r="D1354" s="650"/>
      <c r="E1354" s="650"/>
      <c r="F1354" s="650"/>
    </row>
    <row r="1355" spans="1:6">
      <c r="A1355" s="650"/>
      <c r="B1355" s="650"/>
      <c r="C1355" s="650"/>
      <c r="D1355" s="650"/>
      <c r="E1355" s="650"/>
      <c r="F1355" s="650"/>
    </row>
    <row r="1356" spans="1:6">
      <c r="A1356" s="650"/>
      <c r="B1356" s="650"/>
      <c r="C1356" s="650"/>
      <c r="D1356" s="650"/>
      <c r="E1356" s="650"/>
      <c r="F1356" s="650"/>
    </row>
    <row r="1357" spans="1:6">
      <c r="A1357" s="650"/>
      <c r="B1357" s="650"/>
      <c r="C1357" s="650"/>
      <c r="D1357" s="650"/>
      <c r="E1357" s="650"/>
      <c r="F1357" s="650"/>
    </row>
    <row r="1358" spans="1:6">
      <c r="A1358" s="650"/>
      <c r="B1358" s="650"/>
      <c r="C1358" s="650"/>
      <c r="D1358" s="650"/>
      <c r="E1358" s="650"/>
      <c r="F1358" s="650"/>
    </row>
    <row r="1359" spans="1:6">
      <c r="A1359" s="650"/>
      <c r="B1359" s="650"/>
      <c r="C1359" s="650"/>
      <c r="D1359" s="650"/>
      <c r="E1359" s="650"/>
      <c r="F1359" s="650"/>
    </row>
    <row r="1360" spans="1:6">
      <c r="A1360" s="650"/>
      <c r="B1360" s="650"/>
      <c r="C1360" s="650"/>
      <c r="D1360" s="650"/>
      <c r="E1360" s="650"/>
      <c r="F1360" s="650"/>
    </row>
    <row r="1361" spans="1:6">
      <c r="A1361" s="650"/>
      <c r="B1361" s="650"/>
      <c r="C1361" s="650"/>
      <c r="D1361" s="650"/>
      <c r="E1361" s="650"/>
      <c r="F1361" s="650"/>
    </row>
    <row r="1362" spans="1:6">
      <c r="A1362" s="650"/>
      <c r="B1362" s="650"/>
      <c r="C1362" s="650"/>
      <c r="D1362" s="650"/>
      <c r="E1362" s="650"/>
      <c r="F1362" s="650"/>
    </row>
    <row r="1363" spans="1:6">
      <c r="A1363" s="650"/>
      <c r="B1363" s="650"/>
      <c r="C1363" s="650"/>
      <c r="D1363" s="650"/>
      <c r="E1363" s="650"/>
      <c r="F1363" s="650"/>
    </row>
    <row r="1364" spans="1:6">
      <c r="A1364" s="650"/>
      <c r="B1364" s="650"/>
      <c r="C1364" s="650"/>
      <c r="D1364" s="650"/>
      <c r="E1364" s="650"/>
      <c r="F1364" s="650"/>
    </row>
    <row r="1365" spans="1:6">
      <c r="A1365" s="650"/>
      <c r="B1365" s="650"/>
      <c r="C1365" s="650"/>
      <c r="D1365" s="650"/>
      <c r="E1365" s="650"/>
      <c r="F1365" s="650"/>
    </row>
    <row r="1366" spans="1:6">
      <c r="A1366" s="650"/>
      <c r="B1366" s="650"/>
      <c r="C1366" s="650"/>
      <c r="D1366" s="650"/>
      <c r="E1366" s="650"/>
      <c r="F1366" s="650"/>
    </row>
    <row r="1367" spans="1:6">
      <c r="A1367" s="650"/>
      <c r="B1367" s="650"/>
      <c r="C1367" s="650"/>
      <c r="D1367" s="650"/>
      <c r="E1367" s="650"/>
      <c r="F1367" s="650"/>
    </row>
    <row r="1368" spans="1:6">
      <c r="A1368" s="650"/>
      <c r="B1368" s="650"/>
      <c r="C1368" s="650"/>
      <c r="D1368" s="650"/>
      <c r="E1368" s="650"/>
      <c r="F1368" s="650"/>
    </row>
    <row r="1369" spans="1:6">
      <c r="A1369" s="650"/>
      <c r="B1369" s="650"/>
      <c r="C1369" s="650"/>
      <c r="D1369" s="650"/>
      <c r="E1369" s="650"/>
      <c r="F1369" s="650"/>
    </row>
    <row r="1370" spans="1:6">
      <c r="A1370" s="650"/>
      <c r="B1370" s="650"/>
      <c r="C1370" s="650"/>
      <c r="D1370" s="650"/>
      <c r="E1370" s="650"/>
      <c r="F1370" s="650"/>
    </row>
    <row r="1371" spans="1:6">
      <c r="A1371" s="650"/>
      <c r="B1371" s="650"/>
      <c r="C1371" s="650"/>
      <c r="D1371" s="650"/>
      <c r="E1371" s="650"/>
      <c r="F1371" s="650"/>
    </row>
    <row r="1372" spans="1:6">
      <c r="A1372" s="650"/>
      <c r="B1372" s="650"/>
      <c r="C1372" s="650"/>
      <c r="D1372" s="650"/>
      <c r="E1372" s="650"/>
      <c r="F1372" s="650"/>
    </row>
    <row r="1373" spans="1:6">
      <c r="A1373" s="650"/>
      <c r="B1373" s="650"/>
      <c r="C1373" s="650"/>
      <c r="D1373" s="650"/>
      <c r="E1373" s="650"/>
      <c r="F1373" s="650"/>
    </row>
    <row r="1374" spans="1:6">
      <c r="A1374" s="650"/>
      <c r="B1374" s="650"/>
      <c r="C1374" s="650"/>
      <c r="D1374" s="650"/>
      <c r="E1374" s="650"/>
      <c r="F1374" s="650"/>
    </row>
    <row r="1375" spans="1:6">
      <c r="A1375" s="650"/>
      <c r="B1375" s="650"/>
      <c r="C1375" s="650"/>
      <c r="D1375" s="650"/>
      <c r="E1375" s="650"/>
      <c r="F1375" s="650"/>
    </row>
    <row r="1376" spans="1:6">
      <c r="A1376" s="650"/>
      <c r="B1376" s="650"/>
      <c r="C1376" s="650"/>
      <c r="D1376" s="650"/>
      <c r="E1376" s="650"/>
      <c r="F1376" s="650"/>
    </row>
    <row r="1377" spans="1:6">
      <c r="A1377" s="650"/>
      <c r="B1377" s="650"/>
      <c r="C1377" s="650"/>
      <c r="D1377" s="650"/>
      <c r="E1377" s="650"/>
      <c r="F1377" s="650"/>
    </row>
    <row r="1378" spans="1:6">
      <c r="A1378" s="650"/>
      <c r="B1378" s="650"/>
      <c r="C1378" s="650"/>
      <c r="D1378" s="650"/>
      <c r="E1378" s="650"/>
      <c r="F1378" s="650"/>
    </row>
    <row r="1379" spans="1:6">
      <c r="A1379" s="650"/>
      <c r="B1379" s="650"/>
      <c r="C1379" s="650"/>
      <c r="D1379" s="650"/>
      <c r="E1379" s="650"/>
      <c r="F1379" s="650"/>
    </row>
    <row r="1380" spans="1:6">
      <c r="A1380" s="650"/>
      <c r="B1380" s="650"/>
      <c r="C1380" s="650"/>
      <c r="D1380" s="650"/>
      <c r="E1380" s="650"/>
      <c r="F1380" s="650"/>
    </row>
    <row r="1381" spans="1:6">
      <c r="A1381" s="650"/>
      <c r="B1381" s="650"/>
      <c r="C1381" s="650"/>
      <c r="D1381" s="650"/>
      <c r="E1381" s="650"/>
      <c r="F1381" s="650"/>
    </row>
    <row r="1382" spans="1:6">
      <c r="A1382" s="650"/>
      <c r="B1382" s="650"/>
      <c r="C1382" s="650"/>
      <c r="D1382" s="650"/>
      <c r="E1382" s="650"/>
      <c r="F1382" s="650"/>
    </row>
    <row r="1383" spans="1:6">
      <c r="A1383" s="650"/>
      <c r="B1383" s="650"/>
      <c r="C1383" s="650"/>
      <c r="D1383" s="650"/>
      <c r="E1383" s="650"/>
      <c r="F1383" s="650"/>
    </row>
    <row r="1384" spans="1:6">
      <c r="A1384" s="650"/>
      <c r="B1384" s="650"/>
      <c r="C1384" s="650"/>
      <c r="D1384" s="650"/>
      <c r="E1384" s="650"/>
      <c r="F1384" s="650"/>
    </row>
    <row r="1385" spans="1:6">
      <c r="A1385" s="650"/>
      <c r="B1385" s="650"/>
      <c r="C1385" s="650"/>
      <c r="D1385" s="650"/>
      <c r="E1385" s="650"/>
      <c r="F1385" s="650"/>
    </row>
    <row r="1386" spans="1:6">
      <c r="A1386" s="650"/>
      <c r="B1386" s="650"/>
      <c r="C1386" s="650"/>
      <c r="D1386" s="650"/>
      <c r="E1386" s="650"/>
      <c r="F1386" s="650"/>
    </row>
    <row r="1387" spans="1:6">
      <c r="A1387" s="650"/>
      <c r="B1387" s="650"/>
      <c r="C1387" s="650"/>
      <c r="D1387" s="650"/>
      <c r="E1387" s="650"/>
      <c r="F1387" s="650"/>
    </row>
    <row r="1388" spans="1:6">
      <c r="A1388" s="650"/>
      <c r="B1388" s="650"/>
      <c r="C1388" s="650"/>
      <c r="D1388" s="650"/>
      <c r="E1388" s="650"/>
      <c r="F1388" s="650"/>
    </row>
    <row r="1389" spans="1:6">
      <c r="A1389" s="650"/>
      <c r="B1389" s="650"/>
      <c r="C1389" s="650"/>
      <c r="D1389" s="650"/>
      <c r="E1389" s="650"/>
      <c r="F1389" s="650"/>
    </row>
    <row r="1390" spans="1:6">
      <c r="A1390" s="650"/>
      <c r="B1390" s="650"/>
      <c r="C1390" s="650"/>
      <c r="D1390" s="650"/>
      <c r="E1390" s="650"/>
      <c r="F1390" s="650"/>
    </row>
    <row r="1391" spans="1:6">
      <c r="A1391" s="650"/>
      <c r="B1391" s="650"/>
      <c r="C1391" s="650"/>
      <c r="D1391" s="650"/>
      <c r="E1391" s="650"/>
      <c r="F1391" s="650"/>
    </row>
    <row r="1392" spans="1:6">
      <c r="A1392" s="650"/>
      <c r="B1392" s="650"/>
      <c r="C1392" s="650"/>
      <c r="D1392" s="650"/>
      <c r="E1392" s="650"/>
      <c r="F1392" s="650"/>
    </row>
    <row r="1393" spans="1:6">
      <c r="A1393" s="650"/>
      <c r="B1393" s="650"/>
      <c r="C1393" s="650"/>
      <c r="D1393" s="650"/>
      <c r="E1393" s="650"/>
      <c r="F1393" s="650"/>
    </row>
    <row r="1394" spans="1:6">
      <c r="A1394" s="650"/>
      <c r="B1394" s="650"/>
      <c r="C1394" s="650"/>
      <c r="D1394" s="650"/>
      <c r="E1394" s="650"/>
      <c r="F1394" s="650"/>
    </row>
    <row r="1395" spans="1:6">
      <c r="A1395" s="650"/>
      <c r="B1395" s="650"/>
      <c r="C1395" s="650"/>
      <c r="D1395" s="650"/>
      <c r="E1395" s="650"/>
      <c r="F1395" s="650"/>
    </row>
    <row r="1396" spans="1:6">
      <c r="A1396" s="650"/>
      <c r="B1396" s="650"/>
      <c r="C1396" s="650"/>
      <c r="D1396" s="650"/>
      <c r="E1396" s="650"/>
      <c r="F1396" s="650"/>
    </row>
    <row r="1397" spans="1:6">
      <c r="A1397" s="650"/>
      <c r="B1397" s="650"/>
      <c r="C1397" s="650"/>
      <c r="D1397" s="650"/>
      <c r="E1397" s="650"/>
      <c r="F1397" s="650"/>
    </row>
    <row r="1398" spans="1:6">
      <c r="A1398" s="650"/>
      <c r="B1398" s="650"/>
      <c r="C1398" s="650"/>
      <c r="D1398" s="650"/>
      <c r="E1398" s="650"/>
      <c r="F1398" s="650"/>
    </row>
    <row r="1399" spans="1:6">
      <c r="A1399" s="650"/>
      <c r="B1399" s="650"/>
      <c r="C1399" s="650"/>
      <c r="D1399" s="650"/>
      <c r="E1399" s="650"/>
      <c r="F1399" s="650"/>
    </row>
    <row r="1400" spans="1:6">
      <c r="A1400" s="650"/>
      <c r="B1400" s="650"/>
      <c r="C1400" s="650"/>
      <c r="D1400" s="650"/>
      <c r="E1400" s="650"/>
      <c r="F1400" s="650"/>
    </row>
    <row r="1401" spans="1:6">
      <c r="A1401" s="650"/>
      <c r="B1401" s="650"/>
      <c r="C1401" s="650"/>
      <c r="D1401" s="650"/>
      <c r="E1401" s="650"/>
      <c r="F1401" s="650"/>
    </row>
    <row r="1402" spans="1:6">
      <c r="A1402" s="650"/>
      <c r="B1402" s="650"/>
      <c r="C1402" s="650"/>
      <c r="D1402" s="650"/>
      <c r="E1402" s="650"/>
      <c r="F1402" s="650"/>
    </row>
    <row r="1403" spans="1:6">
      <c r="A1403" s="650"/>
      <c r="B1403" s="650"/>
      <c r="C1403" s="650"/>
      <c r="D1403" s="650"/>
      <c r="E1403" s="650"/>
      <c r="F1403" s="650"/>
    </row>
    <row r="1404" spans="1:6">
      <c r="A1404" s="650"/>
      <c r="B1404" s="650"/>
      <c r="C1404" s="650"/>
      <c r="D1404" s="650"/>
      <c r="E1404" s="650"/>
      <c r="F1404" s="650"/>
    </row>
    <row r="1405" spans="1:6">
      <c r="A1405" s="650"/>
      <c r="B1405" s="650"/>
      <c r="C1405" s="650"/>
      <c r="D1405" s="650"/>
      <c r="E1405" s="650"/>
      <c r="F1405" s="650"/>
    </row>
    <row r="1406" spans="1:6">
      <c r="A1406" s="650"/>
      <c r="B1406" s="650"/>
      <c r="C1406" s="650"/>
      <c r="D1406" s="650"/>
      <c r="E1406" s="650"/>
      <c r="F1406" s="650"/>
    </row>
    <row r="1407" spans="1:6">
      <c r="A1407" s="650"/>
      <c r="B1407" s="650"/>
      <c r="C1407" s="650"/>
      <c r="D1407" s="650"/>
      <c r="E1407" s="650"/>
      <c r="F1407" s="650"/>
    </row>
    <row r="1408" spans="1:6">
      <c r="A1408" s="650"/>
      <c r="B1408" s="650"/>
      <c r="C1408" s="650"/>
      <c r="D1408" s="650"/>
      <c r="E1408" s="650"/>
      <c r="F1408" s="650"/>
    </row>
    <row r="1409" spans="1:6">
      <c r="A1409" s="650"/>
      <c r="B1409" s="650"/>
      <c r="C1409" s="650"/>
      <c r="D1409" s="650"/>
      <c r="E1409" s="650"/>
      <c r="F1409" s="650"/>
    </row>
    <row r="1410" spans="1:6">
      <c r="A1410" s="650"/>
      <c r="B1410" s="650"/>
      <c r="C1410" s="650"/>
      <c r="D1410" s="650"/>
      <c r="E1410" s="650"/>
      <c r="F1410" s="650"/>
    </row>
    <row r="1411" spans="1:6">
      <c r="A1411" s="650"/>
      <c r="B1411" s="650"/>
      <c r="C1411" s="650"/>
      <c r="D1411" s="650"/>
      <c r="E1411" s="650"/>
      <c r="F1411" s="650"/>
    </row>
    <row r="1412" spans="1:6">
      <c r="A1412" s="650"/>
      <c r="B1412" s="650"/>
      <c r="C1412" s="650"/>
      <c r="D1412" s="650"/>
      <c r="E1412" s="650"/>
      <c r="F1412" s="650"/>
    </row>
    <row r="1413" spans="1:6">
      <c r="A1413" s="650"/>
      <c r="B1413" s="650"/>
      <c r="C1413" s="650"/>
      <c r="D1413" s="650"/>
      <c r="E1413" s="650"/>
      <c r="F1413" s="650"/>
    </row>
    <row r="1414" spans="1:6">
      <c r="A1414" s="650"/>
      <c r="B1414" s="650"/>
      <c r="C1414" s="650"/>
      <c r="D1414" s="650"/>
      <c r="E1414" s="650"/>
      <c r="F1414" s="650"/>
    </row>
    <row r="1415" spans="1:6">
      <c r="A1415" s="650"/>
      <c r="B1415" s="650"/>
      <c r="C1415" s="650"/>
      <c r="D1415" s="650"/>
      <c r="E1415" s="650"/>
      <c r="F1415" s="650"/>
    </row>
    <row r="1416" spans="1:6">
      <c r="A1416" s="650"/>
      <c r="B1416" s="650"/>
      <c r="C1416" s="650"/>
      <c r="D1416" s="650"/>
      <c r="E1416" s="650"/>
      <c r="F1416" s="650"/>
    </row>
    <row r="1417" spans="1:6">
      <c r="A1417" s="650"/>
      <c r="B1417" s="650"/>
      <c r="C1417" s="650"/>
      <c r="D1417" s="650"/>
      <c r="E1417" s="650"/>
      <c r="F1417" s="650"/>
    </row>
    <row r="1418" spans="1:6">
      <c r="A1418" s="650"/>
      <c r="B1418" s="650"/>
      <c r="C1418" s="650"/>
      <c r="D1418" s="650"/>
      <c r="E1418" s="650"/>
      <c r="F1418" s="650"/>
    </row>
    <row r="1419" spans="1:6">
      <c r="A1419" s="650"/>
      <c r="B1419" s="650"/>
      <c r="C1419" s="650"/>
      <c r="D1419" s="650"/>
      <c r="E1419" s="650"/>
      <c r="F1419" s="650"/>
    </row>
    <row r="1420" spans="1:6">
      <c r="A1420" s="650"/>
      <c r="B1420" s="650"/>
      <c r="C1420" s="650"/>
      <c r="D1420" s="650"/>
      <c r="E1420" s="650"/>
      <c r="F1420" s="650"/>
    </row>
    <row r="1421" spans="1:6">
      <c r="A1421" s="650"/>
      <c r="B1421" s="650"/>
      <c r="C1421" s="650"/>
      <c r="D1421" s="650"/>
      <c r="E1421" s="650"/>
      <c r="F1421" s="650"/>
    </row>
    <row r="1422" spans="1:6">
      <c r="A1422" s="650"/>
      <c r="B1422" s="650"/>
      <c r="C1422" s="650"/>
      <c r="D1422" s="650"/>
      <c r="E1422" s="650"/>
      <c r="F1422" s="650"/>
    </row>
    <row r="1423" spans="1:6">
      <c r="A1423" s="650"/>
      <c r="B1423" s="650"/>
      <c r="C1423" s="650"/>
      <c r="D1423" s="650"/>
      <c r="E1423" s="650"/>
      <c r="F1423" s="650"/>
    </row>
    <row r="1424" spans="1:6">
      <c r="A1424" s="650"/>
      <c r="B1424" s="650"/>
      <c r="C1424" s="650"/>
      <c r="D1424" s="650"/>
      <c r="E1424" s="650"/>
      <c r="F1424" s="650"/>
    </row>
    <row r="1425" spans="1:6">
      <c r="A1425" s="650"/>
      <c r="B1425" s="650"/>
      <c r="C1425" s="650"/>
      <c r="D1425" s="650"/>
      <c r="E1425" s="650"/>
      <c r="F1425" s="650"/>
    </row>
    <row r="1426" spans="1:6">
      <c r="A1426" s="650"/>
      <c r="B1426" s="650"/>
      <c r="C1426" s="650"/>
      <c r="D1426" s="650"/>
      <c r="E1426" s="650"/>
      <c r="F1426" s="650"/>
    </row>
    <row r="1427" spans="1:6">
      <c r="A1427" s="650"/>
      <c r="B1427" s="650"/>
      <c r="C1427" s="650"/>
      <c r="D1427" s="650"/>
      <c r="E1427" s="650"/>
      <c r="F1427" s="650"/>
    </row>
    <row r="1428" spans="1:6">
      <c r="A1428" s="650"/>
      <c r="B1428" s="650"/>
      <c r="C1428" s="650"/>
      <c r="D1428" s="650"/>
      <c r="E1428" s="650"/>
      <c r="F1428" s="650"/>
    </row>
    <row r="1429" spans="1:6">
      <c r="A1429" s="650"/>
      <c r="B1429" s="650"/>
      <c r="C1429" s="650"/>
      <c r="D1429" s="650"/>
      <c r="E1429" s="650"/>
      <c r="F1429" s="650"/>
    </row>
    <row r="1430" spans="1:6">
      <c r="A1430" s="650"/>
      <c r="B1430" s="650"/>
      <c r="C1430" s="650"/>
      <c r="D1430" s="650"/>
      <c r="E1430" s="650"/>
      <c r="F1430" s="650"/>
    </row>
    <row r="1431" spans="1:6">
      <c r="A1431" s="650"/>
      <c r="B1431" s="650"/>
      <c r="C1431" s="650"/>
      <c r="D1431" s="650"/>
      <c r="E1431" s="650"/>
      <c r="F1431" s="650"/>
    </row>
    <row r="1432" spans="1:6">
      <c r="A1432" s="650"/>
      <c r="B1432" s="650"/>
      <c r="C1432" s="650"/>
      <c r="D1432" s="650"/>
      <c r="E1432" s="650"/>
      <c r="F1432" s="650"/>
    </row>
    <row r="1433" spans="1:6">
      <c r="A1433" s="650"/>
      <c r="B1433" s="650"/>
      <c r="C1433" s="650"/>
      <c r="D1433" s="650"/>
      <c r="E1433" s="650"/>
      <c r="F1433" s="650"/>
    </row>
    <row r="1434" spans="1:6">
      <c r="A1434" s="650"/>
      <c r="B1434" s="650"/>
      <c r="C1434" s="650"/>
      <c r="D1434" s="650"/>
      <c r="E1434" s="650"/>
      <c r="F1434" s="650"/>
    </row>
    <row r="1435" spans="1:6">
      <c r="A1435" s="650"/>
      <c r="B1435" s="650"/>
      <c r="C1435" s="650"/>
      <c r="D1435" s="650"/>
      <c r="E1435" s="650"/>
      <c r="F1435" s="650"/>
    </row>
    <row r="1436" spans="1:6">
      <c r="A1436" s="650"/>
      <c r="B1436" s="650"/>
      <c r="C1436" s="650"/>
      <c r="D1436" s="650"/>
      <c r="E1436" s="650"/>
      <c r="F1436" s="650"/>
    </row>
    <row r="1437" spans="1:6">
      <c r="A1437" s="650"/>
      <c r="B1437" s="650"/>
      <c r="C1437" s="650"/>
      <c r="D1437" s="650"/>
      <c r="E1437" s="650"/>
      <c r="F1437" s="650"/>
    </row>
    <row r="1438" spans="1:6">
      <c r="A1438" s="650"/>
      <c r="B1438" s="650"/>
      <c r="C1438" s="650"/>
      <c r="D1438" s="650"/>
      <c r="E1438" s="650"/>
      <c r="F1438" s="650"/>
    </row>
    <row r="1439" spans="1:6">
      <c r="A1439" s="650"/>
      <c r="B1439" s="650"/>
      <c r="C1439" s="650"/>
      <c r="D1439" s="650"/>
      <c r="E1439" s="650"/>
      <c r="F1439" s="650"/>
    </row>
    <row r="1440" spans="1:6">
      <c r="A1440" s="650"/>
      <c r="B1440" s="650"/>
      <c r="C1440" s="650"/>
      <c r="D1440" s="650"/>
      <c r="E1440" s="650"/>
      <c r="F1440" s="650"/>
    </row>
    <row r="1441" spans="1:6">
      <c r="A1441" s="650"/>
      <c r="B1441" s="650"/>
      <c r="C1441" s="650"/>
      <c r="D1441" s="650"/>
      <c r="E1441" s="650"/>
      <c r="F1441" s="650"/>
    </row>
    <row r="1442" spans="1:6">
      <c r="A1442" s="650"/>
      <c r="B1442" s="650"/>
      <c r="C1442" s="650"/>
      <c r="D1442" s="650"/>
      <c r="E1442" s="650"/>
      <c r="F1442" s="650"/>
    </row>
    <row r="1443" spans="1:6">
      <c r="A1443" s="650"/>
      <c r="B1443" s="650"/>
      <c r="C1443" s="650"/>
      <c r="D1443" s="650"/>
      <c r="E1443" s="650"/>
      <c r="F1443" s="650"/>
    </row>
    <row r="1444" spans="1:6">
      <c r="A1444" s="650"/>
      <c r="B1444" s="650"/>
      <c r="C1444" s="650"/>
      <c r="D1444" s="650"/>
      <c r="E1444" s="650"/>
      <c r="F1444" s="650"/>
    </row>
    <row r="1445" spans="1:6">
      <c r="A1445" s="650"/>
      <c r="B1445" s="650"/>
      <c r="C1445" s="650"/>
      <c r="D1445" s="650"/>
      <c r="E1445" s="650"/>
      <c r="F1445" s="650"/>
    </row>
    <row r="1446" spans="1:6">
      <c r="A1446" s="650"/>
      <c r="B1446" s="650"/>
      <c r="C1446" s="650"/>
      <c r="D1446" s="650"/>
      <c r="E1446" s="650"/>
      <c r="F1446" s="650"/>
    </row>
    <row r="1447" spans="1:6">
      <c r="A1447" s="650"/>
      <c r="B1447" s="650"/>
      <c r="C1447" s="650"/>
      <c r="D1447" s="650"/>
      <c r="E1447" s="650"/>
      <c r="F1447" s="650"/>
    </row>
    <row r="1448" spans="1:6">
      <c r="A1448" s="650"/>
      <c r="B1448" s="650"/>
      <c r="C1448" s="650"/>
      <c r="D1448" s="650"/>
      <c r="E1448" s="650"/>
      <c r="F1448" s="650"/>
    </row>
    <row r="1449" spans="1:6">
      <c r="A1449" s="650"/>
      <c r="B1449" s="650"/>
      <c r="C1449" s="650"/>
      <c r="D1449" s="650"/>
      <c r="E1449" s="650"/>
      <c r="F1449" s="650"/>
    </row>
    <row r="1450" spans="1:6">
      <c r="A1450" s="650"/>
      <c r="B1450" s="650"/>
      <c r="C1450" s="650"/>
      <c r="D1450" s="650"/>
      <c r="E1450" s="650"/>
      <c r="F1450" s="650"/>
    </row>
    <row r="1451" spans="1:6">
      <c r="A1451" s="650"/>
      <c r="B1451" s="650"/>
      <c r="C1451" s="650"/>
      <c r="D1451" s="650"/>
      <c r="E1451" s="650"/>
      <c r="F1451" s="650"/>
    </row>
    <row r="1452" spans="1:6">
      <c r="A1452" s="650"/>
      <c r="B1452" s="650"/>
      <c r="C1452" s="650"/>
      <c r="D1452" s="650"/>
      <c r="E1452" s="650"/>
      <c r="F1452" s="650"/>
    </row>
    <row r="1453" spans="1:6">
      <c r="A1453" s="650"/>
      <c r="B1453" s="650"/>
      <c r="C1453" s="650"/>
      <c r="D1453" s="650"/>
      <c r="E1453" s="650"/>
      <c r="F1453" s="650"/>
    </row>
    <row r="1454" spans="1:6">
      <c r="A1454" s="650"/>
      <c r="B1454" s="650"/>
      <c r="C1454" s="650"/>
      <c r="D1454" s="650"/>
      <c r="E1454" s="650"/>
      <c r="F1454" s="650"/>
    </row>
    <row r="1455" spans="1:6">
      <c r="A1455" s="650"/>
      <c r="B1455" s="650"/>
      <c r="C1455" s="650"/>
      <c r="D1455" s="650"/>
      <c r="E1455" s="650"/>
      <c r="F1455" s="650"/>
    </row>
    <row r="1456" spans="1:6">
      <c r="A1456" s="650"/>
      <c r="B1456" s="650"/>
      <c r="C1456" s="650"/>
      <c r="D1456" s="650"/>
      <c r="E1456" s="650"/>
      <c r="F1456" s="650"/>
    </row>
    <row r="1457" spans="1:6">
      <c r="A1457" s="650"/>
      <c r="B1457" s="650"/>
      <c r="C1457" s="650"/>
      <c r="D1457" s="650"/>
      <c r="E1457" s="650"/>
      <c r="F1457" s="650"/>
    </row>
    <row r="1458" spans="1:6">
      <c r="A1458" s="650"/>
      <c r="B1458" s="650"/>
      <c r="C1458" s="650"/>
      <c r="D1458" s="650"/>
      <c r="E1458" s="650"/>
      <c r="F1458" s="650"/>
    </row>
    <row r="1459" spans="1:6">
      <c r="A1459" s="650"/>
      <c r="B1459" s="650"/>
      <c r="C1459" s="650"/>
      <c r="D1459" s="650"/>
      <c r="E1459" s="650"/>
      <c r="F1459" s="650"/>
    </row>
    <row r="1460" spans="1:6">
      <c r="A1460" s="650"/>
      <c r="B1460" s="650"/>
      <c r="C1460" s="650"/>
      <c r="D1460" s="650"/>
      <c r="E1460" s="650"/>
      <c r="F1460" s="650"/>
    </row>
    <row r="1461" spans="1:6">
      <c r="A1461" s="650"/>
      <c r="B1461" s="650"/>
      <c r="C1461" s="650"/>
      <c r="D1461" s="650"/>
      <c r="E1461" s="650"/>
      <c r="F1461" s="650"/>
    </row>
    <row r="1462" spans="1:6">
      <c r="A1462" s="650"/>
      <c r="B1462" s="650"/>
      <c r="C1462" s="650"/>
      <c r="D1462" s="650"/>
      <c r="E1462" s="650"/>
      <c r="F1462" s="650"/>
    </row>
    <row r="1463" spans="1:6">
      <c r="A1463" s="650"/>
      <c r="B1463" s="650"/>
      <c r="C1463" s="650"/>
      <c r="D1463" s="650"/>
      <c r="E1463" s="650"/>
      <c r="F1463" s="650"/>
    </row>
    <row r="1464" spans="1:6">
      <c r="A1464" s="650"/>
      <c r="B1464" s="650"/>
      <c r="C1464" s="650"/>
      <c r="D1464" s="650"/>
      <c r="E1464" s="650"/>
      <c r="F1464" s="650"/>
    </row>
    <row r="1465" spans="1:6">
      <c r="A1465" s="650"/>
      <c r="B1465" s="650"/>
      <c r="C1465" s="650"/>
      <c r="D1465" s="650"/>
      <c r="E1465" s="650"/>
      <c r="F1465" s="650"/>
    </row>
    <row r="1466" spans="1:6">
      <c r="A1466" s="650"/>
      <c r="B1466" s="650"/>
      <c r="C1466" s="650"/>
      <c r="D1466" s="650"/>
      <c r="E1466" s="650"/>
      <c r="F1466" s="650"/>
    </row>
    <row r="1467" spans="1:6">
      <c r="A1467" s="650"/>
      <c r="B1467" s="650"/>
      <c r="C1467" s="650"/>
      <c r="D1467" s="650"/>
      <c r="E1467" s="650"/>
      <c r="F1467" s="650"/>
    </row>
    <row r="1468" spans="1:6">
      <c r="A1468" s="650"/>
      <c r="B1468" s="650"/>
      <c r="C1468" s="650"/>
      <c r="D1468" s="650"/>
      <c r="E1468" s="650"/>
      <c r="F1468" s="650"/>
    </row>
    <row r="1469" spans="1:6">
      <c r="A1469" s="650"/>
      <c r="B1469" s="650"/>
      <c r="C1469" s="650"/>
      <c r="D1469" s="650"/>
      <c r="E1469" s="650"/>
      <c r="F1469" s="650"/>
    </row>
    <row r="1470" spans="1:6">
      <c r="A1470" s="650"/>
      <c r="B1470" s="650"/>
      <c r="C1470" s="650"/>
      <c r="D1470" s="650"/>
      <c r="E1470" s="650"/>
      <c r="F1470" s="650"/>
    </row>
    <row r="1471" spans="1:6">
      <c r="A1471" s="650"/>
      <c r="B1471" s="650"/>
      <c r="C1471" s="650"/>
      <c r="D1471" s="650"/>
      <c r="E1471" s="650"/>
      <c r="F1471" s="650"/>
    </row>
    <row r="1472" spans="1:6">
      <c r="A1472" s="650"/>
      <c r="B1472" s="650"/>
      <c r="C1472" s="650"/>
      <c r="D1472" s="650"/>
      <c r="E1472" s="650"/>
      <c r="F1472" s="650"/>
    </row>
    <row r="1473" spans="1:6">
      <c r="A1473" s="650"/>
      <c r="B1473" s="650"/>
      <c r="C1473" s="650"/>
      <c r="D1473" s="650"/>
      <c r="E1473" s="650"/>
      <c r="F1473" s="650"/>
    </row>
    <row r="1474" spans="1:6">
      <c r="A1474" s="650"/>
      <c r="B1474" s="650"/>
      <c r="C1474" s="650"/>
      <c r="D1474" s="650"/>
      <c r="E1474" s="650"/>
      <c r="F1474" s="650"/>
    </row>
    <row r="1475" spans="1:6">
      <c r="A1475" s="650"/>
      <c r="B1475" s="650"/>
      <c r="C1475" s="650"/>
      <c r="D1475" s="650"/>
      <c r="E1475" s="650"/>
      <c r="F1475" s="650"/>
    </row>
    <row r="1476" spans="1:6">
      <c r="A1476" s="650"/>
      <c r="B1476" s="650"/>
      <c r="C1476" s="650"/>
      <c r="D1476" s="650"/>
      <c r="E1476" s="650"/>
      <c r="F1476" s="650"/>
    </row>
    <row r="1477" spans="1:6">
      <c r="A1477" s="650"/>
      <c r="B1477" s="650"/>
      <c r="C1477" s="650"/>
      <c r="D1477" s="650"/>
      <c r="E1477" s="650"/>
      <c r="F1477" s="650"/>
    </row>
    <row r="1478" spans="1:6">
      <c r="A1478" s="650"/>
      <c r="B1478" s="650"/>
      <c r="C1478" s="650"/>
      <c r="D1478" s="650"/>
      <c r="E1478" s="650"/>
      <c r="F1478" s="650"/>
    </row>
    <row r="1479" spans="1:6">
      <c r="A1479" s="650"/>
      <c r="B1479" s="650"/>
      <c r="C1479" s="650"/>
      <c r="D1479" s="650"/>
      <c r="E1479" s="650"/>
      <c r="F1479" s="650"/>
    </row>
    <row r="1480" spans="1:6">
      <c r="A1480" s="650"/>
      <c r="B1480" s="650"/>
      <c r="C1480" s="650"/>
      <c r="D1480" s="650"/>
      <c r="E1480" s="650"/>
      <c r="F1480" s="650"/>
    </row>
    <row r="1481" spans="1:6">
      <c r="A1481" s="650"/>
      <c r="B1481" s="650"/>
      <c r="C1481" s="650"/>
      <c r="D1481" s="650"/>
      <c r="E1481" s="650"/>
      <c r="F1481" s="650"/>
    </row>
    <row r="1482" spans="1:6">
      <c r="A1482" s="650"/>
      <c r="B1482" s="650"/>
      <c r="C1482" s="650"/>
      <c r="D1482" s="650"/>
      <c r="E1482" s="650"/>
      <c r="F1482" s="650"/>
    </row>
    <row r="1483" spans="1:6">
      <c r="A1483" s="650"/>
      <c r="B1483" s="650"/>
      <c r="C1483" s="650"/>
      <c r="D1483" s="650"/>
      <c r="E1483" s="650"/>
      <c r="F1483" s="650"/>
    </row>
    <row r="1484" spans="1:6">
      <c r="A1484" s="650"/>
      <c r="B1484" s="650"/>
      <c r="C1484" s="650"/>
      <c r="D1484" s="650"/>
      <c r="E1484" s="650"/>
      <c r="F1484" s="650"/>
    </row>
    <row r="1485" spans="1:6">
      <c r="A1485" s="650"/>
      <c r="B1485" s="650"/>
      <c r="C1485" s="650"/>
      <c r="D1485" s="650"/>
      <c r="E1485" s="650"/>
      <c r="F1485" s="650"/>
    </row>
    <row r="1486" spans="1:6">
      <c r="A1486" s="650"/>
      <c r="B1486" s="650"/>
      <c r="C1486" s="650"/>
      <c r="D1486" s="650"/>
      <c r="E1486" s="650"/>
      <c r="F1486" s="650"/>
    </row>
    <row r="1487" spans="1:6">
      <c r="A1487" s="650"/>
      <c r="B1487" s="650"/>
      <c r="C1487" s="650"/>
      <c r="D1487" s="650"/>
      <c r="E1487" s="650"/>
      <c r="F1487" s="650"/>
    </row>
    <row r="1488" spans="1:6">
      <c r="A1488" s="650"/>
      <c r="B1488" s="650"/>
      <c r="C1488" s="650"/>
      <c r="D1488" s="650"/>
      <c r="E1488" s="650"/>
      <c r="F1488" s="650"/>
    </row>
    <row r="1489" spans="1:6">
      <c r="A1489" s="650"/>
      <c r="B1489" s="650"/>
      <c r="C1489" s="650"/>
      <c r="D1489" s="650"/>
      <c r="E1489" s="650"/>
      <c r="F1489" s="650"/>
    </row>
    <row r="1490" spans="1:6">
      <c r="A1490" s="650"/>
      <c r="B1490" s="650"/>
      <c r="C1490" s="650"/>
      <c r="D1490" s="650"/>
      <c r="E1490" s="650"/>
      <c r="F1490" s="650"/>
    </row>
    <row r="1491" spans="1:6">
      <c r="A1491" s="650"/>
      <c r="B1491" s="650"/>
      <c r="C1491" s="650"/>
      <c r="D1491" s="650"/>
      <c r="E1491" s="650"/>
      <c r="F1491" s="650"/>
    </row>
    <row r="1492" spans="1:6">
      <c r="A1492" s="650"/>
      <c r="B1492" s="650"/>
      <c r="C1492" s="650"/>
      <c r="D1492" s="650"/>
      <c r="E1492" s="650"/>
      <c r="F1492" s="650"/>
    </row>
    <row r="1493" spans="1:6">
      <c r="A1493" s="650"/>
      <c r="B1493" s="650"/>
      <c r="C1493" s="650"/>
      <c r="D1493" s="650"/>
      <c r="E1493" s="650"/>
      <c r="F1493" s="650"/>
    </row>
    <row r="1494" spans="1:6">
      <c r="A1494" s="650"/>
      <c r="B1494" s="650"/>
      <c r="C1494" s="650"/>
      <c r="D1494" s="650"/>
      <c r="E1494" s="650"/>
      <c r="F1494" s="650"/>
    </row>
    <row r="1495" spans="1:6">
      <c r="A1495" s="650"/>
      <c r="B1495" s="650"/>
      <c r="C1495" s="650"/>
      <c r="D1495" s="650"/>
      <c r="E1495" s="650"/>
      <c r="F1495" s="650"/>
    </row>
    <row r="1496" spans="1:6">
      <c r="A1496" s="650"/>
      <c r="B1496" s="650"/>
      <c r="C1496" s="650"/>
      <c r="D1496" s="650"/>
      <c r="E1496" s="650"/>
      <c r="F1496" s="650"/>
    </row>
    <row r="1497" spans="1:6">
      <c r="A1497" s="650"/>
      <c r="B1497" s="650"/>
      <c r="C1497" s="650"/>
      <c r="D1497" s="650"/>
      <c r="E1497" s="650"/>
      <c r="F1497" s="650"/>
    </row>
    <row r="1498" spans="1:6">
      <c r="A1498" s="650"/>
      <c r="B1498" s="650"/>
      <c r="C1498" s="650"/>
      <c r="D1498" s="650"/>
      <c r="E1498" s="650"/>
      <c r="F1498" s="650"/>
    </row>
    <row r="1499" spans="1:6">
      <c r="A1499" s="650"/>
      <c r="B1499" s="650"/>
      <c r="C1499" s="650"/>
      <c r="D1499" s="650"/>
      <c r="E1499" s="650"/>
      <c r="F1499" s="650"/>
    </row>
    <row r="1500" spans="1:6">
      <c r="A1500" s="650"/>
      <c r="B1500" s="650"/>
      <c r="C1500" s="650"/>
      <c r="D1500" s="650"/>
      <c r="E1500" s="650"/>
      <c r="F1500" s="650"/>
    </row>
    <row r="1501" spans="1:6">
      <c r="A1501" s="650"/>
      <c r="B1501" s="650"/>
      <c r="C1501" s="650"/>
      <c r="D1501" s="650"/>
      <c r="E1501" s="650"/>
      <c r="F1501" s="650"/>
    </row>
    <row r="1502" spans="1:6">
      <c r="A1502" s="650"/>
      <c r="B1502" s="650"/>
      <c r="C1502" s="650"/>
      <c r="D1502" s="650"/>
      <c r="E1502" s="650"/>
      <c r="F1502" s="650"/>
    </row>
    <row r="1503" spans="1:6">
      <c r="A1503" s="650"/>
      <c r="B1503" s="650"/>
      <c r="C1503" s="650"/>
      <c r="D1503" s="650"/>
      <c r="E1503" s="650"/>
      <c r="F1503" s="650"/>
    </row>
    <row r="1504" spans="1:6">
      <c r="A1504" s="650"/>
      <c r="B1504" s="650"/>
      <c r="C1504" s="650"/>
      <c r="D1504" s="650"/>
      <c r="E1504" s="650"/>
      <c r="F1504" s="650"/>
    </row>
    <row r="1505" spans="1:6">
      <c r="A1505" s="650"/>
      <c r="B1505" s="650"/>
      <c r="C1505" s="650"/>
      <c r="D1505" s="650"/>
      <c r="E1505" s="650"/>
      <c r="F1505" s="650"/>
    </row>
    <row r="1506" spans="1:6">
      <c r="A1506" s="650"/>
      <c r="B1506" s="650"/>
      <c r="C1506" s="650"/>
      <c r="D1506" s="650"/>
      <c r="E1506" s="650"/>
      <c r="F1506" s="650"/>
    </row>
    <row r="1507" spans="1:6">
      <c r="A1507" s="650"/>
      <c r="B1507" s="650"/>
      <c r="C1507" s="650"/>
      <c r="D1507" s="650"/>
      <c r="E1507" s="650"/>
      <c r="F1507" s="650"/>
    </row>
    <row r="1508" spans="1:6">
      <c r="A1508" s="650"/>
      <c r="B1508" s="650"/>
      <c r="C1508" s="650"/>
      <c r="D1508" s="650"/>
      <c r="E1508" s="650"/>
      <c r="F1508" s="650"/>
    </row>
    <row r="1509" spans="1:6">
      <c r="A1509" s="650"/>
      <c r="B1509" s="650"/>
      <c r="C1509" s="650"/>
      <c r="D1509" s="650"/>
      <c r="E1509" s="650"/>
      <c r="F1509" s="650"/>
    </row>
    <row r="1510" spans="1:6">
      <c r="A1510" s="650"/>
      <c r="B1510" s="650"/>
      <c r="C1510" s="650"/>
      <c r="D1510" s="650"/>
      <c r="E1510" s="650"/>
      <c r="F1510" s="650"/>
    </row>
    <row r="1511" spans="1:6">
      <c r="A1511" s="650"/>
      <c r="B1511" s="650"/>
      <c r="C1511" s="650"/>
      <c r="D1511" s="650"/>
      <c r="E1511" s="650"/>
      <c r="F1511" s="650"/>
    </row>
    <row r="1512" spans="1:6">
      <c r="A1512" s="650"/>
      <c r="B1512" s="650"/>
      <c r="C1512" s="650"/>
      <c r="D1512" s="650"/>
      <c r="E1512" s="650"/>
      <c r="F1512" s="650"/>
    </row>
    <row r="1513" spans="1:6">
      <c r="A1513" s="650"/>
      <c r="B1513" s="650"/>
      <c r="C1513" s="650"/>
      <c r="D1513" s="650"/>
      <c r="E1513" s="650"/>
      <c r="F1513" s="650"/>
    </row>
    <row r="1514" spans="1:6">
      <c r="A1514" s="650"/>
      <c r="B1514" s="650"/>
      <c r="C1514" s="650"/>
      <c r="D1514" s="650"/>
      <c r="E1514" s="650"/>
      <c r="F1514" s="650"/>
    </row>
    <row r="1515" spans="1:6">
      <c r="A1515" s="650"/>
      <c r="B1515" s="650"/>
      <c r="C1515" s="650"/>
      <c r="D1515" s="650"/>
      <c r="E1515" s="650"/>
      <c r="F1515" s="650"/>
    </row>
    <row r="1516" spans="1:6">
      <c r="A1516" s="650"/>
      <c r="B1516" s="650"/>
      <c r="C1516" s="650"/>
      <c r="D1516" s="650"/>
      <c r="E1516" s="650"/>
      <c r="F1516" s="650"/>
    </row>
    <row r="1517" spans="1:6">
      <c r="A1517" s="650"/>
      <c r="B1517" s="650"/>
      <c r="C1517" s="650"/>
      <c r="D1517" s="650"/>
      <c r="E1517" s="650"/>
      <c r="F1517" s="650"/>
    </row>
    <row r="1518" spans="1:6">
      <c r="A1518" s="650"/>
      <c r="B1518" s="650"/>
      <c r="C1518" s="650"/>
      <c r="D1518" s="650"/>
      <c r="E1518" s="650"/>
      <c r="F1518" s="650"/>
    </row>
    <row r="1519" spans="1:6">
      <c r="A1519" s="650"/>
      <c r="B1519" s="650"/>
      <c r="C1519" s="650"/>
      <c r="D1519" s="650"/>
      <c r="E1519" s="650"/>
      <c r="F1519" s="650"/>
    </row>
    <row r="1520" spans="1:6">
      <c r="A1520" s="650"/>
      <c r="B1520" s="650"/>
      <c r="C1520" s="650"/>
      <c r="D1520" s="650"/>
      <c r="E1520" s="650"/>
      <c r="F1520" s="650"/>
    </row>
    <row r="1521" spans="1:6">
      <c r="A1521" s="650"/>
      <c r="B1521" s="650"/>
      <c r="C1521" s="650"/>
      <c r="D1521" s="650"/>
      <c r="E1521" s="650"/>
      <c r="F1521" s="650"/>
    </row>
    <row r="1522" spans="1:6">
      <c r="A1522" s="650"/>
      <c r="B1522" s="650"/>
      <c r="C1522" s="650"/>
      <c r="D1522" s="650"/>
      <c r="E1522" s="650"/>
      <c r="F1522" s="650"/>
    </row>
    <row r="1523" spans="1:6">
      <c r="A1523" s="650"/>
      <c r="B1523" s="650"/>
      <c r="C1523" s="650"/>
      <c r="D1523" s="650"/>
      <c r="E1523" s="650"/>
      <c r="F1523" s="650"/>
    </row>
    <row r="1524" spans="1:6">
      <c r="A1524" s="650"/>
      <c r="B1524" s="650"/>
      <c r="C1524" s="650"/>
      <c r="D1524" s="650"/>
      <c r="E1524" s="650"/>
      <c r="F1524" s="650"/>
    </row>
    <row r="1525" spans="1:6">
      <c r="A1525" s="650"/>
      <c r="B1525" s="650"/>
      <c r="C1525" s="650"/>
      <c r="D1525" s="650"/>
      <c r="E1525" s="650"/>
      <c r="F1525" s="650"/>
    </row>
    <row r="1526" spans="1:6">
      <c r="A1526" s="650"/>
      <c r="B1526" s="650"/>
      <c r="C1526" s="650"/>
      <c r="D1526" s="650"/>
      <c r="E1526" s="650"/>
      <c r="F1526" s="650"/>
    </row>
    <row r="1527" spans="1:6">
      <c r="A1527" s="650"/>
      <c r="B1527" s="650"/>
      <c r="C1527" s="650"/>
      <c r="D1527" s="650"/>
      <c r="E1527" s="650"/>
      <c r="F1527" s="650"/>
    </row>
    <row r="1528" spans="1:6">
      <c r="A1528" s="650"/>
      <c r="B1528" s="650"/>
      <c r="C1528" s="650"/>
      <c r="D1528" s="650"/>
      <c r="E1528" s="650"/>
      <c r="F1528" s="650"/>
    </row>
    <row r="1529" spans="1:6">
      <c r="A1529" s="650"/>
      <c r="B1529" s="650"/>
      <c r="C1529" s="650"/>
      <c r="D1529" s="650"/>
      <c r="E1529" s="650"/>
      <c r="F1529" s="650"/>
    </row>
    <row r="1530" spans="1:6">
      <c r="A1530" s="650"/>
      <c r="B1530" s="650"/>
      <c r="C1530" s="650"/>
      <c r="D1530" s="650"/>
      <c r="E1530" s="650"/>
      <c r="F1530" s="650"/>
    </row>
    <row r="1531" spans="1:6">
      <c r="A1531" s="650"/>
      <c r="B1531" s="650"/>
      <c r="C1531" s="650"/>
      <c r="D1531" s="650"/>
      <c r="E1531" s="650"/>
      <c r="F1531" s="650"/>
    </row>
    <row r="1532" spans="1:6">
      <c r="A1532" s="650"/>
      <c r="B1532" s="650"/>
      <c r="C1532" s="650"/>
      <c r="D1532" s="650"/>
      <c r="E1532" s="650"/>
      <c r="F1532" s="650"/>
    </row>
    <row r="1533" spans="1:6">
      <c r="A1533" s="650"/>
      <c r="B1533" s="650"/>
      <c r="C1533" s="650"/>
      <c r="D1533" s="650"/>
      <c r="E1533" s="650"/>
      <c r="F1533" s="650"/>
    </row>
    <row r="1534" spans="1:6">
      <c r="A1534" s="650"/>
      <c r="B1534" s="650"/>
      <c r="C1534" s="650"/>
      <c r="D1534" s="650"/>
      <c r="E1534" s="650"/>
      <c r="F1534" s="650"/>
    </row>
    <row r="1535" spans="1:6">
      <c r="A1535" s="650"/>
      <c r="B1535" s="650"/>
      <c r="C1535" s="650"/>
      <c r="D1535" s="650"/>
      <c r="E1535" s="650"/>
      <c r="F1535" s="650"/>
    </row>
    <row r="1536" spans="1:6">
      <c r="A1536" s="650"/>
      <c r="B1536" s="650"/>
      <c r="C1536" s="650"/>
      <c r="D1536" s="650"/>
      <c r="E1536" s="650"/>
      <c r="F1536" s="650"/>
    </row>
    <row r="1537" spans="1:6">
      <c r="A1537" s="650"/>
      <c r="B1537" s="650"/>
      <c r="C1537" s="650"/>
      <c r="D1537" s="650"/>
      <c r="E1537" s="650"/>
      <c r="F1537" s="650"/>
    </row>
    <row r="1538" spans="1:6">
      <c r="A1538" s="650"/>
      <c r="B1538" s="650"/>
      <c r="C1538" s="650"/>
      <c r="D1538" s="650"/>
      <c r="E1538" s="650"/>
      <c r="F1538" s="650"/>
    </row>
    <row r="1539" spans="1:6">
      <c r="A1539" s="650"/>
      <c r="B1539" s="650"/>
      <c r="C1539" s="650"/>
      <c r="D1539" s="650"/>
      <c r="E1539" s="650"/>
      <c r="F1539" s="650"/>
    </row>
    <row r="1540" spans="1:6">
      <c r="A1540" s="650"/>
      <c r="B1540" s="650"/>
      <c r="C1540" s="650"/>
      <c r="D1540" s="650"/>
      <c r="E1540" s="650"/>
      <c r="F1540" s="650"/>
    </row>
    <row r="1541" spans="1:6">
      <c r="A1541" s="650"/>
      <c r="B1541" s="650"/>
      <c r="C1541" s="650"/>
      <c r="D1541" s="650"/>
      <c r="E1541" s="650"/>
      <c r="F1541" s="650"/>
    </row>
    <row r="1542" spans="1:6">
      <c r="A1542" s="650"/>
      <c r="B1542" s="650"/>
      <c r="C1542" s="650"/>
      <c r="D1542" s="650"/>
      <c r="E1542" s="650"/>
      <c r="F1542" s="650"/>
    </row>
    <row r="1543" spans="1:6">
      <c r="A1543" s="650"/>
      <c r="B1543" s="650"/>
      <c r="C1543" s="650"/>
      <c r="D1543" s="650"/>
      <c r="E1543" s="650"/>
      <c r="F1543" s="650"/>
    </row>
    <row r="1544" spans="1:6">
      <c r="A1544" s="650"/>
      <c r="B1544" s="650"/>
      <c r="C1544" s="650"/>
      <c r="D1544" s="650"/>
      <c r="E1544" s="650"/>
      <c r="F1544" s="650"/>
    </row>
    <row r="1545" spans="1:6">
      <c r="A1545" s="650"/>
      <c r="B1545" s="650"/>
      <c r="C1545" s="650"/>
      <c r="D1545" s="650"/>
      <c r="E1545" s="650"/>
      <c r="F1545" s="650"/>
    </row>
    <row r="1546" spans="1:6">
      <c r="A1546" s="650"/>
      <c r="B1546" s="650"/>
      <c r="C1546" s="650"/>
      <c r="D1546" s="650"/>
      <c r="E1546" s="650"/>
      <c r="F1546" s="650"/>
    </row>
    <row r="1547" spans="1:6">
      <c r="A1547" s="650"/>
      <c r="B1547" s="650"/>
      <c r="C1547" s="650"/>
      <c r="D1547" s="650"/>
      <c r="E1547" s="650"/>
      <c r="F1547" s="650"/>
    </row>
    <row r="1548" spans="1:6">
      <c r="A1548" s="650"/>
      <c r="B1548" s="650"/>
      <c r="C1548" s="650"/>
      <c r="D1548" s="650"/>
      <c r="E1548" s="650"/>
      <c r="F1548" s="650"/>
    </row>
    <row r="1549" spans="1:6">
      <c r="A1549" s="650"/>
      <c r="B1549" s="650"/>
      <c r="C1549" s="650"/>
      <c r="D1549" s="650"/>
      <c r="E1549" s="650"/>
      <c r="F1549" s="650"/>
    </row>
    <row r="1550" spans="1:6">
      <c r="A1550" s="650"/>
      <c r="B1550" s="650"/>
      <c r="C1550" s="650"/>
      <c r="D1550" s="650"/>
      <c r="E1550" s="650"/>
      <c r="F1550" s="650"/>
    </row>
    <row r="1551" spans="1:6">
      <c r="A1551" s="650"/>
      <c r="B1551" s="650"/>
      <c r="C1551" s="650"/>
      <c r="D1551" s="650"/>
      <c r="E1551" s="650"/>
      <c r="F1551" s="650"/>
    </row>
    <row r="1552" spans="1:6">
      <c r="A1552" s="650"/>
      <c r="B1552" s="650"/>
      <c r="C1552" s="650"/>
      <c r="D1552" s="650"/>
      <c r="E1552" s="650"/>
      <c r="F1552" s="650"/>
    </row>
    <row r="1553" spans="1:6">
      <c r="A1553" s="650"/>
      <c r="B1553" s="650"/>
      <c r="C1553" s="650"/>
      <c r="D1553" s="650"/>
      <c r="E1553" s="650"/>
      <c r="F1553" s="650"/>
    </row>
    <row r="1554" spans="1:6">
      <c r="A1554" s="650"/>
      <c r="B1554" s="650"/>
      <c r="C1554" s="650"/>
      <c r="D1554" s="650"/>
      <c r="E1554" s="650"/>
      <c r="F1554" s="650"/>
    </row>
    <row r="1555" spans="1:6">
      <c r="A1555" s="650"/>
      <c r="B1555" s="650"/>
      <c r="C1555" s="650"/>
      <c r="D1555" s="650"/>
      <c r="E1555" s="650"/>
      <c r="F1555" s="650"/>
    </row>
    <row r="1556" spans="1:6">
      <c r="A1556" s="650"/>
      <c r="B1556" s="650"/>
      <c r="C1556" s="650"/>
      <c r="D1556" s="650"/>
      <c r="E1556" s="650"/>
      <c r="F1556" s="650"/>
    </row>
    <row r="1557" spans="1:6">
      <c r="A1557" s="650"/>
      <c r="B1557" s="650"/>
      <c r="C1557" s="650"/>
      <c r="D1557" s="650"/>
      <c r="E1557" s="650"/>
      <c r="F1557" s="650"/>
    </row>
    <row r="1558" spans="1:6">
      <c r="A1558" s="650"/>
      <c r="B1558" s="650"/>
      <c r="C1558" s="650"/>
      <c r="D1558" s="650"/>
      <c r="E1558" s="650"/>
      <c r="F1558" s="650"/>
    </row>
    <row r="1559" spans="1:6">
      <c r="A1559" s="650"/>
      <c r="B1559" s="650"/>
      <c r="C1559" s="650"/>
      <c r="D1559" s="650"/>
      <c r="E1559" s="650"/>
      <c r="F1559" s="650"/>
    </row>
    <row r="1560" spans="1:6">
      <c r="A1560" s="650"/>
      <c r="B1560" s="650"/>
      <c r="C1560" s="650"/>
      <c r="D1560" s="650"/>
      <c r="E1560" s="650"/>
      <c r="F1560" s="650"/>
    </row>
    <row r="1561" spans="1:6">
      <c r="A1561" s="650"/>
      <c r="B1561" s="650"/>
      <c r="C1561" s="650"/>
      <c r="D1561" s="650"/>
      <c r="E1561" s="650"/>
      <c r="F1561" s="650"/>
    </row>
    <row r="1562" spans="1:6">
      <c r="A1562" s="650"/>
      <c r="B1562" s="650"/>
      <c r="C1562" s="650"/>
      <c r="D1562" s="650"/>
      <c r="E1562" s="650"/>
      <c r="F1562" s="650"/>
    </row>
    <row r="1563" spans="1:6">
      <c r="A1563" s="650"/>
      <c r="B1563" s="650"/>
      <c r="C1563" s="650"/>
      <c r="D1563" s="650"/>
      <c r="E1563" s="650"/>
      <c r="F1563" s="650"/>
    </row>
    <row r="1564" spans="1:6">
      <c r="A1564" s="650"/>
      <c r="B1564" s="650"/>
      <c r="C1564" s="650"/>
      <c r="D1564" s="650"/>
      <c r="E1564" s="650"/>
      <c r="F1564" s="650"/>
    </row>
    <row r="1565" spans="1:6">
      <c r="A1565" s="650"/>
      <c r="B1565" s="650"/>
      <c r="C1565" s="650"/>
      <c r="D1565" s="650"/>
      <c r="E1565" s="650"/>
      <c r="F1565" s="650"/>
    </row>
    <row r="1566" spans="1:6">
      <c r="A1566" s="650"/>
      <c r="B1566" s="650"/>
      <c r="C1566" s="650"/>
      <c r="D1566" s="650"/>
      <c r="E1566" s="650"/>
      <c r="F1566" s="650"/>
    </row>
    <row r="1567" spans="1:6">
      <c r="A1567" s="650"/>
      <c r="B1567" s="650"/>
      <c r="C1567" s="650"/>
      <c r="D1567" s="650"/>
      <c r="E1567" s="650"/>
      <c r="F1567" s="650"/>
    </row>
    <row r="1568" spans="1:6">
      <c r="A1568" s="650"/>
      <c r="B1568" s="650"/>
      <c r="C1568" s="650"/>
      <c r="D1568" s="650"/>
      <c r="E1568" s="650"/>
      <c r="F1568" s="650"/>
    </row>
    <row r="1569" spans="1:6">
      <c r="A1569" s="650"/>
      <c r="B1569" s="650"/>
      <c r="C1569" s="650"/>
      <c r="D1569" s="650"/>
      <c r="E1569" s="650"/>
      <c r="F1569" s="650"/>
    </row>
    <row r="1570" spans="1:6">
      <c r="A1570" s="650"/>
      <c r="B1570" s="650"/>
      <c r="C1570" s="650"/>
      <c r="D1570" s="650"/>
      <c r="E1570" s="650"/>
      <c r="F1570" s="650"/>
    </row>
    <row r="1571" spans="1:6">
      <c r="A1571" s="650"/>
      <c r="B1571" s="650"/>
      <c r="C1571" s="650"/>
      <c r="D1571" s="650"/>
      <c r="E1571" s="650"/>
      <c r="F1571" s="650"/>
    </row>
    <row r="1572" spans="1:6">
      <c r="A1572" s="650"/>
      <c r="B1572" s="650"/>
      <c r="C1572" s="650"/>
      <c r="D1572" s="650"/>
      <c r="E1572" s="650"/>
      <c r="F1572" s="650"/>
    </row>
    <row r="1573" spans="1:6">
      <c r="A1573" s="650"/>
      <c r="B1573" s="650"/>
      <c r="C1573" s="650"/>
      <c r="D1573" s="650"/>
      <c r="E1573" s="650"/>
      <c r="F1573" s="650"/>
    </row>
    <row r="1574" spans="1:6">
      <c r="A1574" s="650"/>
      <c r="B1574" s="650"/>
      <c r="C1574" s="650"/>
      <c r="D1574" s="650"/>
      <c r="E1574" s="650"/>
      <c r="F1574" s="650"/>
    </row>
    <row r="1575" spans="1:6">
      <c r="A1575" s="650"/>
      <c r="B1575" s="650"/>
      <c r="C1575" s="650"/>
      <c r="D1575" s="650"/>
      <c r="E1575" s="650"/>
      <c r="F1575" s="650"/>
    </row>
    <row r="1576" spans="1:6">
      <c r="A1576" s="650"/>
      <c r="B1576" s="650"/>
      <c r="C1576" s="650"/>
      <c r="D1576" s="650"/>
      <c r="E1576" s="650"/>
      <c r="F1576" s="650"/>
    </row>
    <row r="1577" spans="1:6">
      <c r="A1577" s="650"/>
      <c r="B1577" s="650"/>
      <c r="C1577" s="650"/>
      <c r="D1577" s="650"/>
      <c r="E1577" s="650"/>
      <c r="F1577" s="650"/>
    </row>
    <row r="1578" spans="1:6">
      <c r="A1578" s="650"/>
      <c r="B1578" s="650"/>
      <c r="C1578" s="650"/>
      <c r="D1578" s="650"/>
      <c r="E1578" s="650"/>
      <c r="F1578" s="650"/>
    </row>
    <row r="1579" spans="1:6">
      <c r="A1579" s="650"/>
      <c r="B1579" s="650"/>
      <c r="C1579" s="650"/>
      <c r="D1579" s="650"/>
      <c r="E1579" s="650"/>
      <c r="F1579" s="650"/>
    </row>
    <row r="1580" spans="1:6">
      <c r="A1580" s="650"/>
      <c r="B1580" s="650"/>
      <c r="C1580" s="650"/>
      <c r="D1580" s="650"/>
      <c r="E1580" s="650"/>
      <c r="F1580" s="650"/>
    </row>
    <row r="1581" spans="1:6">
      <c r="A1581" s="650"/>
      <c r="B1581" s="650"/>
      <c r="C1581" s="650"/>
      <c r="D1581" s="650"/>
      <c r="E1581" s="650"/>
      <c r="F1581" s="650"/>
    </row>
    <row r="1582" spans="1:6">
      <c r="A1582" s="650"/>
      <c r="B1582" s="650"/>
      <c r="C1582" s="650"/>
      <c r="D1582" s="650"/>
      <c r="E1582" s="650"/>
      <c r="F1582" s="650"/>
    </row>
    <row r="1583" spans="1:6">
      <c r="A1583" s="650"/>
      <c r="B1583" s="650"/>
      <c r="C1583" s="650"/>
      <c r="D1583" s="650"/>
      <c r="E1583" s="650"/>
      <c r="F1583" s="650"/>
    </row>
    <row r="1584" spans="1:6">
      <c r="A1584" s="650"/>
      <c r="B1584" s="650"/>
      <c r="C1584" s="650"/>
      <c r="D1584" s="650"/>
      <c r="E1584" s="650"/>
      <c r="F1584" s="650"/>
    </row>
    <row r="1585" spans="1:6">
      <c r="A1585" s="650"/>
      <c r="B1585" s="650"/>
      <c r="C1585" s="650"/>
      <c r="D1585" s="650"/>
      <c r="E1585" s="650"/>
      <c r="F1585" s="650"/>
    </row>
    <row r="1586" spans="1:6">
      <c r="A1586" s="650"/>
      <c r="B1586" s="650"/>
      <c r="C1586" s="650"/>
      <c r="D1586" s="650"/>
      <c r="E1586" s="650"/>
      <c r="F1586" s="650"/>
    </row>
    <row r="1587" spans="1:6">
      <c r="A1587" s="650"/>
      <c r="B1587" s="650"/>
      <c r="C1587" s="650"/>
      <c r="D1587" s="650"/>
      <c r="E1587" s="650"/>
      <c r="F1587" s="650"/>
    </row>
    <row r="1588" spans="1:6">
      <c r="A1588" s="650"/>
      <c r="B1588" s="650"/>
      <c r="C1588" s="650"/>
      <c r="D1588" s="650"/>
      <c r="E1588" s="650"/>
      <c r="F1588" s="650"/>
    </row>
    <row r="1589" spans="1:6">
      <c r="A1589" s="650"/>
      <c r="B1589" s="650"/>
      <c r="C1589" s="650"/>
      <c r="D1589" s="650"/>
      <c r="E1589" s="650"/>
      <c r="F1589" s="650"/>
    </row>
    <row r="1590" spans="1:6">
      <c r="A1590" s="650"/>
      <c r="B1590" s="650"/>
      <c r="C1590" s="650"/>
      <c r="D1590" s="650"/>
      <c r="E1590" s="650"/>
      <c r="F1590" s="650"/>
    </row>
    <row r="1591" spans="1:6">
      <c r="A1591" s="650"/>
      <c r="B1591" s="650"/>
      <c r="C1591" s="650"/>
      <c r="D1591" s="650"/>
      <c r="E1591" s="650"/>
      <c r="F1591" s="650"/>
    </row>
    <row r="1592" spans="1:6">
      <c r="A1592" s="650"/>
      <c r="B1592" s="650"/>
      <c r="C1592" s="650"/>
      <c r="D1592" s="650"/>
      <c r="E1592" s="650"/>
      <c r="F1592" s="650"/>
    </row>
    <row r="1593" spans="1:6">
      <c r="A1593" s="650"/>
      <c r="B1593" s="650"/>
      <c r="C1593" s="650"/>
      <c r="D1593" s="650"/>
      <c r="E1593" s="650"/>
      <c r="F1593" s="650"/>
    </row>
    <row r="1594" spans="1:6">
      <c r="A1594" s="650"/>
      <c r="B1594" s="650"/>
      <c r="C1594" s="650"/>
      <c r="D1594" s="650"/>
      <c r="E1594" s="650"/>
      <c r="F1594" s="650"/>
    </row>
    <row r="1595" spans="1:6">
      <c r="A1595" s="650"/>
      <c r="B1595" s="650"/>
      <c r="C1595" s="650"/>
      <c r="D1595" s="650"/>
      <c r="E1595" s="650"/>
      <c r="F1595" s="650"/>
    </row>
    <row r="1596" spans="1:6">
      <c r="A1596" s="650"/>
      <c r="B1596" s="650"/>
      <c r="C1596" s="650"/>
      <c r="D1596" s="650"/>
      <c r="E1596" s="650"/>
      <c r="F1596" s="650"/>
    </row>
    <row r="1597" spans="1:6">
      <c r="A1597" s="650"/>
      <c r="B1597" s="650"/>
      <c r="C1597" s="650"/>
      <c r="D1597" s="650"/>
      <c r="E1597" s="650"/>
      <c r="F1597" s="650"/>
    </row>
    <row r="1598" spans="1:6">
      <c r="A1598" s="650"/>
      <c r="B1598" s="650"/>
      <c r="C1598" s="650"/>
      <c r="D1598" s="650"/>
      <c r="E1598" s="650"/>
      <c r="F1598" s="650"/>
    </row>
    <row r="1599" spans="1:6">
      <c r="A1599" s="650"/>
      <c r="B1599" s="650"/>
      <c r="C1599" s="650"/>
      <c r="D1599" s="650"/>
      <c r="E1599" s="650"/>
      <c r="F1599" s="650"/>
    </row>
    <row r="1600" spans="1:6">
      <c r="A1600" s="650"/>
      <c r="B1600" s="650"/>
      <c r="C1600" s="650"/>
      <c r="D1600" s="650"/>
      <c r="E1600" s="650"/>
      <c r="F1600" s="650"/>
    </row>
    <row r="1601" spans="1:6">
      <c r="A1601" s="650"/>
      <c r="B1601" s="650"/>
      <c r="C1601" s="650"/>
      <c r="D1601" s="650"/>
      <c r="E1601" s="650"/>
      <c r="F1601" s="650"/>
    </row>
    <row r="1602" spans="1:6">
      <c r="A1602" s="650"/>
      <c r="B1602" s="650"/>
      <c r="C1602" s="650"/>
      <c r="D1602" s="650"/>
      <c r="E1602" s="650"/>
      <c r="F1602" s="650"/>
    </row>
    <row r="1603" spans="1:6">
      <c r="A1603" s="650"/>
      <c r="B1603" s="650"/>
      <c r="C1603" s="650"/>
      <c r="D1603" s="650"/>
      <c r="E1603" s="650"/>
      <c r="F1603" s="650"/>
    </row>
    <row r="1604" spans="1:6">
      <c r="A1604" s="650"/>
      <c r="B1604" s="650"/>
      <c r="C1604" s="650"/>
      <c r="D1604" s="650"/>
      <c r="E1604" s="650"/>
      <c r="F1604" s="650"/>
    </row>
    <row r="1605" spans="1:6">
      <c r="A1605" s="650"/>
      <c r="B1605" s="650"/>
      <c r="C1605" s="650"/>
      <c r="D1605" s="650"/>
      <c r="E1605" s="650"/>
      <c r="F1605" s="650"/>
    </row>
    <row r="1606" spans="1:6">
      <c r="A1606" s="650"/>
      <c r="B1606" s="650"/>
      <c r="C1606" s="650"/>
      <c r="D1606" s="650"/>
      <c r="E1606" s="650"/>
      <c r="F1606" s="650"/>
    </row>
    <row r="1607" spans="1:6">
      <c r="A1607" s="650"/>
      <c r="B1607" s="650"/>
      <c r="C1607" s="650"/>
      <c r="D1607" s="650"/>
      <c r="E1607" s="650"/>
      <c r="F1607" s="650"/>
    </row>
    <row r="1608" spans="1:6">
      <c r="A1608" s="650"/>
      <c r="B1608" s="650"/>
      <c r="C1608" s="650"/>
      <c r="D1608" s="650"/>
      <c r="E1608" s="650"/>
      <c r="F1608" s="650"/>
    </row>
    <row r="1609" spans="1:6">
      <c r="A1609" s="650"/>
      <c r="B1609" s="650"/>
      <c r="C1609" s="650"/>
      <c r="D1609" s="650"/>
      <c r="E1609" s="650"/>
      <c r="F1609" s="650"/>
    </row>
    <row r="1610" spans="1:6">
      <c r="A1610" s="650"/>
      <c r="B1610" s="650"/>
      <c r="C1610" s="650"/>
      <c r="D1610" s="650"/>
      <c r="E1610" s="650"/>
      <c r="F1610" s="650"/>
    </row>
    <row r="1611" spans="1:6">
      <c r="A1611" s="650"/>
      <c r="B1611" s="650"/>
      <c r="C1611" s="650"/>
      <c r="D1611" s="650"/>
      <c r="E1611" s="650"/>
      <c r="F1611" s="650"/>
    </row>
    <row r="1612" spans="1:6">
      <c r="A1612" s="650"/>
      <c r="B1612" s="650"/>
      <c r="C1612" s="650"/>
      <c r="D1612" s="650"/>
      <c r="E1612" s="650"/>
      <c r="F1612" s="650"/>
    </row>
    <row r="1613" spans="1:6">
      <c r="A1613" s="650"/>
      <c r="B1613" s="650"/>
      <c r="C1613" s="650"/>
      <c r="D1613" s="650"/>
      <c r="E1613" s="650"/>
      <c r="F1613" s="650"/>
    </row>
    <row r="1614" spans="1:6">
      <c r="A1614" s="650"/>
      <c r="B1614" s="650"/>
      <c r="C1614" s="650"/>
      <c r="D1614" s="650"/>
      <c r="E1614" s="650"/>
      <c r="F1614" s="650"/>
    </row>
    <row r="1615" spans="1:6">
      <c r="A1615" s="650"/>
      <c r="B1615" s="650"/>
      <c r="C1615" s="650"/>
      <c r="D1615" s="650"/>
      <c r="E1615" s="650"/>
      <c r="F1615" s="650"/>
    </row>
    <row r="1616" spans="1:6">
      <c r="A1616" s="650"/>
      <c r="B1616" s="650"/>
      <c r="C1616" s="650"/>
      <c r="D1616" s="650"/>
      <c r="E1616" s="650"/>
      <c r="F1616" s="650"/>
    </row>
    <row r="1617" spans="1:6">
      <c r="A1617" s="650"/>
      <c r="B1617" s="650"/>
      <c r="C1617" s="650"/>
      <c r="D1617" s="650"/>
      <c r="E1617" s="650"/>
      <c r="F1617" s="650"/>
    </row>
    <row r="1618" spans="1:6">
      <c r="A1618" s="650"/>
      <c r="B1618" s="650"/>
      <c r="C1618" s="650"/>
      <c r="D1618" s="650"/>
      <c r="E1618" s="650"/>
      <c r="F1618" s="650"/>
    </row>
    <row r="1619" spans="1:6">
      <c r="A1619" s="650"/>
      <c r="B1619" s="650"/>
      <c r="C1619" s="650"/>
      <c r="D1619" s="650"/>
      <c r="E1619" s="650"/>
      <c r="F1619" s="650"/>
    </row>
    <row r="1620" spans="1:6">
      <c r="A1620" s="650"/>
      <c r="B1620" s="650"/>
      <c r="C1620" s="650"/>
      <c r="D1620" s="650"/>
      <c r="E1620" s="650"/>
      <c r="F1620" s="650"/>
    </row>
    <row r="1621" spans="1:6">
      <c r="A1621" s="650"/>
      <c r="B1621" s="650"/>
      <c r="C1621" s="650"/>
      <c r="D1621" s="650"/>
      <c r="E1621" s="650"/>
      <c r="F1621" s="650"/>
    </row>
    <row r="1622" spans="1:6">
      <c r="A1622" s="650"/>
      <c r="B1622" s="650"/>
      <c r="C1622" s="650"/>
      <c r="D1622" s="650"/>
      <c r="E1622" s="650"/>
      <c r="F1622" s="650"/>
    </row>
    <row r="1623" spans="1:6">
      <c r="A1623" s="650"/>
      <c r="B1623" s="650"/>
      <c r="C1623" s="650"/>
      <c r="D1623" s="650"/>
      <c r="E1623" s="650"/>
      <c r="F1623" s="650"/>
    </row>
    <row r="1624" spans="1:6">
      <c r="A1624" s="650"/>
      <c r="B1624" s="650"/>
      <c r="C1624" s="650"/>
      <c r="D1624" s="650"/>
      <c r="E1624" s="650"/>
      <c r="F1624" s="650"/>
    </row>
    <row r="1625" spans="1:6">
      <c r="A1625" s="650"/>
      <c r="B1625" s="650"/>
      <c r="C1625" s="650"/>
      <c r="D1625" s="650"/>
      <c r="E1625" s="650"/>
      <c r="F1625" s="650"/>
    </row>
    <row r="1626" spans="1:6">
      <c r="A1626" s="650"/>
      <c r="B1626" s="650"/>
      <c r="C1626" s="650"/>
      <c r="D1626" s="650"/>
      <c r="E1626" s="650"/>
      <c r="F1626" s="650"/>
    </row>
    <row r="1627" spans="1:6">
      <c r="A1627" s="650"/>
      <c r="B1627" s="650"/>
      <c r="C1627" s="650"/>
      <c r="D1627" s="650"/>
      <c r="E1627" s="650"/>
      <c r="F1627" s="650"/>
    </row>
    <row r="1628" spans="1:6">
      <c r="A1628" s="650"/>
      <c r="B1628" s="650"/>
      <c r="C1628" s="650"/>
      <c r="D1628" s="650"/>
      <c r="E1628" s="650"/>
      <c r="F1628" s="650"/>
    </row>
    <row r="1629" spans="1:6">
      <c r="A1629" s="650"/>
      <c r="B1629" s="650"/>
      <c r="C1629" s="650"/>
      <c r="D1629" s="650"/>
      <c r="E1629" s="650"/>
      <c r="F1629" s="650"/>
    </row>
    <row r="1630" spans="1:6">
      <c r="A1630" s="650"/>
      <c r="B1630" s="650"/>
      <c r="C1630" s="650"/>
      <c r="D1630" s="650"/>
      <c r="E1630" s="650"/>
      <c r="F1630" s="650"/>
    </row>
    <row r="1631" spans="1:6">
      <c r="A1631" s="650"/>
      <c r="B1631" s="650"/>
      <c r="C1631" s="650"/>
      <c r="D1631" s="650"/>
      <c r="E1631" s="650"/>
      <c r="F1631" s="650"/>
    </row>
    <row r="1632" spans="1:6">
      <c r="A1632" s="650"/>
      <c r="B1632" s="650"/>
      <c r="C1632" s="650"/>
      <c r="D1632" s="650"/>
      <c r="E1632" s="650"/>
      <c r="F1632" s="650"/>
    </row>
    <row r="1633" spans="1:6">
      <c r="A1633" s="650"/>
      <c r="B1633" s="650"/>
      <c r="C1633" s="650"/>
      <c r="D1633" s="650"/>
      <c r="E1633" s="650"/>
      <c r="F1633" s="650"/>
    </row>
    <row r="1634" spans="1:6">
      <c r="A1634" s="650"/>
      <c r="B1634" s="650"/>
      <c r="C1634" s="650"/>
      <c r="D1634" s="650"/>
      <c r="E1634" s="650"/>
      <c r="F1634" s="650"/>
    </row>
    <row r="1635" spans="1:6">
      <c r="A1635" s="650"/>
      <c r="B1635" s="650"/>
      <c r="C1635" s="650"/>
      <c r="D1635" s="650"/>
      <c r="E1635" s="650"/>
      <c r="F1635" s="650"/>
    </row>
    <row r="1636" spans="1:6">
      <c r="A1636" s="650"/>
      <c r="B1636" s="650"/>
      <c r="C1636" s="650"/>
      <c r="D1636" s="650"/>
      <c r="E1636" s="650"/>
      <c r="F1636" s="650"/>
    </row>
    <row r="1637" spans="1:6">
      <c r="A1637" s="650"/>
      <c r="B1637" s="650"/>
      <c r="C1637" s="650"/>
      <c r="D1637" s="650"/>
      <c r="E1637" s="650"/>
      <c r="F1637" s="650"/>
    </row>
    <row r="1638" spans="1:6">
      <c r="A1638" s="650"/>
      <c r="B1638" s="650"/>
      <c r="C1638" s="650"/>
      <c r="D1638" s="650"/>
      <c r="E1638" s="650"/>
      <c r="F1638" s="650"/>
    </row>
    <row r="1639" spans="1:6">
      <c r="A1639" s="650"/>
      <c r="B1639" s="650"/>
      <c r="C1639" s="650"/>
      <c r="D1639" s="650"/>
      <c r="E1639" s="650"/>
      <c r="F1639" s="650"/>
    </row>
    <row r="1640" spans="1:6">
      <c r="A1640" s="650"/>
      <c r="B1640" s="650"/>
      <c r="C1640" s="650"/>
      <c r="D1640" s="650"/>
      <c r="E1640" s="650"/>
      <c r="F1640" s="650"/>
    </row>
    <row r="1641" spans="1:6">
      <c r="A1641" s="650"/>
      <c r="B1641" s="650"/>
      <c r="C1641" s="650"/>
      <c r="D1641" s="650"/>
      <c r="E1641" s="650"/>
      <c r="F1641" s="650"/>
    </row>
    <row r="1642" spans="1:6">
      <c r="A1642" s="650"/>
      <c r="B1642" s="650"/>
      <c r="C1642" s="650"/>
      <c r="D1642" s="650"/>
      <c r="E1642" s="650"/>
      <c r="F1642" s="650"/>
    </row>
    <row r="1643" spans="1:6">
      <c r="A1643" s="650"/>
      <c r="B1643" s="650"/>
      <c r="C1643" s="650"/>
      <c r="D1643" s="650"/>
      <c r="E1643" s="650"/>
      <c r="F1643" s="650"/>
    </row>
    <row r="1644" spans="1:6">
      <c r="A1644" s="650"/>
      <c r="B1644" s="650"/>
      <c r="C1644" s="650"/>
      <c r="D1644" s="650"/>
      <c r="E1644" s="650"/>
      <c r="F1644" s="650"/>
    </row>
    <row r="1645" spans="1:6">
      <c r="A1645" s="650"/>
      <c r="B1645" s="650"/>
      <c r="C1645" s="650"/>
      <c r="D1645" s="650"/>
      <c r="E1645" s="650"/>
      <c r="F1645" s="650"/>
    </row>
    <row r="1646" spans="1:6">
      <c r="A1646" s="650"/>
      <c r="B1646" s="650"/>
      <c r="C1646" s="650"/>
      <c r="D1646" s="650"/>
      <c r="E1646" s="650"/>
      <c r="F1646" s="650"/>
    </row>
    <row r="1647" spans="1:6">
      <c r="A1647" s="650"/>
      <c r="B1647" s="650"/>
      <c r="C1647" s="650"/>
      <c r="D1647" s="650"/>
      <c r="E1647" s="650"/>
      <c r="F1647" s="650"/>
    </row>
    <row r="1648" spans="1:6">
      <c r="A1648" s="650"/>
      <c r="B1648" s="650"/>
      <c r="C1648" s="650"/>
      <c r="D1648" s="650"/>
      <c r="E1648" s="650"/>
      <c r="F1648" s="650"/>
    </row>
    <row r="1649" spans="1:6">
      <c r="A1649" s="650"/>
      <c r="B1649" s="650"/>
      <c r="C1649" s="650"/>
      <c r="D1649" s="650"/>
      <c r="E1649" s="650"/>
      <c r="F1649" s="650"/>
    </row>
    <row r="1650" spans="1:6">
      <c r="A1650" s="650"/>
      <c r="B1650" s="650"/>
      <c r="C1650" s="650"/>
      <c r="D1650" s="650"/>
      <c r="E1650" s="650"/>
      <c r="F1650" s="650"/>
    </row>
    <row r="1651" spans="1:6">
      <c r="A1651" s="650"/>
      <c r="B1651" s="650"/>
      <c r="C1651" s="650"/>
      <c r="D1651" s="650"/>
      <c r="E1651" s="650"/>
      <c r="F1651" s="650"/>
    </row>
    <row r="1652" spans="1:6">
      <c r="A1652" s="650"/>
      <c r="B1652" s="650"/>
      <c r="C1652" s="650"/>
      <c r="D1652" s="650"/>
      <c r="E1652" s="650"/>
      <c r="F1652" s="650"/>
    </row>
    <row r="1653" spans="1:6">
      <c r="A1653" s="650"/>
      <c r="B1653" s="650"/>
      <c r="C1653" s="650"/>
      <c r="D1653" s="650"/>
      <c r="E1653" s="650"/>
      <c r="F1653" s="650"/>
    </row>
    <row r="1654" spans="1:6">
      <c r="A1654" s="650"/>
      <c r="B1654" s="650"/>
      <c r="C1654" s="650"/>
      <c r="D1654" s="650"/>
      <c r="E1654" s="650"/>
      <c r="F1654" s="650"/>
    </row>
    <row r="1655" spans="1:6">
      <c r="A1655" s="650"/>
      <c r="B1655" s="650"/>
      <c r="C1655" s="650"/>
      <c r="D1655" s="650"/>
      <c r="E1655" s="650"/>
      <c r="F1655" s="650"/>
    </row>
    <row r="1656" spans="1:6">
      <c r="A1656" s="650"/>
      <c r="B1656" s="650"/>
      <c r="C1656" s="650"/>
      <c r="D1656" s="650"/>
      <c r="E1656" s="650"/>
      <c r="F1656" s="650"/>
    </row>
    <row r="1657" spans="1:6">
      <c r="A1657" s="650"/>
      <c r="B1657" s="650"/>
      <c r="C1657" s="650"/>
      <c r="D1657" s="650"/>
      <c r="E1657" s="650"/>
      <c r="F1657" s="650"/>
    </row>
    <row r="1658" spans="1:6">
      <c r="A1658" s="650"/>
      <c r="B1658" s="650"/>
      <c r="C1658" s="650"/>
      <c r="D1658" s="650"/>
      <c r="E1658" s="650"/>
      <c r="F1658" s="650"/>
    </row>
    <row r="1659" spans="1:6">
      <c r="A1659" s="650"/>
      <c r="B1659" s="650"/>
      <c r="C1659" s="650"/>
      <c r="D1659" s="650"/>
      <c r="E1659" s="650"/>
      <c r="F1659" s="650"/>
    </row>
    <row r="1660" spans="1:6">
      <c r="A1660" s="650"/>
      <c r="B1660" s="650"/>
      <c r="C1660" s="650"/>
      <c r="D1660" s="650"/>
      <c r="E1660" s="650"/>
      <c r="F1660" s="650"/>
    </row>
    <row r="1661" spans="1:6">
      <c r="A1661" s="650"/>
      <c r="B1661" s="650"/>
      <c r="C1661" s="650"/>
      <c r="D1661" s="650"/>
      <c r="E1661" s="650"/>
      <c r="F1661" s="650"/>
    </row>
    <row r="1662" spans="1:6">
      <c r="A1662" s="650"/>
      <c r="B1662" s="650"/>
      <c r="C1662" s="650"/>
      <c r="D1662" s="650"/>
      <c r="E1662" s="650"/>
      <c r="F1662" s="650"/>
    </row>
    <row r="1663" spans="1:6">
      <c r="A1663" s="650"/>
      <c r="B1663" s="650"/>
      <c r="C1663" s="650"/>
      <c r="D1663" s="650"/>
      <c r="E1663" s="650"/>
      <c r="F1663" s="650"/>
    </row>
    <row r="1664" spans="1:6">
      <c r="A1664" s="650"/>
      <c r="B1664" s="650"/>
      <c r="C1664" s="650"/>
      <c r="D1664" s="650"/>
      <c r="E1664" s="650"/>
      <c r="F1664" s="650"/>
    </row>
    <row r="1665" spans="1:6">
      <c r="A1665" s="650"/>
      <c r="B1665" s="650"/>
      <c r="C1665" s="650"/>
      <c r="D1665" s="650"/>
      <c r="E1665" s="650"/>
      <c r="F1665" s="650"/>
    </row>
    <row r="1666" spans="1:6">
      <c r="A1666" s="650"/>
      <c r="B1666" s="650"/>
      <c r="C1666" s="650"/>
      <c r="D1666" s="650"/>
      <c r="E1666" s="650"/>
      <c r="F1666" s="650"/>
    </row>
    <row r="1667" spans="1:6">
      <c r="A1667" s="650"/>
      <c r="B1667" s="650"/>
      <c r="C1667" s="650"/>
      <c r="D1667" s="650"/>
      <c r="E1667" s="650"/>
      <c r="F1667" s="650"/>
    </row>
    <row r="1668" spans="1:6">
      <c r="A1668" s="650"/>
      <c r="B1668" s="650"/>
      <c r="C1668" s="650"/>
      <c r="D1668" s="650"/>
      <c r="E1668" s="650"/>
      <c r="F1668" s="650"/>
    </row>
    <row r="1669" spans="1:6">
      <c r="A1669" s="650"/>
      <c r="B1669" s="650"/>
      <c r="C1669" s="650"/>
      <c r="D1669" s="650"/>
      <c r="E1669" s="650"/>
      <c r="F1669" s="650"/>
    </row>
    <row r="1670" spans="1:6">
      <c r="A1670" s="650"/>
      <c r="B1670" s="650"/>
      <c r="C1670" s="650"/>
      <c r="D1670" s="650"/>
      <c r="E1670" s="650"/>
      <c r="F1670" s="650"/>
    </row>
    <row r="1671" spans="1:6">
      <c r="A1671" s="650"/>
      <c r="B1671" s="650"/>
      <c r="C1671" s="650"/>
      <c r="D1671" s="650"/>
      <c r="E1671" s="650"/>
      <c r="F1671" s="650"/>
    </row>
    <row r="1672" spans="1:6">
      <c r="A1672" s="650"/>
      <c r="B1672" s="650"/>
      <c r="C1672" s="650"/>
      <c r="D1672" s="650"/>
      <c r="E1672" s="650"/>
      <c r="F1672" s="650"/>
    </row>
    <row r="1673" spans="1:6">
      <c r="A1673" s="650"/>
      <c r="B1673" s="650"/>
      <c r="C1673" s="650"/>
      <c r="D1673" s="650"/>
      <c r="E1673" s="650"/>
      <c r="F1673" s="650"/>
    </row>
    <row r="1674" spans="1:6">
      <c r="A1674" s="650"/>
      <c r="B1674" s="650"/>
      <c r="C1674" s="650"/>
      <c r="D1674" s="650"/>
      <c r="E1674" s="650"/>
      <c r="F1674" s="650"/>
    </row>
    <row r="1675" spans="1:6">
      <c r="A1675" s="650"/>
      <c r="B1675" s="650"/>
      <c r="C1675" s="650"/>
      <c r="D1675" s="650"/>
      <c r="E1675" s="650"/>
      <c r="F1675" s="650"/>
    </row>
    <row r="1676" spans="1:6">
      <c r="A1676" s="650"/>
      <c r="B1676" s="650"/>
      <c r="C1676" s="650"/>
      <c r="D1676" s="650"/>
      <c r="E1676" s="650"/>
      <c r="F1676" s="650"/>
    </row>
    <row r="1677" spans="1:6">
      <c r="A1677" s="650"/>
      <c r="B1677" s="650"/>
      <c r="C1677" s="650"/>
      <c r="D1677" s="650"/>
      <c r="E1677" s="650"/>
      <c r="F1677" s="650"/>
    </row>
    <row r="1678" spans="1:6">
      <c r="A1678" s="650"/>
      <c r="B1678" s="650"/>
      <c r="C1678" s="650"/>
      <c r="D1678" s="650"/>
      <c r="E1678" s="650"/>
      <c r="F1678" s="650"/>
    </row>
    <row r="1679" spans="1:6">
      <c r="A1679" s="650"/>
      <c r="B1679" s="650"/>
      <c r="C1679" s="650"/>
      <c r="D1679" s="650"/>
      <c r="E1679" s="650"/>
      <c r="F1679" s="650"/>
    </row>
    <row r="1680" spans="1:6">
      <c r="A1680" s="650"/>
      <c r="B1680" s="650"/>
      <c r="C1680" s="650"/>
      <c r="D1680" s="650"/>
      <c r="E1680" s="650"/>
      <c r="F1680" s="650"/>
    </row>
    <row r="1681" spans="1:6">
      <c r="A1681" s="650"/>
      <c r="B1681" s="650"/>
      <c r="C1681" s="650"/>
      <c r="D1681" s="650"/>
      <c r="E1681" s="650"/>
      <c r="F1681" s="650"/>
    </row>
    <row r="1682" spans="1:6">
      <c r="A1682" s="650"/>
      <c r="B1682" s="650"/>
      <c r="C1682" s="650"/>
      <c r="D1682" s="650"/>
      <c r="E1682" s="650"/>
      <c r="F1682" s="650"/>
    </row>
    <row r="1683" spans="1:6">
      <c r="A1683" s="650"/>
      <c r="B1683" s="650"/>
      <c r="C1683" s="650"/>
      <c r="D1683" s="650"/>
      <c r="E1683" s="650"/>
      <c r="F1683" s="650"/>
    </row>
    <row r="1684" spans="1:6">
      <c r="A1684" s="650"/>
      <c r="B1684" s="650"/>
      <c r="C1684" s="650"/>
      <c r="D1684" s="650"/>
      <c r="E1684" s="650"/>
      <c r="F1684" s="650"/>
    </row>
    <row r="1685" spans="1:6">
      <c r="A1685" s="650"/>
      <c r="B1685" s="650"/>
      <c r="C1685" s="650"/>
      <c r="D1685" s="650"/>
      <c r="E1685" s="650"/>
      <c r="F1685" s="650"/>
    </row>
    <row r="1686" spans="1:6">
      <c r="A1686" s="650"/>
      <c r="B1686" s="650"/>
      <c r="C1686" s="650"/>
      <c r="D1686" s="650"/>
      <c r="E1686" s="650"/>
      <c r="F1686" s="650"/>
    </row>
    <row r="1687" spans="1:6">
      <c r="A1687" s="650"/>
      <c r="B1687" s="650"/>
      <c r="C1687" s="650"/>
      <c r="D1687" s="650"/>
      <c r="E1687" s="650"/>
      <c r="F1687" s="650"/>
    </row>
    <row r="1688" spans="1:6">
      <c r="A1688" s="650"/>
      <c r="B1688" s="650"/>
      <c r="C1688" s="650"/>
      <c r="D1688" s="650"/>
      <c r="E1688" s="650"/>
      <c r="F1688" s="650"/>
    </row>
    <row r="1689" spans="1:6">
      <c r="A1689" s="650"/>
      <c r="B1689" s="650"/>
      <c r="C1689" s="650"/>
      <c r="D1689" s="650"/>
      <c r="E1689" s="650"/>
      <c r="F1689" s="650"/>
    </row>
    <row r="1690" spans="1:6">
      <c r="A1690" s="650"/>
      <c r="B1690" s="650"/>
      <c r="C1690" s="650"/>
      <c r="D1690" s="650"/>
      <c r="E1690" s="650"/>
      <c r="F1690" s="650"/>
    </row>
    <row r="1691" spans="1:6">
      <c r="A1691" s="650"/>
      <c r="B1691" s="650"/>
      <c r="C1691" s="650"/>
      <c r="D1691" s="650"/>
      <c r="E1691" s="650"/>
      <c r="F1691" s="650"/>
    </row>
    <row r="1692" spans="1:6">
      <c r="A1692" s="650"/>
      <c r="B1692" s="650"/>
      <c r="C1692" s="650"/>
      <c r="D1692" s="650"/>
      <c r="E1692" s="650"/>
      <c r="F1692" s="650"/>
    </row>
    <row r="1693" spans="1:6">
      <c r="A1693" s="650"/>
      <c r="B1693" s="650"/>
      <c r="C1693" s="650"/>
      <c r="D1693" s="650"/>
      <c r="E1693" s="650"/>
      <c r="F1693" s="650"/>
    </row>
    <row r="1694" spans="1:6">
      <c r="A1694" s="650"/>
      <c r="B1694" s="650"/>
      <c r="C1694" s="650"/>
      <c r="D1694" s="650"/>
      <c r="E1694" s="650"/>
      <c r="F1694" s="650"/>
    </row>
    <row r="1695" spans="1:6">
      <c r="A1695" s="650"/>
      <c r="B1695" s="650"/>
      <c r="C1695" s="650"/>
      <c r="D1695" s="650"/>
      <c r="E1695" s="650"/>
      <c r="F1695" s="650"/>
    </row>
    <row r="1696" spans="1:6">
      <c r="A1696" s="650"/>
      <c r="B1696" s="650"/>
      <c r="C1696" s="650"/>
      <c r="D1696" s="650"/>
      <c r="E1696" s="650"/>
      <c r="F1696" s="650"/>
    </row>
    <row r="1697" spans="1:6">
      <c r="A1697" s="650"/>
      <c r="B1697" s="650"/>
      <c r="C1697" s="650"/>
      <c r="D1697" s="650"/>
      <c r="E1697" s="650"/>
      <c r="F1697" s="650"/>
    </row>
    <row r="1698" spans="1:6">
      <c r="A1698" s="650"/>
      <c r="B1698" s="650"/>
      <c r="C1698" s="650"/>
      <c r="D1698" s="650"/>
      <c r="E1698" s="650"/>
      <c r="F1698" s="650"/>
    </row>
    <row r="1699" spans="1:6">
      <c r="A1699" s="650"/>
      <c r="B1699" s="650"/>
      <c r="C1699" s="650"/>
      <c r="D1699" s="650"/>
      <c r="E1699" s="650"/>
      <c r="F1699" s="650"/>
    </row>
    <row r="1700" spans="1:6">
      <c r="A1700" s="650"/>
      <c r="B1700" s="650"/>
      <c r="C1700" s="650"/>
      <c r="D1700" s="650"/>
      <c r="E1700" s="650"/>
      <c r="F1700" s="650"/>
    </row>
    <row r="1701" spans="1:6">
      <c r="A1701" s="650"/>
      <c r="B1701" s="650"/>
      <c r="C1701" s="650"/>
      <c r="D1701" s="650"/>
      <c r="E1701" s="650"/>
      <c r="F1701" s="650"/>
    </row>
    <row r="1702" spans="1:6">
      <c r="A1702" s="650"/>
      <c r="B1702" s="650"/>
      <c r="C1702" s="650"/>
      <c r="D1702" s="650"/>
      <c r="E1702" s="650"/>
      <c r="F1702" s="650"/>
    </row>
    <row r="1703" spans="1:6">
      <c r="A1703" s="650"/>
      <c r="B1703" s="650"/>
      <c r="C1703" s="650"/>
      <c r="D1703" s="650"/>
      <c r="E1703" s="650"/>
      <c r="F1703" s="650"/>
    </row>
    <row r="1704" spans="1:6">
      <c r="A1704" s="650"/>
      <c r="B1704" s="650"/>
      <c r="C1704" s="650"/>
      <c r="D1704" s="650"/>
      <c r="E1704" s="650"/>
      <c r="F1704" s="650"/>
    </row>
    <row r="1705" spans="1:6">
      <c r="A1705" s="650"/>
      <c r="B1705" s="650"/>
      <c r="C1705" s="650"/>
      <c r="D1705" s="650"/>
      <c r="E1705" s="650"/>
      <c r="F1705" s="650"/>
    </row>
    <row r="1706" spans="1:6">
      <c r="A1706" s="650"/>
      <c r="B1706" s="650"/>
      <c r="C1706" s="650"/>
      <c r="D1706" s="650"/>
      <c r="E1706" s="650"/>
      <c r="F1706" s="650"/>
    </row>
    <row r="1707" spans="1:6">
      <c r="A1707" s="650"/>
      <c r="B1707" s="650"/>
      <c r="C1707" s="650"/>
      <c r="D1707" s="650"/>
      <c r="E1707" s="650"/>
      <c r="F1707" s="650"/>
    </row>
    <row r="1708" spans="1:6">
      <c r="A1708" s="650"/>
      <c r="B1708" s="650"/>
      <c r="C1708" s="650"/>
      <c r="D1708" s="650"/>
      <c r="E1708" s="650"/>
      <c r="F1708" s="650"/>
    </row>
    <row r="1709" spans="1:6">
      <c r="A1709" s="650"/>
      <c r="B1709" s="650"/>
      <c r="C1709" s="650"/>
      <c r="D1709" s="650"/>
      <c r="E1709" s="650"/>
      <c r="F1709" s="650"/>
    </row>
    <row r="1710" spans="1:6">
      <c r="A1710" s="650"/>
      <c r="B1710" s="650"/>
      <c r="C1710" s="650"/>
      <c r="D1710" s="650"/>
      <c r="E1710" s="650"/>
      <c r="F1710" s="650"/>
    </row>
    <row r="1711" spans="1:6">
      <c r="A1711" s="650"/>
      <c r="B1711" s="650"/>
      <c r="C1711" s="650"/>
      <c r="D1711" s="650"/>
      <c r="E1711" s="650"/>
      <c r="F1711" s="650"/>
    </row>
    <row r="1712" spans="1:6">
      <c r="A1712" s="650"/>
      <c r="B1712" s="650"/>
      <c r="C1712" s="650"/>
      <c r="D1712" s="650"/>
      <c r="E1712" s="650"/>
      <c r="F1712" s="650"/>
    </row>
    <row r="1713" spans="1:6">
      <c r="A1713" s="650"/>
      <c r="B1713" s="650"/>
      <c r="C1713" s="650"/>
      <c r="D1713" s="650"/>
      <c r="E1713" s="650"/>
      <c r="F1713" s="650"/>
    </row>
    <row r="1714" spans="1:6">
      <c r="A1714" s="650"/>
      <c r="B1714" s="650"/>
      <c r="C1714" s="650"/>
      <c r="D1714" s="650"/>
      <c r="E1714" s="650"/>
      <c r="F1714" s="650"/>
    </row>
    <row r="1715" spans="1:6">
      <c r="A1715" s="650"/>
      <c r="B1715" s="650"/>
      <c r="C1715" s="650"/>
      <c r="D1715" s="650"/>
      <c r="E1715" s="650"/>
      <c r="F1715" s="650"/>
    </row>
    <row r="1716" spans="1:6">
      <c r="A1716" s="650"/>
      <c r="B1716" s="650"/>
      <c r="C1716" s="650"/>
      <c r="D1716" s="650"/>
      <c r="E1716" s="650"/>
      <c r="F1716" s="650"/>
    </row>
    <row r="1717" spans="1:6">
      <c r="A1717" s="650"/>
      <c r="B1717" s="650"/>
      <c r="C1717" s="650"/>
      <c r="D1717" s="650"/>
      <c r="E1717" s="650"/>
      <c r="F1717" s="650"/>
    </row>
    <row r="1718" spans="1:6">
      <c r="A1718" s="650"/>
      <c r="B1718" s="650"/>
      <c r="C1718" s="650"/>
      <c r="D1718" s="650"/>
      <c r="E1718" s="650"/>
      <c r="F1718" s="650"/>
    </row>
    <row r="1719" spans="1:6">
      <c r="A1719" s="650"/>
      <c r="B1719" s="650"/>
      <c r="C1719" s="650"/>
      <c r="D1719" s="650"/>
      <c r="E1719" s="650"/>
      <c r="F1719" s="650"/>
    </row>
    <row r="1720" spans="1:6">
      <c r="A1720" s="650"/>
      <c r="B1720" s="650"/>
      <c r="C1720" s="650"/>
      <c r="D1720" s="650"/>
      <c r="E1720" s="650"/>
      <c r="F1720" s="650"/>
    </row>
    <row r="1721" spans="1:6">
      <c r="A1721" s="650"/>
      <c r="B1721" s="650"/>
      <c r="C1721" s="650"/>
      <c r="D1721" s="650"/>
      <c r="E1721" s="650"/>
      <c r="F1721" s="650"/>
    </row>
    <row r="1722" spans="1:6">
      <c r="A1722" s="650"/>
      <c r="B1722" s="650"/>
      <c r="C1722" s="650"/>
      <c r="D1722" s="650"/>
      <c r="E1722" s="650"/>
      <c r="F1722" s="650"/>
    </row>
    <row r="1723" spans="1:6">
      <c r="A1723" s="650"/>
      <c r="B1723" s="650"/>
      <c r="C1723" s="650"/>
      <c r="D1723" s="650"/>
      <c r="E1723" s="650"/>
      <c r="F1723" s="650"/>
    </row>
    <row r="1724" spans="1:6">
      <c r="A1724" s="650"/>
      <c r="B1724" s="650"/>
      <c r="C1724" s="650"/>
      <c r="D1724" s="650"/>
      <c r="E1724" s="650"/>
      <c r="F1724" s="650"/>
    </row>
    <row r="1725" spans="1:6">
      <c r="A1725" s="650"/>
      <c r="B1725" s="650"/>
      <c r="C1725" s="650"/>
      <c r="D1725" s="650"/>
      <c r="E1725" s="650"/>
      <c r="F1725" s="650"/>
    </row>
    <row r="1726" spans="1:6">
      <c r="A1726" s="650"/>
      <c r="B1726" s="650"/>
      <c r="C1726" s="650"/>
      <c r="D1726" s="650"/>
      <c r="E1726" s="650"/>
      <c r="F1726" s="650"/>
    </row>
    <row r="1727" spans="1:6">
      <c r="A1727" s="650"/>
      <c r="B1727" s="650"/>
      <c r="C1727" s="650"/>
      <c r="D1727" s="650"/>
      <c r="E1727" s="650"/>
      <c r="F1727" s="650"/>
    </row>
    <row r="1728" spans="1:6">
      <c r="A1728" s="650"/>
      <c r="B1728" s="650"/>
      <c r="C1728" s="650"/>
      <c r="D1728" s="650"/>
      <c r="E1728" s="650"/>
      <c r="F1728" s="650"/>
    </row>
    <row r="1729" spans="1:6">
      <c r="A1729" s="650"/>
      <c r="B1729" s="650"/>
      <c r="C1729" s="650"/>
      <c r="D1729" s="650"/>
      <c r="E1729" s="650"/>
      <c r="F1729" s="650"/>
    </row>
    <row r="1730" spans="1:6">
      <c r="A1730" s="650"/>
      <c r="B1730" s="650"/>
      <c r="C1730" s="650"/>
      <c r="D1730" s="650"/>
      <c r="E1730" s="650"/>
      <c r="F1730" s="650"/>
    </row>
    <row r="1731" spans="1:6">
      <c r="A1731" s="650"/>
      <c r="B1731" s="650"/>
      <c r="C1731" s="650"/>
      <c r="D1731" s="650"/>
      <c r="E1731" s="650"/>
      <c r="F1731" s="650"/>
    </row>
    <row r="1732" spans="1:6">
      <c r="A1732" s="650"/>
      <c r="B1732" s="650"/>
      <c r="C1732" s="650"/>
      <c r="D1732" s="650"/>
      <c r="E1732" s="650"/>
      <c r="F1732" s="650"/>
    </row>
    <row r="1733" spans="1:6">
      <c r="A1733" s="650"/>
      <c r="B1733" s="650"/>
      <c r="C1733" s="650"/>
      <c r="D1733" s="650"/>
      <c r="E1733" s="650"/>
      <c r="F1733" s="650"/>
    </row>
    <row r="1734" spans="1:6">
      <c r="A1734" s="650"/>
      <c r="B1734" s="650"/>
      <c r="C1734" s="650"/>
      <c r="D1734" s="650"/>
      <c r="E1734" s="650"/>
      <c r="F1734" s="650"/>
    </row>
    <row r="1735" spans="1:6">
      <c r="A1735" s="650"/>
      <c r="B1735" s="650"/>
      <c r="C1735" s="650"/>
      <c r="D1735" s="650"/>
      <c r="E1735" s="650"/>
      <c r="F1735" s="650"/>
    </row>
    <row r="1736" spans="1:6">
      <c r="A1736" s="650"/>
      <c r="B1736" s="650"/>
      <c r="C1736" s="650"/>
      <c r="D1736" s="650"/>
      <c r="E1736" s="650"/>
      <c r="F1736" s="650"/>
    </row>
    <row r="1737" spans="1:6">
      <c r="A1737" s="650"/>
      <c r="B1737" s="650"/>
      <c r="C1737" s="650"/>
      <c r="D1737" s="650"/>
      <c r="E1737" s="650"/>
      <c r="F1737" s="650"/>
    </row>
    <row r="1738" spans="1:6">
      <c r="A1738" s="650"/>
      <c r="B1738" s="650"/>
      <c r="C1738" s="650"/>
      <c r="D1738" s="650"/>
      <c r="E1738" s="650"/>
      <c r="F1738" s="650"/>
    </row>
    <row r="1739" spans="1:6">
      <c r="A1739" s="650"/>
      <c r="B1739" s="650"/>
      <c r="C1739" s="650"/>
      <c r="D1739" s="650"/>
      <c r="E1739" s="650"/>
      <c r="F1739" s="650"/>
    </row>
    <row r="1740" spans="1:6">
      <c r="A1740" s="650"/>
      <c r="B1740" s="650"/>
      <c r="C1740" s="650"/>
      <c r="D1740" s="650"/>
      <c r="E1740" s="650"/>
      <c r="F1740" s="650"/>
    </row>
    <row r="1741" spans="1:6">
      <c r="A1741" s="650"/>
      <c r="B1741" s="650"/>
      <c r="C1741" s="650"/>
      <c r="D1741" s="650"/>
      <c r="E1741" s="650"/>
      <c r="F1741" s="650"/>
    </row>
    <row r="1742" spans="1:6">
      <c r="A1742" s="650"/>
      <c r="B1742" s="650"/>
      <c r="C1742" s="650"/>
      <c r="D1742" s="650"/>
      <c r="E1742" s="650"/>
      <c r="F1742" s="650"/>
    </row>
    <row r="1743" spans="1:6">
      <c r="A1743" s="650"/>
      <c r="B1743" s="650"/>
      <c r="C1743" s="650"/>
      <c r="D1743" s="650"/>
      <c r="E1743" s="650"/>
      <c r="F1743" s="650"/>
    </row>
    <row r="1744" spans="1:6">
      <c r="A1744" s="650"/>
      <c r="B1744" s="650"/>
      <c r="C1744" s="650"/>
      <c r="D1744" s="650"/>
      <c r="E1744" s="650"/>
      <c r="F1744" s="650"/>
    </row>
    <row r="1745" spans="1:6">
      <c r="A1745" s="650"/>
      <c r="B1745" s="650"/>
      <c r="C1745" s="650"/>
      <c r="D1745" s="650"/>
      <c r="E1745" s="650"/>
      <c r="F1745" s="650"/>
    </row>
    <row r="1746" spans="1:6">
      <c r="A1746" s="650"/>
      <c r="B1746" s="650"/>
      <c r="C1746" s="650"/>
      <c r="D1746" s="650"/>
      <c r="E1746" s="650"/>
      <c r="F1746" s="650"/>
    </row>
    <row r="1747" spans="1:6">
      <c r="A1747" s="650"/>
      <c r="B1747" s="650"/>
      <c r="C1747" s="650"/>
      <c r="D1747" s="650"/>
      <c r="E1747" s="650"/>
      <c r="F1747" s="650"/>
    </row>
    <row r="1748" spans="1:6">
      <c r="A1748" s="650"/>
      <c r="B1748" s="650"/>
      <c r="C1748" s="650"/>
      <c r="D1748" s="650"/>
      <c r="E1748" s="650"/>
      <c r="F1748" s="650"/>
    </row>
    <row r="1749" spans="1:6">
      <c r="A1749" s="650"/>
      <c r="B1749" s="650"/>
      <c r="C1749" s="650"/>
      <c r="D1749" s="650"/>
      <c r="E1749" s="650"/>
      <c r="F1749" s="650"/>
    </row>
    <row r="1750" spans="1:6">
      <c r="A1750" s="650"/>
      <c r="B1750" s="650"/>
      <c r="C1750" s="650"/>
      <c r="D1750" s="650"/>
      <c r="E1750" s="650"/>
      <c r="F1750" s="650"/>
    </row>
    <row r="1751" spans="1:6">
      <c r="A1751" s="650"/>
      <c r="B1751" s="650"/>
      <c r="C1751" s="650"/>
      <c r="D1751" s="650"/>
      <c r="E1751" s="650"/>
      <c r="F1751" s="650"/>
    </row>
    <row r="1752" spans="1:6">
      <c r="A1752" s="650"/>
      <c r="B1752" s="650"/>
      <c r="C1752" s="650"/>
      <c r="D1752" s="650"/>
      <c r="E1752" s="650"/>
      <c r="F1752" s="650"/>
    </row>
    <row r="1753" spans="1:6">
      <c r="A1753" s="650"/>
      <c r="B1753" s="650"/>
      <c r="C1753" s="650"/>
      <c r="D1753" s="650"/>
      <c r="E1753" s="650"/>
      <c r="F1753" s="650"/>
    </row>
    <row r="1754" spans="1:6">
      <c r="A1754" s="650"/>
      <c r="B1754" s="650"/>
      <c r="C1754" s="650"/>
      <c r="D1754" s="650"/>
      <c r="E1754" s="650"/>
      <c r="F1754" s="650"/>
    </row>
    <row r="1755" spans="1:6">
      <c r="A1755" s="650"/>
      <c r="B1755" s="650"/>
      <c r="C1755" s="650"/>
      <c r="D1755" s="650"/>
      <c r="E1755" s="650"/>
      <c r="F1755" s="650"/>
    </row>
    <row r="1756" spans="1:6">
      <c r="A1756" s="650"/>
      <c r="B1756" s="650"/>
      <c r="C1756" s="650"/>
      <c r="D1756" s="650"/>
      <c r="E1756" s="650"/>
      <c r="F1756" s="650"/>
    </row>
    <row r="1757" spans="1:6">
      <c r="A1757" s="650"/>
      <c r="B1757" s="650"/>
      <c r="C1757" s="650"/>
      <c r="D1757" s="650"/>
      <c r="E1757" s="650"/>
      <c r="F1757" s="650"/>
    </row>
    <row r="1758" spans="1:6">
      <c r="A1758" s="650"/>
      <c r="B1758" s="650"/>
      <c r="C1758" s="650"/>
      <c r="D1758" s="650"/>
      <c r="E1758" s="650"/>
      <c r="F1758" s="650"/>
    </row>
    <row r="1759" spans="1:6">
      <c r="A1759" s="650"/>
      <c r="B1759" s="650"/>
      <c r="C1759" s="650"/>
      <c r="D1759" s="650"/>
      <c r="E1759" s="650"/>
      <c r="F1759" s="650"/>
    </row>
    <row r="1760" spans="1:6">
      <c r="A1760" s="650"/>
      <c r="B1760" s="650"/>
      <c r="C1760" s="650"/>
      <c r="D1760" s="650"/>
      <c r="E1760" s="650"/>
      <c r="F1760" s="650"/>
    </row>
    <row r="1761" spans="1:6">
      <c r="A1761" s="650"/>
      <c r="B1761" s="650"/>
      <c r="C1761" s="650"/>
      <c r="D1761" s="650"/>
      <c r="E1761" s="650"/>
      <c r="F1761" s="650"/>
    </row>
    <row r="1762" spans="1:6">
      <c r="A1762" s="650"/>
      <c r="B1762" s="650"/>
      <c r="C1762" s="650"/>
      <c r="D1762" s="650"/>
      <c r="E1762" s="650"/>
      <c r="F1762" s="650"/>
    </row>
    <row r="1763" spans="1:6">
      <c r="A1763" s="650"/>
      <c r="B1763" s="650"/>
      <c r="C1763" s="650"/>
      <c r="D1763" s="650"/>
      <c r="E1763" s="650"/>
      <c r="F1763" s="650"/>
    </row>
    <row r="1764" spans="1:6">
      <c r="A1764" s="650"/>
      <c r="B1764" s="650"/>
      <c r="C1764" s="650"/>
      <c r="D1764" s="650"/>
      <c r="E1764" s="650"/>
      <c r="F1764" s="650"/>
    </row>
    <row r="1765" spans="1:6">
      <c r="A1765" s="650"/>
      <c r="B1765" s="650"/>
      <c r="C1765" s="650"/>
      <c r="D1765" s="650"/>
      <c r="E1765" s="650"/>
      <c r="F1765" s="650"/>
    </row>
    <row r="1766" spans="1:6">
      <c r="A1766" s="650"/>
      <c r="B1766" s="650"/>
      <c r="C1766" s="650"/>
      <c r="D1766" s="650"/>
      <c r="E1766" s="650"/>
      <c r="F1766" s="650"/>
    </row>
    <row r="1767" spans="1:6">
      <c r="A1767" s="650"/>
      <c r="B1767" s="650"/>
      <c r="C1767" s="650"/>
      <c r="D1767" s="650"/>
      <c r="E1767" s="650"/>
      <c r="F1767" s="650"/>
    </row>
    <row r="1768" spans="1:6">
      <c r="A1768" s="650"/>
      <c r="B1768" s="650"/>
      <c r="C1768" s="650"/>
      <c r="D1768" s="650"/>
      <c r="E1768" s="650"/>
      <c r="F1768" s="650"/>
    </row>
    <row r="1769" spans="1:6">
      <c r="A1769" s="650"/>
      <c r="B1769" s="650"/>
      <c r="C1769" s="650"/>
      <c r="D1769" s="650"/>
      <c r="E1769" s="650"/>
      <c r="F1769" s="650"/>
    </row>
    <row r="1770" spans="1:6">
      <c r="A1770" s="650"/>
      <c r="B1770" s="650"/>
      <c r="C1770" s="650"/>
      <c r="D1770" s="650"/>
      <c r="E1770" s="650"/>
      <c r="F1770" s="650"/>
    </row>
    <row r="1771" spans="1:6">
      <c r="A1771" s="650"/>
      <c r="B1771" s="650"/>
      <c r="C1771" s="650"/>
      <c r="D1771" s="650"/>
      <c r="E1771" s="650"/>
      <c r="F1771" s="650"/>
    </row>
    <row r="1772" spans="1:6">
      <c r="A1772" s="650"/>
      <c r="B1772" s="650"/>
      <c r="C1772" s="650"/>
      <c r="D1772" s="650"/>
      <c r="E1772" s="650"/>
      <c r="F1772" s="650"/>
    </row>
    <row r="1773" spans="1:6">
      <c r="A1773" s="650"/>
      <c r="B1773" s="650"/>
      <c r="C1773" s="650"/>
      <c r="D1773" s="650"/>
      <c r="E1773" s="650"/>
      <c r="F1773" s="650"/>
    </row>
    <row r="1774" spans="1:6">
      <c r="A1774" s="650"/>
      <c r="B1774" s="650"/>
      <c r="C1774" s="650"/>
      <c r="D1774" s="650"/>
      <c r="E1774" s="650"/>
      <c r="F1774" s="650"/>
    </row>
    <row r="1775" spans="1:6">
      <c r="A1775" s="650"/>
      <c r="B1775" s="650"/>
      <c r="C1775" s="650"/>
      <c r="D1775" s="650"/>
      <c r="E1775" s="650"/>
      <c r="F1775" s="650"/>
    </row>
    <row r="1776" spans="1:6">
      <c r="A1776" s="650"/>
      <c r="B1776" s="650"/>
      <c r="C1776" s="650"/>
      <c r="D1776" s="650"/>
      <c r="E1776" s="650"/>
      <c r="F1776" s="650"/>
    </row>
    <row r="1777" spans="1:6">
      <c r="A1777" s="650"/>
      <c r="B1777" s="650"/>
      <c r="C1777" s="650"/>
      <c r="D1777" s="650"/>
      <c r="E1777" s="650"/>
      <c r="F1777" s="650"/>
    </row>
    <row r="1778" spans="1:6">
      <c r="A1778" s="650"/>
      <c r="B1778" s="650"/>
      <c r="C1778" s="650"/>
      <c r="D1778" s="650"/>
      <c r="E1778" s="650"/>
      <c r="F1778" s="650"/>
    </row>
    <row r="1779" spans="1:6">
      <c r="A1779" s="650"/>
      <c r="B1779" s="650"/>
      <c r="C1779" s="650"/>
      <c r="D1779" s="650"/>
      <c r="E1779" s="650"/>
      <c r="F1779" s="650"/>
    </row>
    <row r="1780" spans="1:6">
      <c r="A1780" s="650"/>
      <c r="B1780" s="650"/>
      <c r="C1780" s="650"/>
      <c r="D1780" s="650"/>
      <c r="E1780" s="650"/>
      <c r="F1780" s="650"/>
    </row>
    <row r="1781" spans="1:6">
      <c r="A1781" s="650"/>
      <c r="B1781" s="650"/>
      <c r="C1781" s="650"/>
      <c r="D1781" s="650"/>
      <c r="E1781" s="650"/>
      <c r="F1781" s="650"/>
    </row>
    <row r="1782" spans="1:6">
      <c r="A1782" s="650"/>
      <c r="B1782" s="650"/>
      <c r="C1782" s="650"/>
      <c r="D1782" s="650"/>
      <c r="E1782" s="650"/>
      <c r="F1782" s="650"/>
    </row>
    <row r="1783" spans="1:6">
      <c r="A1783" s="650"/>
      <c r="B1783" s="650"/>
      <c r="C1783" s="650"/>
      <c r="D1783" s="650"/>
      <c r="E1783" s="650"/>
      <c r="F1783" s="650"/>
    </row>
    <row r="1784" spans="1:6">
      <c r="A1784" s="650"/>
      <c r="B1784" s="650"/>
      <c r="C1784" s="650"/>
      <c r="D1784" s="650"/>
      <c r="E1784" s="650"/>
      <c r="F1784" s="650"/>
    </row>
    <row r="1785" spans="1:6">
      <c r="A1785" s="650"/>
      <c r="B1785" s="650"/>
      <c r="C1785" s="650"/>
      <c r="D1785" s="650"/>
      <c r="E1785" s="650"/>
      <c r="F1785" s="650"/>
    </row>
    <row r="1786" spans="1:6">
      <c r="A1786" s="650"/>
      <c r="B1786" s="650"/>
      <c r="C1786" s="650"/>
      <c r="D1786" s="650"/>
      <c r="E1786" s="650"/>
      <c r="F1786" s="650"/>
    </row>
    <row r="1787" spans="1:6">
      <c r="A1787" s="650"/>
      <c r="B1787" s="650"/>
      <c r="C1787" s="650"/>
      <c r="D1787" s="650"/>
      <c r="E1787" s="650"/>
      <c r="F1787" s="650"/>
    </row>
    <row r="1788" spans="1:6">
      <c r="A1788" s="650"/>
      <c r="B1788" s="650"/>
      <c r="C1788" s="650"/>
      <c r="D1788" s="650"/>
      <c r="E1788" s="650"/>
      <c r="F1788" s="650"/>
    </row>
    <row r="1789" spans="1:6">
      <c r="A1789" s="650"/>
      <c r="B1789" s="650"/>
      <c r="C1789" s="650"/>
      <c r="D1789" s="650"/>
      <c r="E1789" s="650"/>
      <c r="F1789" s="650"/>
    </row>
    <row r="1790" spans="1:6">
      <c r="A1790" s="650"/>
      <c r="B1790" s="650"/>
      <c r="C1790" s="650"/>
      <c r="D1790" s="650"/>
      <c r="E1790" s="650"/>
      <c r="F1790" s="650"/>
    </row>
    <row r="1791" spans="1:6">
      <c r="A1791" s="650"/>
      <c r="B1791" s="650"/>
      <c r="C1791" s="650"/>
      <c r="D1791" s="650"/>
      <c r="E1791" s="650"/>
      <c r="F1791" s="650"/>
    </row>
    <row r="1792" spans="1:6">
      <c r="A1792" s="650"/>
      <c r="B1792" s="650"/>
      <c r="C1792" s="650"/>
      <c r="D1792" s="650"/>
      <c r="E1792" s="650"/>
      <c r="F1792" s="650"/>
    </row>
    <row r="1793" spans="1:6">
      <c r="A1793" s="650"/>
      <c r="B1793" s="650"/>
      <c r="C1793" s="650"/>
      <c r="D1793" s="650"/>
      <c r="E1793" s="650"/>
      <c r="F1793" s="650"/>
    </row>
    <row r="1794" spans="1:6">
      <c r="A1794" s="650"/>
      <c r="B1794" s="650"/>
      <c r="C1794" s="650"/>
      <c r="D1794" s="650"/>
      <c r="E1794" s="650"/>
      <c r="F1794" s="650"/>
    </row>
    <row r="1795" spans="1:6">
      <c r="A1795" s="650"/>
      <c r="B1795" s="650"/>
      <c r="C1795" s="650"/>
      <c r="D1795" s="650"/>
      <c r="E1795" s="650"/>
      <c r="F1795" s="650"/>
    </row>
    <row r="1796" spans="1:6">
      <c r="A1796" s="650"/>
      <c r="B1796" s="650"/>
      <c r="C1796" s="650"/>
      <c r="D1796" s="650"/>
      <c r="E1796" s="650"/>
      <c r="F1796" s="650"/>
    </row>
    <row r="1797" spans="1:6">
      <c r="A1797" s="650"/>
      <c r="B1797" s="650"/>
      <c r="C1797" s="650"/>
      <c r="D1797" s="650"/>
      <c r="E1797" s="650"/>
      <c r="F1797" s="650"/>
    </row>
    <row r="1798" spans="1:6">
      <c r="A1798" s="650"/>
      <c r="B1798" s="650"/>
      <c r="C1798" s="650"/>
      <c r="D1798" s="650"/>
      <c r="E1798" s="650"/>
      <c r="F1798" s="650"/>
    </row>
    <row r="1799" spans="1:6">
      <c r="A1799" s="650"/>
      <c r="B1799" s="650"/>
      <c r="C1799" s="650"/>
      <c r="D1799" s="650"/>
      <c r="E1799" s="650"/>
      <c r="F1799" s="650"/>
    </row>
    <row r="1800" spans="1:6">
      <c r="A1800" s="650"/>
      <c r="B1800" s="650"/>
      <c r="C1800" s="650"/>
      <c r="D1800" s="650"/>
      <c r="E1800" s="650"/>
      <c r="F1800" s="650"/>
    </row>
    <row r="1801" spans="1:6">
      <c r="A1801" s="650"/>
      <c r="B1801" s="650"/>
      <c r="C1801" s="650"/>
      <c r="D1801" s="650"/>
      <c r="E1801" s="650"/>
      <c r="F1801" s="650"/>
    </row>
    <row r="1802" spans="1:6">
      <c r="A1802" s="650"/>
      <c r="B1802" s="650"/>
      <c r="C1802" s="650"/>
      <c r="D1802" s="650"/>
      <c r="E1802" s="650"/>
      <c r="F1802" s="650"/>
    </row>
    <row r="1803" spans="1:6">
      <c r="A1803" s="650"/>
      <c r="B1803" s="650"/>
      <c r="C1803" s="650"/>
      <c r="D1803" s="650"/>
      <c r="E1803" s="650"/>
      <c r="F1803" s="650"/>
    </row>
    <row r="1804" spans="1:6">
      <c r="A1804" s="650"/>
      <c r="B1804" s="650"/>
      <c r="C1804" s="650"/>
      <c r="D1804" s="650"/>
      <c r="E1804" s="650"/>
      <c r="F1804" s="650"/>
    </row>
    <row r="1805" spans="1:6">
      <c r="A1805" s="650"/>
      <c r="B1805" s="650"/>
      <c r="C1805" s="650"/>
      <c r="D1805" s="650"/>
      <c r="E1805" s="650"/>
      <c r="F1805" s="650"/>
    </row>
    <row r="1806" spans="1:6">
      <c r="A1806" s="650"/>
      <c r="B1806" s="650"/>
      <c r="C1806" s="650"/>
      <c r="D1806" s="650"/>
      <c r="E1806" s="650"/>
      <c r="F1806" s="650"/>
    </row>
    <row r="1807" spans="1:6">
      <c r="A1807" s="650"/>
      <c r="B1807" s="650"/>
      <c r="C1807" s="650"/>
      <c r="D1807" s="650"/>
      <c r="E1807" s="650"/>
      <c r="F1807" s="650"/>
    </row>
    <row r="1808" spans="1:6">
      <c r="A1808" s="650"/>
      <c r="B1808" s="650"/>
      <c r="C1808" s="650"/>
      <c r="D1808" s="650"/>
      <c r="E1808" s="650"/>
      <c r="F1808" s="650"/>
    </row>
    <row r="1809" spans="1:6">
      <c r="A1809" s="650"/>
      <c r="B1809" s="650"/>
      <c r="C1809" s="650"/>
      <c r="D1809" s="650"/>
      <c r="E1809" s="650"/>
      <c r="F1809" s="650"/>
    </row>
    <row r="1810" spans="1:6">
      <c r="A1810" s="650"/>
      <c r="B1810" s="650"/>
      <c r="C1810" s="650"/>
      <c r="D1810" s="650"/>
      <c r="E1810" s="650"/>
      <c r="F1810" s="650"/>
    </row>
    <row r="1811" spans="1:6">
      <c r="A1811" s="650"/>
      <c r="B1811" s="650"/>
      <c r="C1811" s="650"/>
      <c r="D1811" s="650"/>
      <c r="E1811" s="650"/>
      <c r="F1811" s="650"/>
    </row>
    <row r="1812" spans="1:6">
      <c r="A1812" s="650"/>
      <c r="B1812" s="650"/>
      <c r="C1812" s="650"/>
      <c r="D1812" s="650"/>
      <c r="E1812" s="650"/>
      <c r="F1812" s="650"/>
    </row>
    <row r="1813" spans="1:6">
      <c r="A1813" s="650"/>
      <c r="B1813" s="650"/>
      <c r="C1813" s="650"/>
      <c r="D1813" s="650"/>
      <c r="E1813" s="650"/>
      <c r="F1813" s="650"/>
    </row>
    <row r="1814" spans="1:6">
      <c r="A1814" s="650"/>
      <c r="B1814" s="650"/>
      <c r="C1814" s="650"/>
      <c r="D1814" s="650"/>
      <c r="E1814" s="650"/>
      <c r="F1814" s="650"/>
    </row>
    <row r="1815" spans="1:6">
      <c r="A1815" s="650"/>
      <c r="B1815" s="650"/>
      <c r="C1815" s="650"/>
      <c r="D1815" s="650"/>
      <c r="E1815" s="650"/>
      <c r="F1815" s="650"/>
    </row>
    <row r="1816" spans="1:6">
      <c r="A1816" s="650"/>
      <c r="B1816" s="650"/>
      <c r="C1816" s="650"/>
      <c r="D1816" s="650"/>
      <c r="E1816" s="650"/>
      <c r="F1816" s="650"/>
    </row>
    <row r="1817" spans="1:6">
      <c r="A1817" s="650"/>
      <c r="B1817" s="650"/>
      <c r="C1817" s="650"/>
      <c r="D1817" s="650"/>
      <c r="E1817" s="650"/>
      <c r="F1817" s="650"/>
    </row>
    <row r="1818" spans="1:6">
      <c r="A1818" s="650"/>
      <c r="B1818" s="650"/>
      <c r="C1818" s="650"/>
      <c r="D1818" s="650"/>
      <c r="E1818" s="650"/>
      <c r="F1818" s="650"/>
    </row>
    <row r="1819" spans="1:6">
      <c r="A1819" s="650"/>
      <c r="B1819" s="650"/>
      <c r="C1819" s="650"/>
      <c r="D1819" s="650"/>
      <c r="E1819" s="650"/>
      <c r="F1819" s="650"/>
    </row>
    <row r="1820" spans="1:6">
      <c r="A1820" s="650"/>
      <c r="B1820" s="650"/>
      <c r="C1820" s="650"/>
      <c r="D1820" s="650"/>
      <c r="E1820" s="650"/>
      <c r="F1820" s="650"/>
    </row>
    <row r="1821" spans="1:6">
      <c r="A1821" s="650"/>
      <c r="B1821" s="650"/>
      <c r="C1821" s="650"/>
      <c r="D1821" s="650"/>
      <c r="E1821" s="650"/>
      <c r="F1821" s="650"/>
    </row>
    <row r="1822" spans="1:6">
      <c r="A1822" s="650"/>
      <c r="B1822" s="650"/>
      <c r="C1822" s="650"/>
      <c r="D1822" s="650"/>
      <c r="E1822" s="650"/>
      <c r="F1822" s="650"/>
    </row>
    <row r="1823" spans="1:6">
      <c r="A1823" s="650"/>
      <c r="B1823" s="650"/>
      <c r="C1823" s="650"/>
      <c r="D1823" s="650"/>
      <c r="E1823" s="650"/>
      <c r="F1823" s="650"/>
    </row>
    <row r="1824" spans="1:6">
      <c r="A1824" s="650"/>
      <c r="B1824" s="650"/>
      <c r="C1824" s="650"/>
      <c r="D1824" s="650"/>
      <c r="E1824" s="650"/>
      <c r="F1824" s="650"/>
    </row>
    <row r="1825" spans="1:6">
      <c r="A1825" s="650"/>
      <c r="B1825" s="650"/>
      <c r="C1825" s="650"/>
      <c r="D1825" s="650"/>
      <c r="E1825" s="650"/>
      <c r="F1825" s="650"/>
    </row>
    <row r="1826" spans="1:6">
      <c r="A1826" s="650"/>
      <c r="B1826" s="650"/>
      <c r="C1826" s="650"/>
      <c r="D1826" s="650"/>
      <c r="E1826" s="650"/>
      <c r="F1826" s="650"/>
    </row>
    <row r="1827" spans="1:6">
      <c r="A1827" s="650"/>
      <c r="B1827" s="650"/>
      <c r="C1827" s="650"/>
      <c r="D1827" s="650"/>
      <c r="E1827" s="650"/>
      <c r="F1827" s="650"/>
    </row>
    <row r="1828" spans="1:6">
      <c r="A1828" s="650"/>
      <c r="B1828" s="650"/>
      <c r="C1828" s="650"/>
      <c r="D1828" s="650"/>
      <c r="E1828" s="650"/>
      <c r="F1828" s="650"/>
    </row>
    <row r="1829" spans="1:6">
      <c r="A1829" s="650"/>
      <c r="B1829" s="650"/>
      <c r="C1829" s="650"/>
      <c r="D1829" s="650"/>
      <c r="E1829" s="650"/>
      <c r="F1829" s="650"/>
    </row>
    <row r="1830" spans="1:6">
      <c r="A1830" s="650"/>
      <c r="B1830" s="650"/>
      <c r="C1830" s="650"/>
      <c r="D1830" s="650"/>
      <c r="E1830" s="650"/>
      <c r="F1830" s="650"/>
    </row>
    <row r="1831" spans="1:6">
      <c r="A1831" s="650"/>
      <c r="B1831" s="650"/>
      <c r="C1831" s="650"/>
      <c r="D1831" s="650"/>
      <c r="E1831" s="650"/>
      <c r="F1831" s="650"/>
    </row>
    <row r="1832" spans="1:6">
      <c r="A1832" s="650"/>
      <c r="B1832" s="650"/>
      <c r="C1832" s="650"/>
      <c r="D1832" s="650"/>
      <c r="E1832" s="650"/>
      <c r="F1832" s="650"/>
    </row>
    <row r="1833" spans="1:6">
      <c r="A1833" s="650"/>
      <c r="B1833" s="650"/>
      <c r="C1833" s="650"/>
      <c r="D1833" s="650"/>
      <c r="E1833" s="650"/>
      <c r="F1833" s="650"/>
    </row>
    <row r="1834" spans="1:6">
      <c r="A1834" s="650"/>
      <c r="B1834" s="650"/>
      <c r="C1834" s="650"/>
      <c r="D1834" s="650"/>
      <c r="E1834" s="650"/>
      <c r="F1834" s="650"/>
    </row>
    <row r="1835" spans="1:6">
      <c r="A1835" s="650"/>
      <c r="B1835" s="650"/>
      <c r="C1835" s="650"/>
      <c r="D1835" s="650"/>
      <c r="E1835" s="650"/>
      <c r="F1835" s="650"/>
    </row>
    <row r="1836" spans="1:6">
      <c r="A1836" s="650"/>
      <c r="B1836" s="650"/>
      <c r="C1836" s="650"/>
      <c r="D1836" s="650"/>
      <c r="E1836" s="650"/>
      <c r="F1836" s="650"/>
    </row>
    <row r="1837" spans="1:6">
      <c r="A1837" s="650"/>
      <c r="B1837" s="650"/>
      <c r="C1837" s="650"/>
      <c r="D1837" s="650"/>
      <c r="E1837" s="650"/>
      <c r="F1837" s="650"/>
    </row>
    <row r="1838" spans="1:6">
      <c r="A1838" s="650"/>
      <c r="B1838" s="650"/>
      <c r="C1838" s="650"/>
      <c r="D1838" s="650"/>
      <c r="E1838" s="650"/>
      <c r="F1838" s="650"/>
    </row>
    <row r="1839" spans="1:6">
      <c r="A1839" s="650"/>
      <c r="B1839" s="650"/>
      <c r="C1839" s="650"/>
      <c r="D1839" s="650"/>
      <c r="E1839" s="650"/>
      <c r="F1839" s="650"/>
    </row>
    <row r="1840" spans="1:6">
      <c r="A1840" s="650"/>
      <c r="B1840" s="650"/>
      <c r="C1840" s="650"/>
      <c r="D1840" s="650"/>
      <c r="E1840" s="650"/>
      <c r="F1840" s="650"/>
    </row>
    <row r="1841" spans="1:6">
      <c r="A1841" s="650"/>
      <c r="B1841" s="650"/>
      <c r="C1841" s="650"/>
      <c r="D1841" s="650"/>
      <c r="E1841" s="650"/>
      <c r="F1841" s="650"/>
    </row>
    <row r="1842" spans="1:6">
      <c r="A1842" s="650"/>
      <c r="B1842" s="650"/>
      <c r="C1842" s="650"/>
      <c r="D1842" s="650"/>
      <c r="E1842" s="650"/>
      <c r="F1842" s="650"/>
    </row>
    <row r="1843" spans="1:6">
      <c r="A1843" s="650"/>
      <c r="B1843" s="650"/>
      <c r="C1843" s="650"/>
      <c r="D1843" s="650"/>
      <c r="E1843" s="650"/>
      <c r="F1843" s="650"/>
    </row>
    <row r="1844" spans="1:6">
      <c r="A1844" s="650"/>
      <c r="B1844" s="650"/>
      <c r="C1844" s="650"/>
      <c r="D1844" s="650"/>
      <c r="E1844" s="650"/>
      <c r="F1844" s="650"/>
    </row>
    <row r="1845" spans="1:6">
      <c r="A1845" s="650"/>
      <c r="B1845" s="650"/>
      <c r="C1845" s="650"/>
      <c r="D1845" s="650"/>
      <c r="E1845" s="650"/>
      <c r="F1845" s="650"/>
    </row>
    <row r="1846" spans="1:6">
      <c r="A1846" s="650"/>
      <c r="B1846" s="650"/>
      <c r="C1846" s="650"/>
      <c r="D1846" s="650"/>
      <c r="E1846" s="650"/>
      <c r="F1846" s="650"/>
    </row>
    <row r="1847" spans="1:6">
      <c r="A1847" s="650"/>
      <c r="B1847" s="650"/>
      <c r="C1847" s="650"/>
      <c r="D1847" s="650"/>
      <c r="E1847" s="650"/>
      <c r="F1847" s="650"/>
    </row>
    <row r="1848" spans="1:6">
      <c r="A1848" s="650"/>
      <c r="B1848" s="650"/>
      <c r="C1848" s="650"/>
      <c r="D1848" s="650"/>
      <c r="E1848" s="650"/>
      <c r="F1848" s="650"/>
    </row>
    <row r="1849" spans="1:6">
      <c r="A1849" s="650"/>
      <c r="B1849" s="650"/>
      <c r="C1849" s="650"/>
      <c r="D1849" s="650"/>
      <c r="E1849" s="650"/>
      <c r="F1849" s="650"/>
    </row>
    <row r="1850" spans="1:6">
      <c r="A1850" s="650"/>
      <c r="B1850" s="650"/>
      <c r="C1850" s="650"/>
      <c r="D1850" s="650"/>
      <c r="E1850" s="650"/>
      <c r="F1850" s="650"/>
    </row>
    <row r="1851" spans="1:6">
      <c r="A1851" s="650"/>
      <c r="B1851" s="650"/>
      <c r="C1851" s="650"/>
      <c r="D1851" s="650"/>
      <c r="E1851" s="650"/>
      <c r="F1851" s="650"/>
    </row>
    <row r="1852" spans="1:6">
      <c r="A1852" s="650"/>
      <c r="B1852" s="650"/>
      <c r="C1852" s="650"/>
      <c r="D1852" s="650"/>
      <c r="E1852" s="650"/>
      <c r="F1852" s="650"/>
    </row>
    <row r="1853" spans="1:6">
      <c r="A1853" s="650"/>
      <c r="B1853" s="650"/>
      <c r="C1853" s="650"/>
      <c r="D1853" s="650"/>
      <c r="E1853" s="650"/>
      <c r="F1853" s="650"/>
    </row>
    <row r="1854" spans="1:6">
      <c r="A1854" s="650"/>
      <c r="B1854" s="650"/>
      <c r="C1854" s="650"/>
      <c r="D1854" s="650"/>
      <c r="E1854" s="650"/>
      <c r="F1854" s="650"/>
    </row>
    <row r="1855" spans="1:6">
      <c r="A1855" s="650"/>
      <c r="B1855" s="650"/>
      <c r="C1855" s="650"/>
      <c r="D1855" s="650"/>
      <c r="E1855" s="650"/>
      <c r="F1855" s="650"/>
    </row>
    <row r="1856" spans="1:6">
      <c r="A1856" s="650"/>
      <c r="B1856" s="650"/>
      <c r="C1856" s="650"/>
      <c r="D1856" s="650"/>
      <c r="E1856" s="650"/>
      <c r="F1856" s="650"/>
    </row>
    <row r="1857" spans="1:6">
      <c r="A1857" s="650"/>
      <c r="B1857" s="650"/>
      <c r="C1857" s="650"/>
      <c r="D1857" s="650"/>
      <c r="E1857" s="650"/>
      <c r="F1857" s="650"/>
    </row>
    <row r="1858" spans="1:6">
      <c r="A1858" s="650"/>
      <c r="B1858" s="650"/>
      <c r="C1858" s="650"/>
      <c r="D1858" s="650"/>
      <c r="E1858" s="650"/>
      <c r="F1858" s="650"/>
    </row>
    <row r="1859" spans="1:6">
      <c r="A1859" s="650"/>
      <c r="B1859" s="650"/>
      <c r="C1859" s="650"/>
      <c r="D1859" s="650"/>
      <c r="E1859" s="650"/>
      <c r="F1859" s="650"/>
    </row>
    <row r="1860" spans="1:6">
      <c r="A1860" s="650"/>
      <c r="B1860" s="650"/>
      <c r="C1860" s="650"/>
      <c r="D1860" s="650"/>
      <c r="E1860" s="650"/>
      <c r="F1860" s="650"/>
    </row>
    <row r="1861" spans="1:6">
      <c r="A1861" s="650"/>
      <c r="B1861" s="650"/>
      <c r="C1861" s="650"/>
      <c r="D1861" s="650"/>
      <c r="E1861" s="650"/>
      <c r="F1861" s="650"/>
    </row>
    <row r="1862" spans="1:6">
      <c r="A1862" s="650"/>
      <c r="B1862" s="650"/>
      <c r="C1862" s="650"/>
      <c r="D1862" s="650"/>
      <c r="E1862" s="650"/>
      <c r="F1862" s="650"/>
    </row>
    <row r="1863" spans="1:6">
      <c r="A1863" s="650"/>
      <c r="B1863" s="650"/>
      <c r="C1863" s="650"/>
      <c r="D1863" s="650"/>
      <c r="E1863" s="650"/>
      <c r="F1863" s="650"/>
    </row>
    <row r="1864" spans="1:6">
      <c r="A1864" s="650"/>
      <c r="B1864" s="650"/>
      <c r="C1864" s="650"/>
      <c r="D1864" s="650"/>
      <c r="E1864" s="650"/>
      <c r="F1864" s="650"/>
    </row>
    <row r="1865" spans="1:6">
      <c r="A1865" s="650"/>
      <c r="B1865" s="650"/>
      <c r="C1865" s="650"/>
      <c r="D1865" s="650"/>
      <c r="E1865" s="650"/>
      <c r="F1865" s="650"/>
    </row>
    <row r="1866" spans="1:6">
      <c r="A1866" s="650"/>
      <c r="B1866" s="650"/>
      <c r="C1866" s="650"/>
      <c r="D1866" s="650"/>
      <c r="E1866" s="650"/>
      <c r="F1866" s="650"/>
    </row>
    <row r="1867" spans="1:6">
      <c r="A1867" s="650"/>
      <c r="B1867" s="650"/>
      <c r="C1867" s="650"/>
      <c r="D1867" s="650"/>
      <c r="E1867" s="650"/>
      <c r="F1867" s="650"/>
    </row>
    <row r="1868" spans="1:6">
      <c r="A1868" s="650"/>
      <c r="B1868" s="650"/>
      <c r="C1868" s="650"/>
      <c r="D1868" s="650"/>
      <c r="E1868" s="650"/>
      <c r="F1868" s="650"/>
    </row>
    <row r="1869" spans="1:6">
      <c r="A1869" s="650"/>
      <c r="B1869" s="650"/>
      <c r="C1869" s="650"/>
      <c r="D1869" s="650"/>
      <c r="E1869" s="650"/>
      <c r="F1869" s="650"/>
    </row>
    <row r="1870" spans="1:6">
      <c r="A1870" s="650"/>
      <c r="B1870" s="650"/>
      <c r="C1870" s="650"/>
      <c r="D1870" s="650"/>
      <c r="E1870" s="650"/>
      <c r="F1870" s="650"/>
    </row>
    <row r="1871" spans="1:6">
      <c r="A1871" s="650"/>
      <c r="B1871" s="650"/>
      <c r="C1871" s="650"/>
      <c r="D1871" s="650"/>
      <c r="E1871" s="650"/>
      <c r="F1871" s="650"/>
    </row>
    <row r="1872" spans="1:6">
      <c r="A1872" s="650"/>
      <c r="B1872" s="650"/>
      <c r="C1872" s="650"/>
      <c r="D1872" s="650"/>
      <c r="E1872" s="650"/>
      <c r="F1872" s="650"/>
    </row>
    <row r="1873" spans="1:6">
      <c r="A1873" s="650"/>
      <c r="B1873" s="650"/>
      <c r="C1873" s="650"/>
      <c r="D1873" s="650"/>
      <c r="E1873" s="650"/>
      <c r="F1873" s="650"/>
    </row>
    <row r="1874" spans="1:6">
      <c r="A1874" s="650"/>
      <c r="B1874" s="650"/>
      <c r="C1874" s="650"/>
      <c r="D1874" s="650"/>
      <c r="E1874" s="650"/>
      <c r="F1874" s="650"/>
    </row>
    <row r="1875" spans="1:6">
      <c r="A1875" s="650"/>
      <c r="B1875" s="650"/>
      <c r="C1875" s="650"/>
      <c r="D1875" s="650"/>
      <c r="E1875" s="650"/>
      <c r="F1875" s="650"/>
    </row>
    <row r="1876" spans="1:6">
      <c r="A1876" s="650"/>
      <c r="B1876" s="650"/>
      <c r="C1876" s="650"/>
      <c r="D1876" s="650"/>
      <c r="E1876" s="650"/>
      <c r="F1876" s="650"/>
    </row>
    <row r="1877" spans="1:6">
      <c r="A1877" s="650"/>
      <c r="B1877" s="650"/>
      <c r="C1877" s="650"/>
      <c r="D1877" s="650"/>
      <c r="E1877" s="650"/>
      <c r="F1877" s="650"/>
    </row>
    <row r="1878" spans="1:6">
      <c r="A1878" s="650"/>
      <c r="B1878" s="650"/>
      <c r="C1878" s="650"/>
      <c r="D1878" s="650"/>
      <c r="E1878" s="650"/>
      <c r="F1878" s="650"/>
    </row>
    <row r="1879" spans="1:6">
      <c r="A1879" s="650"/>
      <c r="B1879" s="650"/>
      <c r="C1879" s="650"/>
      <c r="D1879" s="650"/>
      <c r="E1879" s="650"/>
      <c r="F1879" s="650"/>
    </row>
    <row r="1880" spans="1:6">
      <c r="A1880" s="650"/>
      <c r="B1880" s="650"/>
      <c r="C1880" s="650"/>
      <c r="D1880" s="650"/>
      <c r="E1880" s="650"/>
      <c r="F1880" s="650"/>
    </row>
    <row r="1881" spans="1:6">
      <c r="A1881" s="650"/>
      <c r="B1881" s="650"/>
      <c r="C1881" s="650"/>
      <c r="D1881" s="650"/>
      <c r="E1881" s="650"/>
      <c r="F1881" s="650"/>
    </row>
    <row r="1882" spans="1:6">
      <c r="A1882" s="650"/>
      <c r="B1882" s="650"/>
      <c r="C1882" s="650"/>
      <c r="D1882" s="650"/>
      <c r="E1882" s="650"/>
      <c r="F1882" s="650"/>
    </row>
    <row r="1883" spans="1:6">
      <c r="A1883" s="650"/>
      <c r="B1883" s="650"/>
      <c r="C1883" s="650"/>
      <c r="D1883" s="650"/>
      <c r="E1883" s="650"/>
      <c r="F1883" s="650"/>
    </row>
    <row r="1884" spans="1:6">
      <c r="A1884" s="650"/>
      <c r="B1884" s="650"/>
      <c r="C1884" s="650"/>
      <c r="D1884" s="650"/>
      <c r="E1884" s="650"/>
      <c r="F1884" s="650"/>
    </row>
    <row r="1885" spans="1:6">
      <c r="A1885" s="650"/>
      <c r="B1885" s="650"/>
      <c r="C1885" s="650"/>
      <c r="D1885" s="650"/>
      <c r="E1885" s="650"/>
      <c r="F1885" s="650"/>
    </row>
    <row r="1886" spans="1:6">
      <c r="A1886" s="650"/>
      <c r="B1886" s="650"/>
      <c r="C1886" s="650"/>
      <c r="D1886" s="650"/>
      <c r="E1886" s="650"/>
      <c r="F1886" s="650"/>
    </row>
    <row r="1887" spans="1:6">
      <c r="A1887" s="650"/>
      <c r="B1887" s="650"/>
      <c r="C1887" s="650"/>
      <c r="D1887" s="650"/>
      <c r="E1887" s="650"/>
      <c r="F1887" s="650"/>
    </row>
    <row r="1888" spans="1:6">
      <c r="A1888" s="650"/>
      <c r="B1888" s="650"/>
      <c r="C1888" s="650"/>
      <c r="D1888" s="650"/>
      <c r="E1888" s="650"/>
      <c r="F1888" s="650"/>
    </row>
    <row r="1889" spans="1:6">
      <c r="A1889" s="650"/>
      <c r="B1889" s="650"/>
      <c r="C1889" s="650"/>
      <c r="D1889" s="650"/>
      <c r="E1889" s="650"/>
      <c r="F1889" s="650"/>
    </row>
    <row r="1890" spans="1:6">
      <c r="A1890" s="650"/>
      <c r="B1890" s="650"/>
      <c r="C1890" s="650"/>
      <c r="D1890" s="650"/>
      <c r="E1890" s="650"/>
      <c r="F1890" s="650"/>
    </row>
    <row r="1891" spans="1:6">
      <c r="A1891" s="650"/>
      <c r="B1891" s="650"/>
      <c r="C1891" s="650"/>
      <c r="D1891" s="650"/>
      <c r="E1891" s="650"/>
      <c r="F1891" s="650"/>
    </row>
    <row r="1892" spans="1:6">
      <c r="A1892" s="650"/>
      <c r="B1892" s="650"/>
      <c r="C1892" s="650"/>
      <c r="D1892" s="650"/>
      <c r="E1892" s="650"/>
      <c r="F1892" s="650"/>
    </row>
    <row r="1893" spans="1:6">
      <c r="A1893" s="650"/>
      <c r="B1893" s="650"/>
      <c r="C1893" s="650"/>
      <c r="D1893" s="650"/>
      <c r="E1893" s="650"/>
      <c r="F1893" s="650"/>
    </row>
    <row r="1894" spans="1:6">
      <c r="A1894" s="650"/>
      <c r="B1894" s="650"/>
      <c r="C1894" s="650"/>
      <c r="D1894" s="650"/>
      <c r="E1894" s="650"/>
      <c r="F1894" s="650"/>
    </row>
    <row r="1895" spans="1:6">
      <c r="A1895" s="650"/>
      <c r="B1895" s="650"/>
      <c r="C1895" s="650"/>
      <c r="D1895" s="650"/>
      <c r="E1895" s="650"/>
      <c r="F1895" s="650"/>
    </row>
    <row r="1896" spans="1:6">
      <c r="A1896" s="650"/>
      <c r="B1896" s="650"/>
      <c r="C1896" s="650"/>
      <c r="D1896" s="650"/>
      <c r="E1896" s="650"/>
      <c r="F1896" s="650"/>
    </row>
    <row r="1897" spans="1:6">
      <c r="A1897" s="650"/>
      <c r="B1897" s="650"/>
      <c r="C1897" s="650"/>
      <c r="D1897" s="650"/>
      <c r="E1897" s="650"/>
      <c r="F1897" s="650"/>
    </row>
    <row r="1898" spans="1:6">
      <c r="A1898" s="650"/>
      <c r="B1898" s="650"/>
      <c r="C1898" s="650"/>
      <c r="D1898" s="650"/>
      <c r="E1898" s="650"/>
      <c r="F1898" s="650"/>
    </row>
    <row r="1899" spans="1:6">
      <c r="A1899" s="650"/>
      <c r="B1899" s="650"/>
      <c r="C1899" s="650"/>
      <c r="D1899" s="650"/>
      <c r="E1899" s="650"/>
      <c r="F1899" s="650"/>
    </row>
    <row r="1900" spans="1:6">
      <c r="A1900" s="650"/>
      <c r="B1900" s="650"/>
      <c r="C1900" s="650"/>
      <c r="D1900" s="650"/>
      <c r="E1900" s="650"/>
      <c r="F1900" s="650"/>
    </row>
    <row r="1901" spans="1:6">
      <c r="A1901" s="650"/>
      <c r="B1901" s="650"/>
      <c r="C1901" s="650"/>
      <c r="D1901" s="650"/>
      <c r="E1901" s="650"/>
      <c r="F1901" s="650"/>
    </row>
    <row r="1902" spans="1:6">
      <c r="A1902" s="650"/>
      <c r="B1902" s="650"/>
      <c r="C1902" s="650"/>
      <c r="D1902" s="650"/>
      <c r="E1902" s="650"/>
      <c r="F1902" s="650"/>
    </row>
    <row r="1903" spans="1:6">
      <c r="A1903" s="650"/>
      <c r="B1903" s="650"/>
      <c r="C1903" s="650"/>
      <c r="D1903" s="650"/>
      <c r="E1903" s="650"/>
      <c r="F1903" s="650"/>
    </row>
    <row r="1904" spans="1:6">
      <c r="A1904" s="650"/>
      <c r="B1904" s="650"/>
      <c r="C1904" s="650"/>
      <c r="D1904" s="650"/>
      <c r="E1904" s="650"/>
      <c r="F1904" s="650"/>
    </row>
    <row r="1905" spans="1:6">
      <c r="A1905" s="650"/>
      <c r="B1905" s="650"/>
      <c r="C1905" s="650"/>
      <c r="D1905" s="650"/>
      <c r="E1905" s="650"/>
      <c r="F1905" s="650"/>
    </row>
    <row r="1906" spans="1:6">
      <c r="A1906" s="650"/>
      <c r="B1906" s="650"/>
      <c r="C1906" s="650"/>
      <c r="D1906" s="650"/>
      <c r="E1906" s="650"/>
      <c r="F1906" s="650"/>
    </row>
    <row r="1907" spans="1:6">
      <c r="A1907" s="650"/>
      <c r="B1907" s="650"/>
      <c r="C1907" s="650"/>
      <c r="D1907" s="650"/>
      <c r="E1907" s="650"/>
      <c r="F1907" s="650"/>
    </row>
    <row r="1908" spans="1:6">
      <c r="A1908" s="650"/>
      <c r="B1908" s="650"/>
      <c r="C1908" s="650"/>
      <c r="D1908" s="650"/>
      <c r="E1908" s="650"/>
      <c r="F1908" s="650"/>
    </row>
    <row r="1909" spans="1:6">
      <c r="A1909" s="650"/>
      <c r="B1909" s="650"/>
      <c r="C1909" s="650"/>
      <c r="D1909" s="650"/>
      <c r="E1909" s="650"/>
      <c r="F1909" s="650"/>
    </row>
    <row r="1910" spans="1:6">
      <c r="A1910" s="650"/>
      <c r="B1910" s="650"/>
      <c r="C1910" s="650"/>
      <c r="D1910" s="650"/>
      <c r="E1910" s="650"/>
      <c r="F1910" s="650"/>
    </row>
    <row r="1911" spans="1:6">
      <c r="A1911" s="650"/>
      <c r="B1911" s="650"/>
      <c r="C1911" s="650"/>
      <c r="D1911" s="650"/>
      <c r="E1911" s="650"/>
      <c r="F1911" s="650"/>
    </row>
    <row r="1912" spans="1:6">
      <c r="A1912" s="650"/>
      <c r="B1912" s="650"/>
      <c r="C1912" s="650"/>
      <c r="D1912" s="650"/>
      <c r="E1912" s="650"/>
      <c r="F1912" s="650"/>
    </row>
    <row r="1913" spans="1:6">
      <c r="A1913" s="650"/>
      <c r="B1913" s="650"/>
      <c r="C1913" s="650"/>
      <c r="D1913" s="650"/>
      <c r="E1913" s="650"/>
      <c r="F1913" s="650"/>
    </row>
    <row r="1914" spans="1:6">
      <c r="A1914" s="650"/>
      <c r="B1914" s="650"/>
      <c r="C1914" s="650"/>
      <c r="D1914" s="650"/>
      <c r="E1914" s="650"/>
      <c r="F1914" s="650"/>
    </row>
    <row r="1915" spans="1:6">
      <c r="A1915" s="650"/>
      <c r="B1915" s="650"/>
      <c r="C1915" s="650"/>
      <c r="D1915" s="650"/>
      <c r="E1915" s="650"/>
      <c r="F1915" s="650"/>
    </row>
    <row r="1916" spans="1:6">
      <c r="A1916" s="650"/>
      <c r="B1916" s="650"/>
      <c r="C1916" s="650"/>
      <c r="D1916" s="650"/>
      <c r="E1916" s="650"/>
      <c r="F1916" s="650"/>
    </row>
    <row r="1917" spans="1:6">
      <c r="A1917" s="650"/>
      <c r="B1917" s="650"/>
      <c r="C1917" s="650"/>
      <c r="D1917" s="650"/>
      <c r="E1917" s="650"/>
      <c r="F1917" s="650"/>
    </row>
    <row r="1918" spans="1:6">
      <c r="A1918" s="650"/>
      <c r="B1918" s="650"/>
      <c r="C1918" s="650"/>
      <c r="D1918" s="650"/>
      <c r="E1918" s="650"/>
      <c r="F1918" s="650"/>
    </row>
    <row r="1919" spans="1:6">
      <c r="A1919" s="650"/>
      <c r="B1919" s="650"/>
      <c r="C1919" s="650"/>
      <c r="D1919" s="650"/>
      <c r="E1919" s="650"/>
      <c r="F1919" s="650"/>
    </row>
    <row r="1920" spans="1:6">
      <c r="A1920" s="650"/>
      <c r="B1920" s="650"/>
      <c r="C1920" s="650"/>
      <c r="D1920" s="650"/>
      <c r="E1920" s="650"/>
      <c r="F1920" s="650"/>
    </row>
    <row r="1921" spans="1:6">
      <c r="A1921" s="650"/>
      <c r="B1921" s="650"/>
      <c r="C1921" s="650"/>
      <c r="D1921" s="650"/>
      <c r="E1921" s="650"/>
      <c r="F1921" s="650"/>
    </row>
    <row r="1922" spans="1:6">
      <c r="A1922" s="650"/>
      <c r="B1922" s="650"/>
      <c r="C1922" s="650"/>
      <c r="D1922" s="650"/>
      <c r="E1922" s="650"/>
      <c r="F1922" s="650"/>
    </row>
    <row r="1923" spans="1:6">
      <c r="A1923" s="650"/>
      <c r="B1923" s="650"/>
      <c r="C1923" s="650"/>
      <c r="D1923" s="650"/>
      <c r="E1923" s="650"/>
      <c r="F1923" s="650"/>
    </row>
    <row r="1924" spans="1:6">
      <c r="A1924" s="650"/>
      <c r="B1924" s="650"/>
      <c r="C1924" s="650"/>
      <c r="D1924" s="650"/>
      <c r="E1924" s="650"/>
      <c r="F1924" s="650"/>
    </row>
    <row r="1925" spans="1:6">
      <c r="A1925" s="650"/>
      <c r="B1925" s="650"/>
      <c r="C1925" s="650"/>
      <c r="D1925" s="650"/>
      <c r="E1925" s="650"/>
      <c r="F1925" s="650"/>
    </row>
    <row r="1926" spans="1:6">
      <c r="A1926" s="650"/>
      <c r="B1926" s="650"/>
      <c r="C1926" s="650"/>
      <c r="D1926" s="650"/>
      <c r="E1926" s="650"/>
      <c r="F1926" s="650"/>
    </row>
    <row r="1927" spans="1:6">
      <c r="A1927" s="650"/>
      <c r="B1927" s="650"/>
      <c r="C1927" s="650"/>
      <c r="D1927" s="650"/>
      <c r="E1927" s="650"/>
      <c r="F1927" s="650"/>
    </row>
    <row r="1928" spans="1:6">
      <c r="A1928" s="650"/>
      <c r="B1928" s="650"/>
      <c r="C1928" s="650"/>
      <c r="D1928" s="650"/>
      <c r="E1928" s="650"/>
      <c r="F1928" s="650"/>
    </row>
    <row r="1929" spans="1:6">
      <c r="A1929" s="650"/>
      <c r="B1929" s="650"/>
      <c r="C1929" s="650"/>
      <c r="D1929" s="650"/>
      <c r="E1929" s="650"/>
      <c r="F1929" s="650"/>
    </row>
    <row r="1930" spans="1:6">
      <c r="A1930" s="650"/>
      <c r="B1930" s="650"/>
      <c r="C1930" s="650"/>
      <c r="D1930" s="650"/>
      <c r="E1930" s="650"/>
      <c r="F1930" s="650"/>
    </row>
    <row r="1931" spans="1:6">
      <c r="A1931" s="650"/>
      <c r="B1931" s="650"/>
      <c r="C1931" s="650"/>
      <c r="D1931" s="650"/>
      <c r="E1931" s="650"/>
      <c r="F1931" s="650"/>
    </row>
    <row r="1932" spans="1:6">
      <c r="A1932" s="650"/>
      <c r="B1932" s="650"/>
      <c r="C1932" s="650"/>
      <c r="D1932" s="650"/>
      <c r="E1932" s="650"/>
      <c r="F1932" s="650"/>
    </row>
    <row r="1933" spans="1:6">
      <c r="A1933" s="650"/>
      <c r="B1933" s="650"/>
      <c r="C1933" s="650"/>
      <c r="D1933" s="650"/>
      <c r="E1933" s="650"/>
      <c r="F1933" s="650"/>
    </row>
    <row r="1934" spans="1:6">
      <c r="A1934" s="650"/>
      <c r="B1934" s="650"/>
      <c r="C1934" s="650"/>
      <c r="D1934" s="650"/>
      <c r="E1934" s="650"/>
      <c r="F1934" s="650"/>
    </row>
    <row r="1935" spans="1:6">
      <c r="A1935" s="650"/>
      <c r="B1935" s="650"/>
      <c r="C1935" s="650"/>
      <c r="D1935" s="650"/>
      <c r="E1935" s="650"/>
      <c r="F1935" s="650"/>
    </row>
    <row r="1936" spans="1:6">
      <c r="A1936" s="650"/>
      <c r="B1936" s="650"/>
      <c r="C1936" s="650"/>
      <c r="D1936" s="650"/>
      <c r="E1936" s="650"/>
      <c r="F1936" s="650"/>
    </row>
    <row r="1937" spans="1:6">
      <c r="A1937" s="650"/>
      <c r="B1937" s="650"/>
      <c r="C1937" s="650"/>
      <c r="D1937" s="650"/>
      <c r="E1937" s="650"/>
      <c r="F1937" s="650"/>
    </row>
    <row r="1938" spans="1:6">
      <c r="A1938" s="650"/>
      <c r="B1938" s="650"/>
      <c r="C1938" s="650"/>
      <c r="D1938" s="650"/>
      <c r="E1938" s="650"/>
      <c r="F1938" s="650"/>
    </row>
    <row r="1939" spans="1:6">
      <c r="A1939" s="650"/>
      <c r="B1939" s="650"/>
      <c r="C1939" s="650"/>
      <c r="D1939" s="650"/>
      <c r="E1939" s="650"/>
      <c r="F1939" s="650"/>
    </row>
    <row r="1940" spans="1:6">
      <c r="A1940" s="650"/>
      <c r="B1940" s="650"/>
      <c r="C1940" s="650"/>
      <c r="D1940" s="650"/>
      <c r="E1940" s="650"/>
      <c r="F1940" s="650"/>
    </row>
    <row r="1941" spans="1:6">
      <c r="A1941" s="650"/>
      <c r="B1941" s="650"/>
      <c r="C1941" s="650"/>
      <c r="D1941" s="650"/>
      <c r="E1941" s="650"/>
      <c r="F1941" s="650"/>
    </row>
    <row r="1942" spans="1:6">
      <c r="A1942" s="650"/>
      <c r="B1942" s="650"/>
      <c r="C1942" s="650"/>
      <c r="D1942" s="650"/>
      <c r="E1942" s="650"/>
      <c r="F1942" s="650"/>
    </row>
    <row r="1943" spans="1:6">
      <c r="A1943" s="650"/>
      <c r="B1943" s="650"/>
      <c r="C1943" s="650"/>
      <c r="D1943" s="650"/>
      <c r="E1943" s="650"/>
      <c r="F1943" s="650"/>
    </row>
    <row r="1944" spans="1:6">
      <c r="A1944" s="650"/>
      <c r="B1944" s="650"/>
      <c r="C1944" s="650"/>
      <c r="D1944" s="650"/>
      <c r="E1944" s="650"/>
      <c r="F1944" s="650"/>
    </row>
    <row r="1945" spans="1:6">
      <c r="A1945" s="650"/>
      <c r="B1945" s="650"/>
      <c r="C1945" s="650"/>
      <c r="D1945" s="650"/>
      <c r="E1945" s="650"/>
      <c r="F1945" s="650"/>
    </row>
    <row r="1946" spans="1:6">
      <c r="A1946" s="650"/>
      <c r="B1946" s="650"/>
      <c r="C1946" s="650"/>
      <c r="D1946" s="650"/>
      <c r="E1946" s="650"/>
      <c r="F1946" s="650"/>
    </row>
    <row r="1947" spans="1:6">
      <c r="A1947" s="650"/>
      <c r="B1947" s="650"/>
      <c r="C1947" s="650"/>
      <c r="D1947" s="650"/>
      <c r="E1947" s="650"/>
      <c r="F1947" s="650"/>
    </row>
    <row r="1948" spans="1:6">
      <c r="A1948" s="650"/>
      <c r="B1948" s="650"/>
      <c r="C1948" s="650"/>
      <c r="D1948" s="650"/>
      <c r="E1948" s="650"/>
      <c r="F1948" s="650"/>
    </row>
    <row r="1949" spans="1:6">
      <c r="A1949" s="650"/>
      <c r="B1949" s="650"/>
      <c r="C1949" s="650"/>
      <c r="D1949" s="650"/>
      <c r="E1949" s="650"/>
      <c r="F1949" s="650"/>
    </row>
    <row r="1950" spans="1:6">
      <c r="A1950" s="650"/>
      <c r="B1950" s="650"/>
      <c r="C1950" s="650"/>
      <c r="D1950" s="650"/>
      <c r="E1950" s="650"/>
      <c r="F1950" s="650"/>
    </row>
    <row r="1951" spans="1:6">
      <c r="A1951" s="650"/>
      <c r="B1951" s="650"/>
      <c r="C1951" s="650"/>
      <c r="D1951" s="650"/>
      <c r="E1951" s="650"/>
      <c r="F1951" s="650"/>
    </row>
    <row r="1952" spans="1:6">
      <c r="A1952" s="650"/>
      <c r="B1952" s="650"/>
      <c r="C1952" s="650"/>
      <c r="D1952" s="650"/>
      <c r="E1952" s="650"/>
      <c r="F1952" s="650"/>
    </row>
    <row r="1953" spans="1:6">
      <c r="A1953" s="650"/>
      <c r="B1953" s="650"/>
      <c r="C1953" s="650"/>
      <c r="D1953" s="650"/>
      <c r="E1953" s="650"/>
      <c r="F1953" s="650"/>
    </row>
    <row r="1954" spans="1:6">
      <c r="A1954" s="650"/>
      <c r="B1954" s="650"/>
      <c r="C1954" s="650"/>
      <c r="D1954" s="650"/>
      <c r="E1954" s="650"/>
      <c r="F1954" s="650"/>
    </row>
    <row r="1955" spans="1:6">
      <c r="A1955" s="650"/>
      <c r="B1955" s="650"/>
      <c r="C1955" s="650"/>
      <c r="D1955" s="650"/>
      <c r="E1955" s="650"/>
      <c r="F1955" s="650"/>
    </row>
    <row r="1956" spans="1:6">
      <c r="A1956" s="650"/>
      <c r="B1956" s="650"/>
      <c r="C1956" s="650"/>
      <c r="D1956" s="650"/>
      <c r="E1956" s="650"/>
      <c r="F1956" s="650"/>
    </row>
    <row r="1957" spans="1:6">
      <c r="A1957" s="650"/>
      <c r="B1957" s="650"/>
      <c r="C1957" s="650"/>
      <c r="D1957" s="650"/>
      <c r="E1957" s="650"/>
      <c r="F1957" s="650"/>
    </row>
    <row r="1958" spans="1:6">
      <c r="A1958" s="650"/>
      <c r="B1958" s="650"/>
      <c r="C1958" s="650"/>
      <c r="D1958" s="650"/>
      <c r="E1958" s="650"/>
      <c r="F1958" s="650"/>
    </row>
    <row r="1959" spans="1:6">
      <c r="A1959" s="650"/>
      <c r="B1959" s="650"/>
      <c r="C1959" s="650"/>
      <c r="D1959" s="650"/>
      <c r="E1959" s="650"/>
      <c r="F1959" s="650"/>
    </row>
    <row r="1960" spans="1:6">
      <c r="A1960" s="650"/>
      <c r="B1960" s="650"/>
      <c r="C1960" s="650"/>
      <c r="D1960" s="650"/>
      <c r="E1960" s="650"/>
      <c r="F1960" s="650"/>
    </row>
    <row r="1961" spans="1:6">
      <c r="A1961" s="650"/>
      <c r="B1961" s="650"/>
      <c r="C1961" s="650"/>
      <c r="D1961" s="650"/>
      <c r="E1961" s="650"/>
      <c r="F1961" s="650"/>
    </row>
    <row r="1962" spans="1:6">
      <c r="A1962" s="650"/>
      <c r="B1962" s="650"/>
      <c r="C1962" s="650"/>
      <c r="D1962" s="650"/>
      <c r="E1962" s="650"/>
      <c r="F1962" s="650"/>
    </row>
    <row r="1963" spans="1:6">
      <c r="A1963" s="650"/>
      <c r="B1963" s="650"/>
      <c r="C1963" s="650"/>
      <c r="D1963" s="650"/>
      <c r="E1963" s="650"/>
      <c r="F1963" s="650"/>
    </row>
    <row r="1964" spans="1:6">
      <c r="A1964" s="650"/>
      <c r="B1964" s="650"/>
      <c r="C1964" s="650"/>
      <c r="D1964" s="650"/>
      <c r="E1964" s="650"/>
      <c r="F1964" s="650"/>
    </row>
    <row r="1965" spans="1:6">
      <c r="A1965" s="650"/>
      <c r="B1965" s="650"/>
      <c r="C1965" s="650"/>
      <c r="D1965" s="650"/>
      <c r="E1965" s="650"/>
      <c r="F1965" s="650"/>
    </row>
    <row r="1966" spans="1:6">
      <c r="A1966" s="650"/>
      <c r="B1966" s="650"/>
      <c r="C1966" s="650"/>
      <c r="D1966" s="650"/>
      <c r="E1966" s="650"/>
      <c r="F1966" s="650"/>
    </row>
    <row r="1967" spans="1:6">
      <c r="A1967" s="650"/>
      <c r="B1967" s="650"/>
      <c r="C1967" s="650"/>
      <c r="D1967" s="650"/>
      <c r="E1967" s="650"/>
      <c r="F1967" s="650"/>
    </row>
    <row r="1968" spans="1:6">
      <c r="A1968" s="650"/>
      <c r="B1968" s="650"/>
      <c r="C1968" s="650"/>
      <c r="D1968" s="650"/>
      <c r="E1968" s="650"/>
      <c r="F1968" s="650"/>
    </row>
    <row r="1969" spans="1:6">
      <c r="A1969" s="650"/>
      <c r="B1969" s="650"/>
      <c r="C1969" s="650"/>
      <c r="D1969" s="650"/>
      <c r="E1969" s="650"/>
      <c r="F1969" s="650"/>
    </row>
    <row r="1970" spans="1:6">
      <c r="A1970" s="650"/>
      <c r="B1970" s="650"/>
      <c r="C1970" s="650"/>
      <c r="D1970" s="650"/>
      <c r="E1970" s="650"/>
      <c r="F1970" s="650"/>
    </row>
    <row r="1971" spans="1:6">
      <c r="A1971" s="650"/>
      <c r="B1971" s="650"/>
      <c r="C1971" s="650"/>
      <c r="D1971" s="650"/>
      <c r="E1971" s="650"/>
      <c r="F1971" s="650"/>
    </row>
    <row r="1972" spans="1:6">
      <c r="A1972" s="650"/>
      <c r="B1972" s="650"/>
      <c r="C1972" s="650"/>
      <c r="D1972" s="650"/>
      <c r="E1972" s="650"/>
      <c r="F1972" s="650"/>
    </row>
    <row r="1973" spans="1:6">
      <c r="A1973" s="650"/>
      <c r="B1973" s="650"/>
      <c r="C1973" s="650"/>
      <c r="D1973" s="650"/>
      <c r="E1973" s="650"/>
      <c r="F1973" s="650"/>
    </row>
    <row r="1974" spans="1:6">
      <c r="A1974" s="650"/>
      <c r="B1974" s="650"/>
      <c r="C1974" s="650"/>
      <c r="D1974" s="650"/>
      <c r="E1974" s="650"/>
      <c r="F1974" s="650"/>
    </row>
    <row r="1975" spans="1:6">
      <c r="A1975" s="650"/>
      <c r="B1975" s="650"/>
      <c r="C1975" s="650"/>
      <c r="D1975" s="650"/>
      <c r="E1975" s="650"/>
      <c r="F1975" s="650"/>
    </row>
    <row r="1976" spans="1:6">
      <c r="A1976" s="650"/>
      <c r="B1976" s="650"/>
      <c r="C1976" s="650"/>
      <c r="D1976" s="650"/>
      <c r="E1976" s="650"/>
      <c r="F1976" s="650"/>
    </row>
    <row r="1977" spans="1:6">
      <c r="A1977" s="650"/>
      <c r="B1977" s="650"/>
      <c r="C1977" s="650"/>
      <c r="D1977" s="650"/>
      <c r="E1977" s="650"/>
      <c r="F1977" s="650"/>
    </row>
    <row r="1978" spans="1:6">
      <c r="A1978" s="650"/>
      <c r="B1978" s="650"/>
      <c r="C1978" s="650"/>
      <c r="D1978" s="650"/>
      <c r="E1978" s="650"/>
      <c r="F1978" s="650"/>
    </row>
    <row r="1979" spans="1:6">
      <c r="A1979" s="650"/>
      <c r="B1979" s="650"/>
      <c r="C1979" s="650"/>
      <c r="D1979" s="650"/>
      <c r="E1979" s="650"/>
      <c r="F1979" s="650"/>
    </row>
    <row r="1980" spans="1:6">
      <c r="A1980" s="650"/>
      <c r="B1980" s="650"/>
      <c r="C1980" s="650"/>
      <c r="D1980" s="650"/>
      <c r="E1980" s="650"/>
      <c r="F1980" s="650"/>
    </row>
    <row r="1981" spans="1:6">
      <c r="A1981" s="650"/>
      <c r="B1981" s="650"/>
      <c r="C1981" s="650"/>
      <c r="D1981" s="650"/>
      <c r="E1981" s="650"/>
      <c r="F1981" s="650"/>
    </row>
    <row r="1982" spans="1:6">
      <c r="A1982" s="650"/>
      <c r="B1982" s="650"/>
      <c r="C1982" s="650"/>
      <c r="D1982" s="650"/>
      <c r="E1982" s="650"/>
      <c r="F1982" s="650"/>
    </row>
    <row r="1983" spans="1:6">
      <c r="A1983" s="650"/>
      <c r="B1983" s="650"/>
      <c r="C1983" s="650"/>
      <c r="D1983" s="650"/>
      <c r="E1983" s="650"/>
      <c r="F1983" s="650"/>
    </row>
    <row r="1984" spans="1:6">
      <c r="A1984" s="650"/>
      <c r="B1984" s="650"/>
      <c r="C1984" s="650"/>
      <c r="D1984" s="650"/>
      <c r="E1984" s="650"/>
      <c r="F1984" s="650"/>
    </row>
    <row r="1985" spans="1:6">
      <c r="A1985" s="650"/>
      <c r="B1985" s="650"/>
      <c r="C1985" s="650"/>
      <c r="D1985" s="650"/>
      <c r="E1985" s="650"/>
      <c r="F1985" s="650"/>
    </row>
    <row r="1986" spans="1:6">
      <c r="A1986" s="650"/>
      <c r="B1986" s="650"/>
      <c r="C1986" s="650"/>
      <c r="D1986" s="650"/>
      <c r="E1986" s="650"/>
      <c r="F1986" s="650"/>
    </row>
    <row r="1987" spans="1:6">
      <c r="A1987" s="650"/>
      <c r="B1987" s="650"/>
      <c r="C1987" s="650"/>
      <c r="D1987" s="650"/>
      <c r="E1987" s="650"/>
      <c r="F1987" s="650"/>
    </row>
    <row r="1988" spans="1:6">
      <c r="A1988" s="650"/>
      <c r="B1988" s="650"/>
      <c r="C1988" s="650"/>
      <c r="D1988" s="650"/>
      <c r="E1988" s="650"/>
      <c r="F1988" s="650"/>
    </row>
    <row r="1989" spans="1:6">
      <c r="A1989" s="650"/>
      <c r="B1989" s="650"/>
      <c r="C1989" s="650"/>
      <c r="D1989" s="650"/>
      <c r="E1989" s="650"/>
      <c r="F1989" s="650"/>
    </row>
    <row r="1990" spans="1:6">
      <c r="A1990" s="650"/>
      <c r="B1990" s="650"/>
      <c r="C1990" s="650"/>
      <c r="D1990" s="650"/>
      <c r="E1990" s="650"/>
      <c r="F1990" s="650"/>
    </row>
    <row r="1991" spans="1:6">
      <c r="A1991" s="650"/>
      <c r="B1991" s="650"/>
      <c r="C1991" s="650"/>
      <c r="D1991" s="650"/>
      <c r="E1991" s="650"/>
      <c r="F1991" s="650"/>
    </row>
    <row r="1992" spans="1:6">
      <c r="A1992" s="650"/>
      <c r="B1992" s="650"/>
      <c r="C1992" s="650"/>
      <c r="D1992" s="650"/>
      <c r="E1992" s="650"/>
      <c r="F1992" s="650"/>
    </row>
    <row r="1993" spans="1:6">
      <c r="A1993" s="650"/>
      <c r="B1993" s="650"/>
      <c r="C1993" s="650"/>
      <c r="D1993" s="650"/>
      <c r="E1993" s="650"/>
      <c r="F1993" s="650"/>
    </row>
    <row r="1994" spans="1:6">
      <c r="A1994" s="650"/>
      <c r="B1994" s="650"/>
      <c r="C1994" s="650"/>
      <c r="D1994" s="650"/>
      <c r="E1994" s="650"/>
      <c r="F1994" s="650"/>
    </row>
    <row r="1995" spans="1:6">
      <c r="A1995" s="650"/>
      <c r="B1995" s="650"/>
      <c r="C1995" s="650"/>
      <c r="D1995" s="650"/>
      <c r="E1995" s="650"/>
      <c r="F1995" s="650"/>
    </row>
    <row r="1996" spans="1:6">
      <c r="A1996" s="650"/>
      <c r="B1996" s="650"/>
      <c r="C1996" s="650"/>
      <c r="D1996" s="650"/>
      <c r="E1996" s="650"/>
      <c r="F1996" s="650"/>
    </row>
    <row r="1997" spans="1:6">
      <c r="A1997" s="650"/>
      <c r="B1997" s="650"/>
      <c r="C1997" s="650"/>
      <c r="D1997" s="650"/>
      <c r="E1997" s="650"/>
      <c r="F1997" s="650"/>
    </row>
    <row r="1998" spans="1:6">
      <c r="A1998" s="650"/>
      <c r="B1998" s="650"/>
      <c r="C1998" s="650"/>
      <c r="D1998" s="650"/>
      <c r="E1998" s="650"/>
      <c r="F1998" s="650"/>
    </row>
    <row r="1999" spans="1:6">
      <c r="A1999" s="650"/>
      <c r="B1999" s="650"/>
      <c r="C1999" s="650"/>
      <c r="D1999" s="650"/>
      <c r="E1999" s="650"/>
      <c r="F1999" s="650"/>
    </row>
    <row r="2000" spans="1:6">
      <c r="A2000" s="650"/>
      <c r="B2000" s="650"/>
      <c r="C2000" s="650"/>
      <c r="D2000" s="650"/>
      <c r="E2000" s="650"/>
      <c r="F2000" s="650"/>
    </row>
    <row r="2001" spans="1:6">
      <c r="A2001" s="650"/>
      <c r="B2001" s="650"/>
      <c r="C2001" s="650"/>
      <c r="D2001" s="650"/>
      <c r="E2001" s="650"/>
      <c r="F2001" s="650"/>
    </row>
    <row r="2002" spans="1:6">
      <c r="A2002" s="650"/>
      <c r="B2002" s="650"/>
      <c r="C2002" s="650"/>
      <c r="D2002" s="650"/>
      <c r="E2002" s="650"/>
      <c r="F2002" s="650"/>
    </row>
    <row r="2003" spans="1:6">
      <c r="A2003" s="650"/>
      <c r="B2003" s="650"/>
      <c r="C2003" s="650"/>
      <c r="D2003" s="650"/>
      <c r="E2003" s="650"/>
      <c r="F2003" s="650"/>
    </row>
    <row r="2004" spans="1:6">
      <c r="A2004" s="650"/>
      <c r="B2004" s="650"/>
      <c r="C2004" s="650"/>
      <c r="D2004" s="650"/>
      <c r="E2004" s="650"/>
      <c r="F2004" s="650"/>
    </row>
    <row r="2005" spans="1:6">
      <c r="A2005" s="650"/>
      <c r="B2005" s="650"/>
      <c r="C2005" s="650"/>
      <c r="D2005" s="650"/>
      <c r="E2005" s="650"/>
      <c r="F2005" s="650"/>
    </row>
    <row r="2006" spans="1:6">
      <c r="A2006" s="650"/>
      <c r="B2006" s="650"/>
      <c r="C2006" s="650"/>
      <c r="D2006" s="650"/>
      <c r="E2006" s="650"/>
      <c r="F2006" s="650"/>
    </row>
    <row r="2007" spans="1:6">
      <c r="A2007" s="650"/>
      <c r="B2007" s="650"/>
      <c r="C2007" s="650"/>
      <c r="D2007" s="650"/>
      <c r="E2007" s="650"/>
      <c r="F2007" s="650"/>
    </row>
    <row r="2008" spans="1:6">
      <c r="A2008" s="650"/>
      <c r="B2008" s="650"/>
      <c r="C2008" s="650"/>
      <c r="D2008" s="650"/>
      <c r="E2008" s="650"/>
      <c r="F2008" s="650"/>
    </row>
    <row r="2009" spans="1:6">
      <c r="A2009" s="650"/>
      <c r="B2009" s="650"/>
      <c r="C2009" s="650"/>
      <c r="D2009" s="650"/>
      <c r="E2009" s="650"/>
      <c r="F2009" s="650"/>
    </row>
    <row r="2010" spans="1:6">
      <c r="A2010" s="650"/>
      <c r="B2010" s="650"/>
      <c r="C2010" s="650"/>
      <c r="D2010" s="650"/>
      <c r="E2010" s="650"/>
      <c r="F2010" s="650"/>
    </row>
    <row r="2011" spans="1:6">
      <c r="A2011" s="650"/>
      <c r="B2011" s="650"/>
      <c r="C2011" s="650"/>
      <c r="D2011" s="650"/>
      <c r="E2011" s="650"/>
      <c r="F2011" s="650"/>
    </row>
    <row r="2012" spans="1:6">
      <c r="A2012" s="650"/>
      <c r="B2012" s="650"/>
      <c r="C2012" s="650"/>
      <c r="D2012" s="650"/>
      <c r="E2012" s="650"/>
      <c r="F2012" s="650"/>
    </row>
    <row r="2013" spans="1:6">
      <c r="A2013" s="650"/>
      <c r="B2013" s="650"/>
      <c r="C2013" s="650"/>
      <c r="D2013" s="650"/>
      <c r="E2013" s="650"/>
      <c r="F2013" s="650"/>
    </row>
    <row r="2014" spans="1:6">
      <c r="A2014" s="650"/>
      <c r="B2014" s="650"/>
      <c r="C2014" s="650"/>
      <c r="D2014" s="650"/>
      <c r="E2014" s="650"/>
      <c r="F2014" s="650"/>
    </row>
    <row r="2015" spans="1:6">
      <c r="A2015" s="650"/>
      <c r="B2015" s="650"/>
      <c r="C2015" s="650"/>
      <c r="D2015" s="650"/>
      <c r="E2015" s="650"/>
      <c r="F2015" s="650"/>
    </row>
    <row r="2016" spans="1:6">
      <c r="A2016" s="650"/>
      <c r="B2016" s="650"/>
      <c r="C2016" s="650"/>
      <c r="D2016" s="650"/>
      <c r="E2016" s="650"/>
      <c r="F2016" s="650"/>
    </row>
    <row r="2017" spans="1:6">
      <c r="A2017" s="650"/>
      <c r="B2017" s="650"/>
      <c r="C2017" s="650"/>
      <c r="D2017" s="650"/>
      <c r="E2017" s="650"/>
      <c r="F2017" s="650"/>
    </row>
    <row r="2018" spans="1:6">
      <c r="A2018" s="650"/>
      <c r="B2018" s="650"/>
      <c r="C2018" s="650"/>
      <c r="D2018" s="650"/>
      <c r="E2018" s="650"/>
      <c r="F2018" s="650"/>
    </row>
    <row r="2019" spans="1:6">
      <c r="A2019" s="650"/>
      <c r="B2019" s="650"/>
      <c r="C2019" s="650"/>
      <c r="D2019" s="650"/>
      <c r="E2019" s="650"/>
      <c r="F2019" s="650"/>
    </row>
    <row r="2020" spans="1:6">
      <c r="A2020" s="650"/>
      <c r="B2020" s="650"/>
      <c r="C2020" s="650"/>
      <c r="D2020" s="650"/>
      <c r="E2020" s="650"/>
      <c r="F2020" s="650"/>
    </row>
    <row r="2021" spans="1:6">
      <c r="A2021" s="650"/>
      <c r="B2021" s="650"/>
      <c r="C2021" s="650"/>
      <c r="D2021" s="650"/>
      <c r="E2021" s="650"/>
      <c r="F2021" s="650"/>
    </row>
    <row r="2022" spans="1:6">
      <c r="A2022" s="650"/>
      <c r="B2022" s="650"/>
      <c r="C2022" s="650"/>
      <c r="D2022" s="650"/>
      <c r="E2022" s="650"/>
      <c r="F2022" s="650"/>
    </row>
    <row r="2023" spans="1:6">
      <c r="A2023" s="650"/>
      <c r="B2023" s="650"/>
      <c r="C2023" s="650"/>
      <c r="D2023" s="650"/>
      <c r="E2023" s="650"/>
      <c r="F2023" s="650"/>
    </row>
    <row r="2024" spans="1:6">
      <c r="A2024" s="650"/>
      <c r="B2024" s="650"/>
      <c r="C2024" s="650"/>
      <c r="D2024" s="650"/>
      <c r="E2024" s="650"/>
      <c r="F2024" s="650"/>
    </row>
    <row r="2025" spans="1:6">
      <c r="A2025" s="650"/>
      <c r="B2025" s="650"/>
      <c r="C2025" s="650"/>
      <c r="D2025" s="650"/>
      <c r="E2025" s="650"/>
      <c r="F2025" s="650"/>
    </row>
    <row r="2026" spans="1:6">
      <c r="A2026" s="650"/>
      <c r="B2026" s="650"/>
      <c r="C2026" s="650"/>
      <c r="D2026" s="650"/>
      <c r="E2026" s="650"/>
      <c r="F2026" s="650"/>
    </row>
    <row r="2027" spans="1:6">
      <c r="A2027" s="650"/>
      <c r="B2027" s="650"/>
      <c r="C2027" s="650"/>
      <c r="D2027" s="650"/>
      <c r="E2027" s="650"/>
      <c r="F2027" s="650"/>
    </row>
    <row r="2028" spans="1:6">
      <c r="A2028" s="650"/>
      <c r="B2028" s="650"/>
      <c r="C2028" s="650"/>
      <c r="D2028" s="650"/>
      <c r="E2028" s="650"/>
      <c r="F2028" s="650"/>
    </row>
    <row r="2029" spans="1:6">
      <c r="A2029" s="650"/>
      <c r="B2029" s="650"/>
      <c r="C2029" s="650"/>
      <c r="D2029" s="650"/>
      <c r="E2029" s="650"/>
      <c r="F2029" s="650"/>
    </row>
    <row r="2030" spans="1:6">
      <c r="A2030" s="650"/>
      <c r="B2030" s="650"/>
      <c r="C2030" s="650"/>
      <c r="D2030" s="650"/>
      <c r="E2030" s="650"/>
      <c r="F2030" s="650"/>
    </row>
    <row r="2031" spans="1:6">
      <c r="A2031" s="650"/>
      <c r="B2031" s="650"/>
      <c r="C2031" s="650"/>
      <c r="D2031" s="650"/>
      <c r="E2031" s="650"/>
      <c r="F2031" s="650"/>
    </row>
    <row r="2032" spans="1:6">
      <c r="A2032" s="650"/>
      <c r="B2032" s="650"/>
      <c r="C2032" s="650"/>
      <c r="D2032" s="650"/>
      <c r="E2032" s="650"/>
      <c r="F2032" s="650"/>
    </row>
    <row r="2033" spans="1:6">
      <c r="A2033" s="650"/>
      <c r="B2033" s="650"/>
      <c r="C2033" s="650"/>
      <c r="D2033" s="650"/>
      <c r="E2033" s="650"/>
      <c r="F2033" s="650"/>
    </row>
    <row r="2034" spans="1:6">
      <c r="A2034" s="650"/>
      <c r="B2034" s="650"/>
      <c r="C2034" s="650"/>
      <c r="D2034" s="650"/>
      <c r="E2034" s="650"/>
      <c r="F2034" s="650"/>
    </row>
    <row r="2035" spans="1:6">
      <c r="A2035" s="650"/>
      <c r="B2035" s="650"/>
      <c r="C2035" s="650"/>
      <c r="D2035" s="650"/>
      <c r="E2035" s="650"/>
      <c r="F2035" s="650"/>
    </row>
    <row r="2036" spans="1:6">
      <c r="A2036" s="650"/>
      <c r="B2036" s="650"/>
      <c r="C2036" s="650"/>
      <c r="D2036" s="650"/>
      <c r="E2036" s="650"/>
      <c r="F2036" s="650"/>
    </row>
    <row r="2037" spans="1:6">
      <c r="A2037" s="650"/>
      <c r="B2037" s="650"/>
      <c r="C2037" s="650"/>
      <c r="D2037" s="650"/>
      <c r="E2037" s="650"/>
      <c r="F2037" s="650"/>
    </row>
    <row r="2038" spans="1:6">
      <c r="A2038" s="650"/>
      <c r="B2038" s="650"/>
      <c r="C2038" s="650"/>
      <c r="D2038" s="650"/>
      <c r="E2038" s="650"/>
      <c r="F2038" s="650"/>
    </row>
    <row r="2039" spans="1:6">
      <c r="A2039" s="650"/>
      <c r="B2039" s="650"/>
      <c r="C2039" s="650"/>
      <c r="D2039" s="650"/>
      <c r="E2039" s="650"/>
      <c r="F2039" s="650"/>
    </row>
    <row r="2040" spans="1:6">
      <c r="A2040" s="650"/>
      <c r="B2040" s="650"/>
      <c r="C2040" s="650"/>
      <c r="D2040" s="650"/>
      <c r="E2040" s="650"/>
      <c r="F2040" s="650"/>
    </row>
    <row r="2041" spans="1:6">
      <c r="A2041" s="650"/>
      <c r="B2041" s="650"/>
      <c r="C2041" s="650"/>
      <c r="D2041" s="650"/>
      <c r="E2041" s="650"/>
      <c r="F2041" s="650"/>
    </row>
    <row r="2042" spans="1:6">
      <c r="A2042" s="650"/>
      <c r="B2042" s="650"/>
      <c r="C2042" s="650"/>
      <c r="D2042" s="650"/>
      <c r="E2042" s="650"/>
      <c r="F2042" s="650"/>
    </row>
    <row r="2043" spans="1:6">
      <c r="A2043" s="650"/>
      <c r="B2043" s="650"/>
      <c r="C2043" s="650"/>
      <c r="D2043" s="650"/>
      <c r="E2043" s="650"/>
      <c r="F2043" s="650"/>
    </row>
    <row r="2044" spans="1:6">
      <c r="A2044" s="650"/>
      <c r="B2044" s="650"/>
      <c r="C2044" s="650"/>
      <c r="D2044" s="650"/>
      <c r="E2044" s="650"/>
      <c r="F2044" s="650"/>
    </row>
    <row r="2045" spans="1:6">
      <c r="A2045" s="650"/>
      <c r="B2045" s="650"/>
      <c r="C2045" s="650"/>
      <c r="D2045" s="650"/>
      <c r="E2045" s="650"/>
      <c r="F2045" s="650"/>
    </row>
    <row r="2046" spans="1:6">
      <c r="A2046" s="650"/>
      <c r="B2046" s="650"/>
      <c r="C2046" s="650"/>
      <c r="D2046" s="650"/>
      <c r="E2046" s="650"/>
      <c r="F2046" s="650"/>
    </row>
    <row r="2047" spans="1:6">
      <c r="A2047" s="650"/>
      <c r="B2047" s="650"/>
      <c r="C2047" s="650"/>
      <c r="D2047" s="650"/>
      <c r="E2047" s="650"/>
      <c r="F2047" s="650"/>
    </row>
    <row r="2048" spans="1:6">
      <c r="A2048" s="650"/>
      <c r="B2048" s="650"/>
      <c r="C2048" s="650"/>
      <c r="D2048" s="650"/>
      <c r="E2048" s="650"/>
      <c r="F2048" s="650"/>
    </row>
    <row r="2049" spans="1:6">
      <c r="A2049" s="650"/>
      <c r="B2049" s="650"/>
      <c r="C2049" s="650"/>
      <c r="D2049" s="650"/>
      <c r="E2049" s="650"/>
      <c r="F2049" s="650"/>
    </row>
    <row r="2050" spans="1:6">
      <c r="A2050" s="650"/>
      <c r="B2050" s="650"/>
      <c r="C2050" s="650"/>
      <c r="D2050" s="650"/>
      <c r="E2050" s="650"/>
      <c r="F2050" s="650"/>
    </row>
    <row r="2051" spans="1:6">
      <c r="A2051" s="650"/>
      <c r="B2051" s="650"/>
      <c r="C2051" s="650"/>
      <c r="D2051" s="650"/>
      <c r="E2051" s="650"/>
      <c r="F2051" s="650"/>
    </row>
    <row r="2052" spans="1:6">
      <c r="A2052" s="650"/>
      <c r="B2052" s="650"/>
      <c r="C2052" s="650"/>
      <c r="D2052" s="650"/>
      <c r="E2052" s="650"/>
      <c r="F2052" s="650"/>
    </row>
    <row r="2053" spans="1:6">
      <c r="A2053" s="650"/>
      <c r="B2053" s="650"/>
      <c r="C2053" s="650"/>
      <c r="D2053" s="650"/>
      <c r="E2053" s="650"/>
      <c r="F2053" s="650"/>
    </row>
    <row r="2054" spans="1:6">
      <c r="A2054" s="650"/>
      <c r="B2054" s="650"/>
      <c r="C2054" s="650"/>
      <c r="D2054" s="650"/>
      <c r="E2054" s="650"/>
      <c r="F2054" s="650"/>
    </row>
    <row r="2055" spans="1:6">
      <c r="A2055" s="650"/>
      <c r="B2055" s="650"/>
      <c r="C2055" s="650"/>
      <c r="D2055" s="650"/>
      <c r="E2055" s="650"/>
      <c r="F2055" s="650"/>
    </row>
    <row r="2056" spans="1:6">
      <c r="A2056" s="650"/>
      <c r="B2056" s="650"/>
      <c r="C2056" s="650"/>
      <c r="D2056" s="650"/>
      <c r="E2056" s="650"/>
      <c r="F2056" s="650"/>
    </row>
    <row r="2057" spans="1:6">
      <c r="A2057" s="650"/>
      <c r="B2057" s="650"/>
      <c r="C2057" s="650"/>
      <c r="D2057" s="650"/>
      <c r="E2057" s="650"/>
      <c r="F2057" s="650"/>
    </row>
    <row r="2058" spans="1:6">
      <c r="A2058" s="650"/>
      <c r="B2058" s="650"/>
      <c r="C2058" s="650"/>
      <c r="D2058" s="650"/>
      <c r="E2058" s="650"/>
      <c r="F2058" s="650"/>
    </row>
    <row r="2059" spans="1:6">
      <c r="A2059" s="650"/>
      <c r="B2059" s="650"/>
      <c r="C2059" s="650"/>
      <c r="D2059" s="650"/>
      <c r="E2059" s="650"/>
      <c r="F2059" s="650"/>
    </row>
    <row r="2060" spans="1:6">
      <c r="A2060" s="650"/>
      <c r="B2060" s="650"/>
      <c r="C2060" s="650"/>
      <c r="D2060" s="650"/>
      <c r="E2060" s="650"/>
      <c r="F2060" s="650"/>
    </row>
    <row r="2061" spans="1:6">
      <c r="A2061" s="650"/>
      <c r="B2061" s="650"/>
      <c r="C2061" s="650"/>
      <c r="D2061" s="650"/>
      <c r="E2061" s="650"/>
      <c r="F2061" s="650"/>
    </row>
    <row r="2062" spans="1:6">
      <c r="A2062" s="650"/>
      <c r="B2062" s="650"/>
      <c r="C2062" s="650"/>
      <c r="D2062" s="650"/>
      <c r="E2062" s="650"/>
      <c r="F2062" s="650"/>
    </row>
    <row r="2063" spans="1:6">
      <c r="A2063" s="650"/>
      <c r="B2063" s="650"/>
      <c r="C2063" s="650"/>
      <c r="D2063" s="650"/>
      <c r="E2063" s="650"/>
      <c r="F2063" s="650"/>
    </row>
    <row r="2064" spans="1:6">
      <c r="A2064" s="650"/>
      <c r="B2064" s="650"/>
      <c r="C2064" s="650"/>
      <c r="D2064" s="650"/>
      <c r="E2064" s="650"/>
      <c r="F2064" s="650"/>
    </row>
    <row r="2065" spans="1:6">
      <c r="A2065" s="650"/>
      <c r="B2065" s="650"/>
      <c r="C2065" s="650"/>
      <c r="D2065" s="650"/>
      <c r="E2065" s="650"/>
      <c r="F2065" s="650"/>
    </row>
    <row r="2066" spans="1:6">
      <c r="A2066" s="650"/>
      <c r="B2066" s="650"/>
      <c r="C2066" s="650"/>
      <c r="D2066" s="650"/>
      <c r="E2066" s="650"/>
      <c r="F2066" s="650"/>
    </row>
    <row r="2067" spans="1:6">
      <c r="A2067" s="650"/>
      <c r="B2067" s="650"/>
      <c r="C2067" s="650"/>
      <c r="D2067" s="650"/>
      <c r="E2067" s="650"/>
      <c r="F2067" s="650"/>
    </row>
    <row r="2068" spans="1:6">
      <c r="A2068" s="650"/>
      <c r="B2068" s="650"/>
      <c r="C2068" s="650"/>
      <c r="D2068" s="650"/>
      <c r="E2068" s="650"/>
      <c r="F2068" s="650"/>
    </row>
    <row r="2069" spans="1:6">
      <c r="A2069" s="650"/>
      <c r="B2069" s="650"/>
      <c r="C2069" s="650"/>
      <c r="D2069" s="650"/>
      <c r="E2069" s="650"/>
      <c r="F2069" s="650"/>
    </row>
    <row r="2070" spans="1:6">
      <c r="A2070" s="650"/>
      <c r="B2070" s="650"/>
      <c r="C2070" s="650"/>
      <c r="D2070" s="650"/>
      <c r="E2070" s="650"/>
      <c r="F2070" s="650"/>
    </row>
    <row r="2071" spans="1:6">
      <c r="A2071" s="650"/>
      <c r="B2071" s="650"/>
      <c r="C2071" s="650"/>
      <c r="D2071" s="650"/>
      <c r="E2071" s="650"/>
      <c r="F2071" s="650"/>
    </row>
    <row r="2072" spans="1:6">
      <c r="A2072" s="650"/>
      <c r="B2072" s="650"/>
      <c r="C2072" s="650"/>
      <c r="D2072" s="650"/>
      <c r="E2072" s="650"/>
      <c r="F2072" s="650"/>
    </row>
    <row r="2073" spans="1:6">
      <c r="A2073" s="650"/>
      <c r="B2073" s="650"/>
      <c r="C2073" s="650"/>
      <c r="D2073" s="650"/>
      <c r="E2073" s="650"/>
      <c r="F2073" s="650"/>
    </row>
    <row r="2074" spans="1:6">
      <c r="A2074" s="650"/>
      <c r="B2074" s="650"/>
      <c r="C2074" s="650"/>
      <c r="D2074" s="650"/>
      <c r="E2074" s="650"/>
      <c r="F2074" s="650"/>
    </row>
    <row r="2075" spans="1:6">
      <c r="A2075" s="650"/>
      <c r="B2075" s="650"/>
      <c r="C2075" s="650"/>
      <c r="D2075" s="650"/>
      <c r="E2075" s="650"/>
      <c r="F2075" s="650"/>
    </row>
    <row r="2076" spans="1:6">
      <c r="A2076" s="650"/>
      <c r="B2076" s="650"/>
      <c r="C2076" s="650"/>
      <c r="D2076" s="650"/>
      <c r="E2076" s="650"/>
      <c r="F2076" s="650"/>
    </row>
    <row r="2077" spans="1:6">
      <c r="A2077" s="650"/>
      <c r="B2077" s="650"/>
      <c r="C2077" s="650"/>
      <c r="D2077" s="650"/>
      <c r="E2077" s="650"/>
      <c r="F2077" s="650"/>
    </row>
    <row r="2078" spans="1:6">
      <c r="A2078" s="650"/>
      <c r="B2078" s="650"/>
      <c r="C2078" s="650"/>
      <c r="D2078" s="650"/>
      <c r="E2078" s="650"/>
      <c r="F2078" s="650"/>
    </row>
    <row r="2079" spans="1:6">
      <c r="A2079" s="650"/>
      <c r="B2079" s="650"/>
      <c r="C2079" s="650"/>
      <c r="D2079" s="650"/>
      <c r="E2079" s="650"/>
      <c r="F2079" s="650"/>
    </row>
    <row r="2080" spans="1:6">
      <c r="A2080" s="650"/>
      <c r="B2080" s="650"/>
      <c r="C2080" s="650"/>
      <c r="D2080" s="650"/>
      <c r="E2080" s="650"/>
      <c r="F2080" s="650"/>
    </row>
    <row r="2081" spans="1:6">
      <c r="A2081" s="650"/>
      <c r="B2081" s="650"/>
      <c r="C2081" s="650"/>
      <c r="D2081" s="650"/>
      <c r="E2081" s="650"/>
      <c r="F2081" s="650"/>
    </row>
    <row r="2082" spans="1:6">
      <c r="A2082" s="650"/>
      <c r="B2082" s="650"/>
      <c r="C2082" s="650"/>
      <c r="D2082" s="650"/>
      <c r="E2082" s="650"/>
      <c r="F2082" s="650"/>
    </row>
    <row r="2083" spans="1:6">
      <c r="A2083" s="650"/>
      <c r="B2083" s="650"/>
      <c r="C2083" s="650"/>
      <c r="D2083" s="650"/>
      <c r="E2083" s="650"/>
      <c r="F2083" s="650"/>
    </row>
    <row r="2084" spans="1:6">
      <c r="A2084" s="650"/>
      <c r="B2084" s="650"/>
      <c r="C2084" s="650"/>
      <c r="D2084" s="650"/>
      <c r="E2084" s="650"/>
      <c r="F2084" s="650"/>
    </row>
    <row r="2085" spans="1:6">
      <c r="A2085" s="650"/>
      <c r="B2085" s="650"/>
      <c r="C2085" s="650"/>
      <c r="D2085" s="650"/>
      <c r="E2085" s="650"/>
      <c r="F2085" s="650"/>
    </row>
    <row r="2086" spans="1:6">
      <c r="A2086" s="650"/>
      <c r="B2086" s="650"/>
      <c r="C2086" s="650"/>
      <c r="D2086" s="650"/>
      <c r="E2086" s="650"/>
      <c r="F2086" s="650"/>
    </row>
    <row r="2087" spans="1:6">
      <c r="A2087" s="650"/>
      <c r="B2087" s="650"/>
      <c r="C2087" s="650"/>
      <c r="D2087" s="650"/>
      <c r="E2087" s="650"/>
      <c r="F2087" s="650"/>
    </row>
    <row r="2088" spans="1:6">
      <c r="A2088" s="650"/>
      <c r="B2088" s="650"/>
      <c r="C2088" s="650"/>
      <c r="D2088" s="650"/>
      <c r="E2088" s="650"/>
      <c r="F2088" s="650"/>
    </row>
    <row r="2089" spans="1:6">
      <c r="A2089" s="650"/>
      <c r="B2089" s="650"/>
      <c r="C2089" s="650"/>
      <c r="D2089" s="650"/>
      <c r="E2089" s="650"/>
      <c r="F2089" s="650"/>
    </row>
    <row r="2090" spans="1:6">
      <c r="A2090" s="650"/>
      <c r="B2090" s="650"/>
      <c r="C2090" s="650"/>
      <c r="D2090" s="650"/>
      <c r="E2090" s="650"/>
      <c r="F2090" s="650"/>
    </row>
    <row r="2091" spans="1:6">
      <c r="A2091" s="650"/>
      <c r="B2091" s="650"/>
      <c r="C2091" s="650"/>
      <c r="D2091" s="650"/>
      <c r="E2091" s="650"/>
      <c r="F2091" s="650"/>
    </row>
    <row r="2092" spans="1:6">
      <c r="A2092" s="650"/>
      <c r="B2092" s="650"/>
      <c r="C2092" s="650"/>
      <c r="D2092" s="650"/>
      <c r="E2092" s="650"/>
      <c r="F2092" s="650"/>
    </row>
    <row r="2093" spans="1:6">
      <c r="A2093" s="650"/>
      <c r="B2093" s="650"/>
      <c r="C2093" s="650"/>
      <c r="D2093" s="650"/>
      <c r="E2093" s="650"/>
      <c r="F2093" s="650"/>
    </row>
    <row r="2094" spans="1:6">
      <c r="A2094" s="650"/>
      <c r="B2094" s="650"/>
      <c r="C2094" s="650"/>
      <c r="D2094" s="650"/>
      <c r="E2094" s="650"/>
      <c r="F2094" s="650"/>
    </row>
    <row r="2095" spans="1:6">
      <c r="A2095" s="650"/>
      <c r="B2095" s="650"/>
      <c r="C2095" s="650"/>
      <c r="D2095" s="650"/>
      <c r="E2095" s="650"/>
      <c r="F2095" s="650"/>
    </row>
    <row r="2096" spans="1:6">
      <c r="A2096" s="650"/>
      <c r="B2096" s="650"/>
      <c r="C2096" s="650"/>
      <c r="D2096" s="650"/>
      <c r="E2096" s="650"/>
      <c r="F2096" s="650"/>
    </row>
    <row r="2097" spans="1:6">
      <c r="A2097" s="650"/>
      <c r="B2097" s="650"/>
      <c r="C2097" s="650"/>
      <c r="D2097" s="650"/>
      <c r="E2097" s="650"/>
      <c r="F2097" s="650"/>
    </row>
    <row r="2098" spans="1:6">
      <c r="A2098" s="650"/>
      <c r="B2098" s="650"/>
      <c r="C2098" s="650"/>
      <c r="D2098" s="650"/>
      <c r="E2098" s="650"/>
      <c r="F2098" s="650"/>
    </row>
    <row r="2099" spans="1:6">
      <c r="A2099" s="650"/>
      <c r="B2099" s="650"/>
      <c r="C2099" s="650"/>
      <c r="D2099" s="650"/>
      <c r="E2099" s="650"/>
      <c r="F2099" s="650"/>
    </row>
    <row r="2100" spans="1:6">
      <c r="A2100" s="650"/>
      <c r="B2100" s="650"/>
      <c r="C2100" s="650"/>
      <c r="D2100" s="650"/>
      <c r="E2100" s="650"/>
      <c r="F2100" s="650"/>
    </row>
    <row r="2101" spans="1:6">
      <c r="A2101" s="650"/>
      <c r="B2101" s="650"/>
      <c r="C2101" s="650"/>
      <c r="D2101" s="650"/>
      <c r="E2101" s="650"/>
      <c r="F2101" s="650"/>
    </row>
    <row r="2102" spans="1:6">
      <c r="A2102" s="650"/>
      <c r="B2102" s="650"/>
      <c r="C2102" s="650"/>
      <c r="D2102" s="650"/>
      <c r="E2102" s="650"/>
      <c r="F2102" s="650"/>
    </row>
    <row r="2103" spans="1:6">
      <c r="A2103" s="650"/>
      <c r="B2103" s="650"/>
      <c r="C2103" s="650"/>
      <c r="D2103" s="650"/>
      <c r="E2103" s="650"/>
      <c r="F2103" s="650"/>
    </row>
    <row r="2104" spans="1:6">
      <c r="A2104" s="650"/>
      <c r="B2104" s="650"/>
      <c r="C2104" s="650"/>
      <c r="D2104" s="650"/>
      <c r="E2104" s="650"/>
      <c r="F2104" s="650"/>
    </row>
    <row r="2105" spans="1:6">
      <c r="A2105" s="650"/>
      <c r="B2105" s="650"/>
      <c r="C2105" s="650"/>
      <c r="D2105" s="650"/>
      <c r="E2105" s="650"/>
      <c r="F2105" s="650"/>
    </row>
    <row r="2106" spans="1:6">
      <c r="A2106" s="650"/>
      <c r="B2106" s="650"/>
      <c r="C2106" s="650"/>
      <c r="D2106" s="650"/>
      <c r="E2106" s="650"/>
      <c r="F2106" s="650"/>
    </row>
    <row r="2107" spans="1:6">
      <c r="A2107" s="650"/>
      <c r="B2107" s="650"/>
      <c r="C2107" s="650"/>
      <c r="D2107" s="650"/>
      <c r="E2107" s="650"/>
      <c r="F2107" s="650"/>
    </row>
    <row r="2108" spans="1:6">
      <c r="A2108" s="650"/>
      <c r="B2108" s="650"/>
      <c r="C2108" s="650"/>
      <c r="D2108" s="650"/>
      <c r="E2108" s="650"/>
      <c r="F2108" s="650"/>
    </row>
    <row r="2109" spans="1:6">
      <c r="A2109" s="650"/>
      <c r="B2109" s="650"/>
      <c r="C2109" s="650"/>
      <c r="D2109" s="650"/>
      <c r="E2109" s="650"/>
      <c r="F2109" s="650"/>
    </row>
    <row r="2110" spans="1:6">
      <c r="A2110" s="650"/>
      <c r="B2110" s="650"/>
      <c r="C2110" s="650"/>
      <c r="D2110" s="650"/>
      <c r="E2110" s="650"/>
      <c r="F2110" s="650"/>
    </row>
    <row r="2111" spans="1:6">
      <c r="A2111" s="650"/>
      <c r="B2111" s="650"/>
      <c r="C2111" s="650"/>
      <c r="D2111" s="650"/>
      <c r="E2111" s="650"/>
      <c r="F2111" s="650"/>
    </row>
    <row r="2112" spans="1:6">
      <c r="A2112" s="650"/>
      <c r="B2112" s="650"/>
      <c r="C2112" s="650"/>
      <c r="D2112" s="650"/>
      <c r="E2112" s="650"/>
      <c r="F2112" s="650"/>
    </row>
    <row r="2113" spans="1:6">
      <c r="A2113" s="650"/>
      <c r="B2113" s="650"/>
      <c r="C2113" s="650"/>
      <c r="D2113" s="650"/>
      <c r="E2113" s="650"/>
      <c r="F2113" s="650"/>
    </row>
    <row r="2114" spans="1:6">
      <c r="A2114" s="650"/>
      <c r="B2114" s="650"/>
      <c r="C2114" s="650"/>
      <c r="D2114" s="650"/>
      <c r="E2114" s="650"/>
      <c r="F2114" s="650"/>
    </row>
    <row r="2115" spans="1:6">
      <c r="A2115" s="650"/>
      <c r="B2115" s="650"/>
      <c r="C2115" s="650"/>
      <c r="D2115" s="650"/>
      <c r="E2115" s="650"/>
      <c r="F2115" s="650"/>
    </row>
    <row r="2116" spans="1:6">
      <c r="A2116" s="650"/>
      <c r="B2116" s="650"/>
      <c r="C2116" s="650"/>
      <c r="D2116" s="650"/>
      <c r="E2116" s="650"/>
      <c r="F2116" s="650"/>
    </row>
    <row r="2117" spans="1:6">
      <c r="A2117" s="650"/>
      <c r="B2117" s="650"/>
      <c r="C2117" s="650"/>
      <c r="D2117" s="650"/>
      <c r="E2117" s="650"/>
      <c r="F2117" s="650"/>
    </row>
    <row r="2118" spans="1:6">
      <c r="A2118" s="650"/>
      <c r="B2118" s="650"/>
      <c r="C2118" s="650"/>
      <c r="D2118" s="650"/>
      <c r="E2118" s="650"/>
      <c r="F2118" s="650"/>
    </row>
    <row r="2119" spans="1:6">
      <c r="A2119" s="650"/>
      <c r="B2119" s="650"/>
      <c r="C2119" s="650"/>
      <c r="D2119" s="650"/>
      <c r="E2119" s="650"/>
      <c r="F2119" s="650"/>
    </row>
    <row r="2120" spans="1:6">
      <c r="A2120" s="650"/>
      <c r="B2120" s="650"/>
      <c r="C2120" s="650"/>
      <c r="D2120" s="650"/>
      <c r="E2120" s="650"/>
      <c r="F2120" s="650"/>
    </row>
    <row r="2121" spans="1:6">
      <c r="A2121" s="650"/>
      <c r="B2121" s="650"/>
      <c r="C2121" s="650"/>
      <c r="D2121" s="650"/>
      <c r="E2121" s="650"/>
      <c r="F2121" s="650"/>
    </row>
    <row r="2122" spans="1:6">
      <c r="A2122" s="650"/>
      <c r="B2122" s="650"/>
      <c r="C2122" s="650"/>
      <c r="D2122" s="650"/>
      <c r="E2122" s="650"/>
      <c r="F2122" s="650"/>
    </row>
    <row r="2123" spans="1:6">
      <c r="A2123" s="650"/>
      <c r="B2123" s="650"/>
      <c r="C2123" s="650"/>
      <c r="D2123" s="650"/>
      <c r="E2123" s="650"/>
      <c r="F2123" s="650"/>
    </row>
    <row r="2124" spans="1:6">
      <c r="A2124" s="650"/>
      <c r="B2124" s="650"/>
      <c r="C2124" s="650"/>
      <c r="D2124" s="650"/>
      <c r="E2124" s="650"/>
      <c r="F2124" s="650"/>
    </row>
    <row r="2125" spans="1:6">
      <c r="A2125" s="650"/>
      <c r="B2125" s="650"/>
      <c r="C2125" s="650"/>
      <c r="D2125" s="650"/>
      <c r="E2125" s="650"/>
      <c r="F2125" s="650"/>
    </row>
    <row r="2126" spans="1:6">
      <c r="A2126" s="650"/>
      <c r="B2126" s="650"/>
      <c r="C2126" s="650"/>
      <c r="D2126" s="650"/>
      <c r="E2126" s="650"/>
      <c r="F2126" s="650"/>
    </row>
    <row r="2127" spans="1:6">
      <c r="A2127" s="650"/>
      <c r="B2127" s="650"/>
      <c r="C2127" s="650"/>
      <c r="D2127" s="650"/>
      <c r="E2127" s="650"/>
      <c r="F2127" s="650"/>
    </row>
    <row r="2128" spans="1:6">
      <c r="A2128" s="650"/>
      <c r="B2128" s="650"/>
      <c r="C2128" s="650"/>
      <c r="D2128" s="650"/>
      <c r="E2128" s="650"/>
      <c r="F2128" s="650"/>
    </row>
    <row r="2129" spans="1:6">
      <c r="A2129" s="650"/>
      <c r="B2129" s="650"/>
      <c r="C2129" s="650"/>
      <c r="D2129" s="650"/>
      <c r="E2129" s="650"/>
      <c r="F2129" s="650"/>
    </row>
    <row r="2130" spans="1:6">
      <c r="A2130" s="650"/>
      <c r="B2130" s="650"/>
      <c r="C2130" s="650"/>
      <c r="D2130" s="650"/>
      <c r="E2130" s="650"/>
      <c r="F2130" s="650"/>
    </row>
    <row r="2131" spans="1:6">
      <c r="A2131" s="650"/>
      <c r="B2131" s="650"/>
      <c r="C2131" s="650"/>
      <c r="D2131" s="650"/>
      <c r="E2131" s="650"/>
      <c r="F2131" s="650"/>
    </row>
    <row r="2132" spans="1:6">
      <c r="A2132" s="650"/>
      <c r="B2132" s="650"/>
      <c r="C2132" s="650"/>
      <c r="D2132" s="650"/>
      <c r="E2132" s="650"/>
      <c r="F2132" s="650"/>
    </row>
    <row r="2133" spans="1:6">
      <c r="A2133" s="650"/>
      <c r="B2133" s="650"/>
      <c r="C2133" s="650"/>
      <c r="D2133" s="650"/>
      <c r="E2133" s="650"/>
      <c r="F2133" s="650"/>
    </row>
    <row r="2134" spans="1:6">
      <c r="A2134" s="650"/>
      <c r="B2134" s="650"/>
      <c r="C2134" s="650"/>
      <c r="D2134" s="650"/>
      <c r="E2134" s="650"/>
      <c r="F2134" s="650"/>
    </row>
    <row r="2135" spans="1:6">
      <c r="A2135" s="650"/>
      <c r="B2135" s="650"/>
      <c r="C2135" s="650"/>
      <c r="D2135" s="650"/>
      <c r="E2135" s="650"/>
      <c r="F2135" s="650"/>
    </row>
    <row r="2136" spans="1:6">
      <c r="A2136" s="650"/>
      <c r="B2136" s="650"/>
      <c r="C2136" s="650"/>
      <c r="D2136" s="650"/>
      <c r="E2136" s="650"/>
      <c r="F2136" s="650"/>
    </row>
    <row r="2137" spans="1:6">
      <c r="A2137" s="650"/>
      <c r="B2137" s="650"/>
      <c r="C2137" s="650"/>
      <c r="D2137" s="650"/>
      <c r="E2137" s="650"/>
      <c r="F2137" s="650"/>
    </row>
    <row r="2138" spans="1:6">
      <c r="A2138" s="650"/>
      <c r="B2138" s="650"/>
      <c r="C2138" s="650"/>
      <c r="D2138" s="650"/>
      <c r="E2138" s="650"/>
      <c r="F2138" s="650"/>
    </row>
    <row r="2139" spans="1:6">
      <c r="A2139" s="650"/>
      <c r="B2139" s="650"/>
      <c r="C2139" s="650"/>
      <c r="D2139" s="650"/>
      <c r="E2139" s="650"/>
      <c r="F2139" s="650"/>
    </row>
    <row r="2140" spans="1:6">
      <c r="A2140" s="650"/>
      <c r="B2140" s="650"/>
      <c r="C2140" s="650"/>
      <c r="D2140" s="650"/>
      <c r="E2140" s="650"/>
      <c r="F2140" s="650"/>
    </row>
    <row r="2141" spans="1:6">
      <c r="A2141" s="650"/>
      <c r="B2141" s="650"/>
      <c r="C2141" s="650"/>
      <c r="D2141" s="650"/>
      <c r="E2141" s="650"/>
      <c r="F2141" s="650"/>
    </row>
    <row r="2142" spans="1:6">
      <c r="A2142" s="650"/>
      <c r="B2142" s="650"/>
      <c r="C2142" s="650"/>
      <c r="D2142" s="650"/>
      <c r="E2142" s="650"/>
      <c r="F2142" s="650"/>
    </row>
    <row r="2143" spans="1:6">
      <c r="A2143" s="650"/>
      <c r="B2143" s="650"/>
      <c r="C2143" s="650"/>
      <c r="D2143" s="650"/>
      <c r="E2143" s="650"/>
      <c r="F2143" s="650"/>
    </row>
    <row r="2144" spans="1:6">
      <c r="A2144" s="650"/>
      <c r="B2144" s="650"/>
      <c r="C2144" s="650"/>
      <c r="D2144" s="650"/>
      <c r="E2144" s="650"/>
      <c r="F2144" s="650"/>
    </row>
    <row r="2145" spans="1:6">
      <c r="A2145" s="650"/>
      <c r="B2145" s="650"/>
      <c r="C2145" s="650"/>
      <c r="D2145" s="650"/>
      <c r="E2145" s="650"/>
      <c r="F2145" s="650"/>
    </row>
    <row r="2146" spans="1:6">
      <c r="A2146" s="650"/>
      <c r="B2146" s="650"/>
      <c r="C2146" s="650"/>
      <c r="D2146" s="650"/>
      <c r="E2146" s="650"/>
      <c r="F2146" s="650"/>
    </row>
    <row r="2147" spans="1:6">
      <c r="A2147" s="650"/>
      <c r="B2147" s="650"/>
      <c r="C2147" s="650"/>
      <c r="D2147" s="650"/>
      <c r="E2147" s="650"/>
      <c r="F2147" s="650"/>
    </row>
    <row r="2148" spans="1:6">
      <c r="A2148" s="650"/>
      <c r="B2148" s="650"/>
      <c r="C2148" s="650"/>
      <c r="D2148" s="650"/>
      <c r="E2148" s="650"/>
      <c r="F2148" s="650"/>
    </row>
    <row r="2149" spans="1:6">
      <c r="A2149" s="650"/>
      <c r="B2149" s="650"/>
      <c r="C2149" s="650"/>
      <c r="D2149" s="650"/>
      <c r="E2149" s="650"/>
      <c r="F2149" s="650"/>
    </row>
    <row r="2150" spans="1:6">
      <c r="A2150" s="650"/>
      <c r="B2150" s="650"/>
      <c r="C2150" s="650"/>
      <c r="D2150" s="650"/>
      <c r="E2150" s="650"/>
      <c r="F2150" s="650"/>
    </row>
    <row r="2151" spans="1:6">
      <c r="A2151" s="650"/>
      <c r="B2151" s="650"/>
      <c r="C2151" s="650"/>
      <c r="D2151" s="650"/>
      <c r="E2151" s="650"/>
      <c r="F2151" s="650"/>
    </row>
    <row r="2152" spans="1:6">
      <c r="A2152" s="650"/>
      <c r="B2152" s="650"/>
      <c r="C2152" s="650"/>
      <c r="D2152" s="650"/>
      <c r="E2152" s="650"/>
      <c r="F2152" s="650"/>
    </row>
    <row r="2153" spans="1:6">
      <c r="A2153" s="650"/>
      <c r="B2153" s="650"/>
      <c r="C2153" s="650"/>
      <c r="D2153" s="650"/>
      <c r="E2153" s="650"/>
      <c r="F2153" s="650"/>
    </row>
    <row r="2154" spans="1:6">
      <c r="A2154" s="650"/>
      <c r="B2154" s="650"/>
      <c r="C2154" s="650"/>
      <c r="D2154" s="650"/>
      <c r="E2154" s="650"/>
      <c r="F2154" s="650"/>
    </row>
    <row r="2155" spans="1:6">
      <c r="A2155" s="650"/>
      <c r="B2155" s="650"/>
      <c r="C2155" s="650"/>
      <c r="D2155" s="650"/>
      <c r="E2155" s="650"/>
      <c r="F2155" s="650"/>
    </row>
    <row r="2156" spans="1:6">
      <c r="A2156" s="650"/>
      <c r="B2156" s="650"/>
      <c r="C2156" s="650"/>
      <c r="D2156" s="650"/>
      <c r="E2156" s="650"/>
      <c r="F2156" s="650"/>
    </row>
    <row r="2157" spans="1:6">
      <c r="A2157" s="650"/>
      <c r="B2157" s="650"/>
      <c r="C2157" s="650"/>
      <c r="D2157" s="650"/>
      <c r="E2157" s="650"/>
      <c r="F2157" s="650"/>
    </row>
    <row r="2158" spans="1:6">
      <c r="A2158" s="650"/>
      <c r="B2158" s="650"/>
      <c r="C2158" s="650"/>
      <c r="D2158" s="650"/>
      <c r="E2158" s="650"/>
      <c r="F2158" s="650"/>
    </row>
    <row r="2159" spans="1:6">
      <c r="A2159" s="650"/>
      <c r="B2159" s="650"/>
      <c r="C2159" s="650"/>
      <c r="D2159" s="650"/>
      <c r="E2159" s="650"/>
      <c r="F2159" s="650"/>
    </row>
    <row r="2160" spans="1:6">
      <c r="A2160" s="650"/>
      <c r="B2160" s="650"/>
      <c r="C2160" s="650"/>
      <c r="D2160" s="650"/>
      <c r="E2160" s="650"/>
      <c r="F2160" s="650"/>
    </row>
    <row r="2161" spans="1:6">
      <c r="A2161" s="650"/>
      <c r="B2161" s="650"/>
      <c r="C2161" s="650"/>
      <c r="D2161" s="650"/>
      <c r="E2161" s="650"/>
      <c r="F2161" s="650"/>
    </row>
    <row r="2162" spans="1:6">
      <c r="A2162" s="650"/>
      <c r="B2162" s="650"/>
      <c r="C2162" s="650"/>
      <c r="D2162" s="650"/>
      <c r="E2162" s="650"/>
      <c r="F2162" s="650"/>
    </row>
    <row r="2163" spans="1:6">
      <c r="A2163" s="650"/>
      <c r="B2163" s="650"/>
      <c r="C2163" s="650"/>
      <c r="D2163" s="650"/>
      <c r="E2163" s="650"/>
      <c r="F2163" s="650"/>
    </row>
    <row r="2164" spans="1:6">
      <c r="A2164" s="650"/>
      <c r="B2164" s="650"/>
      <c r="C2164" s="650"/>
      <c r="D2164" s="650"/>
      <c r="E2164" s="650"/>
      <c r="F2164" s="650"/>
    </row>
    <row r="2165" spans="1:6">
      <c r="A2165" s="650"/>
      <c r="B2165" s="650"/>
      <c r="C2165" s="650"/>
      <c r="D2165" s="650"/>
      <c r="E2165" s="650"/>
      <c r="F2165" s="650"/>
    </row>
    <row r="2166" spans="1:6">
      <c r="A2166" s="650"/>
      <c r="B2166" s="650"/>
      <c r="C2166" s="650"/>
      <c r="D2166" s="650"/>
      <c r="E2166" s="650"/>
      <c r="F2166" s="650"/>
    </row>
    <row r="2167" spans="1:6">
      <c r="A2167" s="650"/>
      <c r="B2167" s="650"/>
      <c r="C2167" s="650"/>
      <c r="D2167" s="650"/>
      <c r="E2167" s="650"/>
      <c r="F2167" s="650"/>
    </row>
    <row r="2168" spans="1:6">
      <c r="A2168" s="650"/>
      <c r="B2168" s="650"/>
      <c r="C2168" s="650"/>
      <c r="D2168" s="650"/>
      <c r="E2168" s="650"/>
      <c r="F2168" s="650"/>
    </row>
    <row r="2169" spans="1:6">
      <c r="A2169" s="650"/>
      <c r="B2169" s="650"/>
      <c r="C2169" s="650"/>
      <c r="D2169" s="650"/>
      <c r="E2169" s="650"/>
      <c r="F2169" s="650"/>
    </row>
    <row r="2170" spans="1:6">
      <c r="A2170" s="650"/>
      <c r="B2170" s="650"/>
      <c r="C2170" s="650"/>
      <c r="D2170" s="650"/>
      <c r="E2170" s="650"/>
      <c r="F2170" s="650"/>
    </row>
    <row r="2171" spans="1:6">
      <c r="A2171" s="650"/>
      <c r="B2171" s="650"/>
      <c r="C2171" s="650"/>
      <c r="D2171" s="650"/>
      <c r="E2171" s="650"/>
      <c r="F2171" s="650"/>
    </row>
    <row r="2172" spans="1:6">
      <c r="A2172" s="650"/>
      <c r="B2172" s="650"/>
      <c r="C2172" s="650"/>
      <c r="D2172" s="650"/>
      <c r="E2172" s="650"/>
      <c r="F2172" s="650"/>
    </row>
    <row r="2173" spans="1:6">
      <c r="A2173" s="650"/>
      <c r="B2173" s="650"/>
      <c r="C2173" s="650"/>
      <c r="D2173" s="650"/>
      <c r="E2173" s="650"/>
      <c r="F2173" s="650"/>
    </row>
    <row r="2174" spans="1:6">
      <c r="A2174" s="650"/>
      <c r="B2174" s="650"/>
      <c r="C2174" s="650"/>
      <c r="D2174" s="650"/>
      <c r="E2174" s="650"/>
      <c r="F2174" s="650"/>
    </row>
    <row r="2175" spans="1:6">
      <c r="A2175" s="650"/>
      <c r="B2175" s="650"/>
      <c r="C2175" s="650"/>
      <c r="D2175" s="650"/>
      <c r="E2175" s="650"/>
      <c r="F2175" s="650"/>
    </row>
    <row r="2176" spans="1:6">
      <c r="A2176" s="650"/>
      <c r="B2176" s="650"/>
      <c r="C2176" s="650"/>
      <c r="D2176" s="650"/>
      <c r="E2176" s="650"/>
      <c r="F2176" s="650"/>
    </row>
    <row r="2177" spans="1:6">
      <c r="A2177" s="650"/>
      <c r="B2177" s="650"/>
      <c r="C2177" s="650"/>
      <c r="D2177" s="650"/>
      <c r="E2177" s="650"/>
      <c r="F2177" s="650"/>
    </row>
    <row r="2178" spans="1:6">
      <c r="A2178" s="650"/>
      <c r="B2178" s="650"/>
      <c r="C2178" s="650"/>
      <c r="D2178" s="650"/>
      <c r="E2178" s="650"/>
      <c r="F2178" s="650"/>
    </row>
    <row r="2179" spans="1:6">
      <c r="A2179" s="650"/>
      <c r="B2179" s="650"/>
      <c r="C2179" s="650"/>
      <c r="D2179" s="650"/>
      <c r="E2179" s="650"/>
      <c r="F2179" s="650"/>
    </row>
    <row r="2180" spans="1:6">
      <c r="A2180" s="650"/>
      <c r="B2180" s="650"/>
      <c r="C2180" s="650"/>
      <c r="D2180" s="650"/>
      <c r="E2180" s="650"/>
      <c r="F2180" s="650"/>
    </row>
    <row r="2181" spans="1:6">
      <c r="A2181" s="650"/>
      <c r="B2181" s="650"/>
      <c r="C2181" s="650"/>
      <c r="D2181" s="650"/>
      <c r="E2181" s="650"/>
      <c r="F2181" s="650"/>
    </row>
    <row r="2182" spans="1:6">
      <c r="A2182" s="650"/>
      <c r="B2182" s="650"/>
      <c r="C2182" s="650"/>
      <c r="D2182" s="650"/>
      <c r="E2182" s="650"/>
      <c r="F2182" s="650"/>
    </row>
    <row r="2183" spans="1:6">
      <c r="A2183" s="650"/>
      <c r="B2183" s="650"/>
      <c r="C2183" s="650"/>
      <c r="D2183" s="650"/>
      <c r="E2183" s="650"/>
      <c r="F2183" s="650"/>
    </row>
    <row r="2184" spans="1:6">
      <c r="A2184" s="650"/>
      <c r="B2184" s="650"/>
      <c r="C2184" s="650"/>
      <c r="D2184" s="650"/>
      <c r="E2184" s="650"/>
      <c r="F2184" s="650"/>
    </row>
    <row r="2185" spans="1:6">
      <c r="A2185" s="650"/>
      <c r="B2185" s="650"/>
      <c r="C2185" s="650"/>
      <c r="D2185" s="650"/>
      <c r="E2185" s="650"/>
      <c r="F2185" s="650"/>
    </row>
    <row r="2186" spans="1:6">
      <c r="A2186" s="650"/>
      <c r="B2186" s="650"/>
      <c r="C2186" s="650"/>
      <c r="D2186" s="650"/>
      <c r="E2186" s="650"/>
      <c r="F2186" s="650"/>
    </row>
    <row r="2187" spans="1:6">
      <c r="A2187" s="650"/>
      <c r="B2187" s="650"/>
      <c r="C2187" s="650"/>
      <c r="D2187" s="650"/>
      <c r="E2187" s="650"/>
      <c r="F2187" s="650"/>
    </row>
    <row r="2188" spans="1:6">
      <c r="A2188" s="650"/>
      <c r="B2188" s="650"/>
      <c r="C2188" s="650"/>
      <c r="D2188" s="650"/>
      <c r="E2188" s="650"/>
      <c r="F2188" s="650"/>
    </row>
    <row r="2189" spans="1:6">
      <c r="A2189" s="650"/>
      <c r="B2189" s="650"/>
      <c r="C2189" s="650"/>
      <c r="D2189" s="650"/>
      <c r="E2189" s="650"/>
      <c r="F2189" s="650"/>
    </row>
    <row r="2190" spans="1:6">
      <c r="A2190" s="650"/>
      <c r="B2190" s="650"/>
      <c r="C2190" s="650"/>
      <c r="D2190" s="650"/>
      <c r="E2190" s="650"/>
      <c r="F2190" s="650"/>
    </row>
    <row r="2191" spans="1:6">
      <c r="A2191" s="650"/>
      <c r="B2191" s="650"/>
      <c r="C2191" s="650"/>
      <c r="D2191" s="650"/>
      <c r="E2191" s="650"/>
      <c r="F2191" s="650"/>
    </row>
    <row r="2192" spans="1:6">
      <c r="A2192" s="650"/>
      <c r="B2192" s="650"/>
      <c r="C2192" s="650"/>
      <c r="D2192" s="650"/>
      <c r="E2192" s="650"/>
      <c r="F2192" s="650"/>
    </row>
    <row r="2193" spans="1:6">
      <c r="A2193" s="650"/>
      <c r="B2193" s="650"/>
      <c r="C2193" s="650"/>
      <c r="D2193" s="650"/>
      <c r="E2193" s="650"/>
      <c r="F2193" s="650"/>
    </row>
    <row r="2194" spans="1:6">
      <c r="A2194" s="650"/>
      <c r="B2194" s="650"/>
      <c r="C2194" s="650"/>
      <c r="D2194" s="650"/>
      <c r="E2194" s="650"/>
      <c r="F2194" s="650"/>
    </row>
    <row r="2195" spans="1:6">
      <c r="A2195" s="650"/>
      <c r="B2195" s="650"/>
      <c r="C2195" s="650"/>
      <c r="D2195" s="650"/>
      <c r="E2195" s="650"/>
      <c r="F2195" s="650"/>
    </row>
    <row r="2196" spans="1:6">
      <c r="A2196" s="650"/>
      <c r="B2196" s="650"/>
      <c r="C2196" s="650"/>
      <c r="D2196" s="650"/>
      <c r="E2196" s="650"/>
      <c r="F2196" s="650"/>
    </row>
    <row r="2197" spans="1:6">
      <c r="A2197" s="650"/>
      <c r="B2197" s="650"/>
      <c r="C2197" s="650"/>
      <c r="D2197" s="650"/>
      <c r="E2197" s="650"/>
      <c r="F2197" s="650"/>
    </row>
    <row r="2198" spans="1:6">
      <c r="A2198" s="650"/>
      <c r="B2198" s="650"/>
      <c r="C2198" s="650"/>
      <c r="D2198" s="650"/>
      <c r="E2198" s="650"/>
      <c r="F2198" s="650"/>
    </row>
    <row r="2199" spans="1:6">
      <c r="A2199" s="650"/>
      <c r="B2199" s="650"/>
      <c r="C2199" s="650"/>
      <c r="D2199" s="650"/>
      <c r="E2199" s="650"/>
      <c r="F2199" s="650"/>
    </row>
    <row r="2200" spans="1:6">
      <c r="A2200" s="650"/>
      <c r="B2200" s="650"/>
      <c r="C2200" s="650"/>
      <c r="D2200" s="650"/>
      <c r="E2200" s="650"/>
      <c r="F2200" s="650"/>
    </row>
    <row r="2201" spans="1:6">
      <c r="A2201" s="650"/>
      <c r="B2201" s="650"/>
      <c r="C2201" s="650"/>
      <c r="D2201" s="650"/>
      <c r="E2201" s="650"/>
      <c r="F2201" s="650"/>
    </row>
    <row r="2202" spans="1:6">
      <c r="A2202" s="650"/>
      <c r="B2202" s="650"/>
      <c r="C2202" s="650"/>
      <c r="D2202" s="650"/>
      <c r="E2202" s="650"/>
      <c r="F2202" s="650"/>
    </row>
    <row r="2203" spans="1:6">
      <c r="A2203" s="650"/>
      <c r="B2203" s="650"/>
      <c r="C2203" s="650"/>
      <c r="D2203" s="650"/>
      <c r="E2203" s="650"/>
      <c r="F2203" s="650"/>
    </row>
    <row r="2204" spans="1:6">
      <c r="A2204" s="650"/>
      <c r="B2204" s="650"/>
      <c r="C2204" s="650"/>
      <c r="D2204" s="650"/>
      <c r="E2204" s="650"/>
      <c r="F2204" s="650"/>
    </row>
    <row r="2205" spans="1:6">
      <c r="A2205" s="650"/>
      <c r="B2205" s="650"/>
      <c r="C2205" s="650"/>
      <c r="D2205" s="650"/>
      <c r="E2205" s="650"/>
      <c r="F2205" s="650"/>
    </row>
    <row r="2206" spans="1:6">
      <c r="A2206" s="650"/>
      <c r="B2206" s="650"/>
      <c r="C2206" s="650"/>
      <c r="D2206" s="650"/>
      <c r="E2206" s="650"/>
      <c r="F2206" s="650"/>
    </row>
    <row r="2207" spans="1:6">
      <c r="A2207" s="650"/>
      <c r="B2207" s="650"/>
      <c r="C2207" s="650"/>
      <c r="D2207" s="650"/>
      <c r="E2207" s="650"/>
      <c r="F2207" s="650"/>
    </row>
    <row r="2208" spans="1:6">
      <c r="A2208" s="650"/>
      <c r="B2208" s="650"/>
      <c r="C2208" s="650"/>
      <c r="D2208" s="650"/>
      <c r="E2208" s="650"/>
      <c r="F2208" s="650"/>
    </row>
    <row r="2209" spans="1:6">
      <c r="A2209" s="650"/>
      <c r="B2209" s="650"/>
      <c r="C2209" s="650"/>
      <c r="D2209" s="650"/>
      <c r="E2209" s="650"/>
      <c r="F2209" s="650"/>
    </row>
    <row r="2210" spans="1:6">
      <c r="A2210" s="650"/>
      <c r="B2210" s="650"/>
      <c r="C2210" s="650"/>
      <c r="D2210" s="650"/>
      <c r="E2210" s="650"/>
      <c r="F2210" s="650"/>
    </row>
    <row r="2211" spans="1:6">
      <c r="A2211" s="650"/>
      <c r="B2211" s="650"/>
      <c r="C2211" s="650"/>
      <c r="D2211" s="650"/>
      <c r="E2211" s="650"/>
      <c r="F2211" s="650"/>
    </row>
    <row r="2212" spans="1:6">
      <c r="A2212" s="650"/>
      <c r="B2212" s="650"/>
      <c r="C2212" s="650"/>
      <c r="D2212" s="650"/>
      <c r="E2212" s="650"/>
      <c r="F2212" s="650"/>
    </row>
    <row r="2213" spans="1:6">
      <c r="A2213" s="650"/>
      <c r="B2213" s="650"/>
      <c r="C2213" s="650"/>
      <c r="D2213" s="650"/>
      <c r="E2213" s="650"/>
      <c r="F2213" s="650"/>
    </row>
    <row r="2214" spans="1:6">
      <c r="A2214" s="650"/>
      <c r="B2214" s="650"/>
      <c r="C2214" s="650"/>
      <c r="D2214" s="650"/>
      <c r="E2214" s="650"/>
      <c r="F2214" s="650"/>
    </row>
    <row r="2215" spans="1:6">
      <c r="A2215" s="650"/>
      <c r="B2215" s="650"/>
      <c r="C2215" s="650"/>
      <c r="D2215" s="650"/>
      <c r="E2215" s="650"/>
      <c r="F2215" s="650"/>
    </row>
    <row r="2216" spans="1:6">
      <c r="A2216" s="650"/>
      <c r="B2216" s="650"/>
      <c r="C2216" s="650"/>
      <c r="D2216" s="650"/>
      <c r="E2216" s="650"/>
      <c r="F2216" s="650"/>
    </row>
    <row r="2217" spans="1:6">
      <c r="A2217" s="650"/>
      <c r="B2217" s="650"/>
      <c r="C2217" s="650"/>
      <c r="D2217" s="650"/>
      <c r="E2217" s="650"/>
      <c r="F2217" s="650"/>
    </row>
    <row r="2218" spans="1:6">
      <c r="A2218" s="650"/>
      <c r="B2218" s="650"/>
      <c r="C2218" s="650"/>
      <c r="D2218" s="650"/>
      <c r="E2218" s="650"/>
      <c r="F2218" s="650"/>
    </row>
    <row r="2219" spans="1:6">
      <c r="A2219" s="650"/>
      <c r="B2219" s="650"/>
      <c r="C2219" s="650"/>
      <c r="D2219" s="650"/>
      <c r="E2219" s="650"/>
      <c r="F2219" s="650"/>
    </row>
    <row r="2220" spans="1:6">
      <c r="A2220" s="650"/>
      <c r="B2220" s="650"/>
      <c r="C2220" s="650"/>
      <c r="D2220" s="650"/>
      <c r="E2220" s="650"/>
      <c r="F2220" s="650"/>
    </row>
    <row r="2221" spans="1:6">
      <c r="A2221" s="650"/>
      <c r="B2221" s="650"/>
      <c r="C2221" s="650"/>
      <c r="D2221" s="650"/>
      <c r="E2221" s="650"/>
      <c r="F2221" s="650"/>
    </row>
    <row r="2222" spans="1:6">
      <c r="A2222" s="650"/>
      <c r="B2222" s="650"/>
      <c r="C2222" s="650"/>
      <c r="D2222" s="650"/>
      <c r="E2222" s="650"/>
      <c r="F2222" s="650"/>
    </row>
    <row r="2223" spans="1:6">
      <c r="A2223" s="650"/>
      <c r="B2223" s="650"/>
      <c r="C2223" s="650"/>
      <c r="D2223" s="650"/>
      <c r="E2223" s="650"/>
      <c r="F2223" s="650"/>
    </row>
    <row r="2224" spans="1:6">
      <c r="A2224" s="650"/>
      <c r="B2224" s="650"/>
      <c r="C2224" s="650"/>
      <c r="D2224" s="650"/>
      <c r="E2224" s="650"/>
      <c r="F2224" s="650"/>
    </row>
    <row r="2225" spans="1:6">
      <c r="A2225" s="650"/>
      <c r="B2225" s="650"/>
      <c r="C2225" s="650"/>
      <c r="D2225" s="650"/>
      <c r="E2225" s="650"/>
      <c r="F2225" s="650"/>
    </row>
    <row r="2226" spans="1:6">
      <c r="A2226" s="650"/>
      <c r="B2226" s="650"/>
      <c r="C2226" s="650"/>
      <c r="D2226" s="650"/>
      <c r="E2226" s="650"/>
      <c r="F2226" s="650"/>
    </row>
    <row r="2227" spans="1:6">
      <c r="A2227" s="650"/>
      <c r="B2227" s="650"/>
      <c r="C2227" s="650"/>
      <c r="D2227" s="650"/>
      <c r="E2227" s="650"/>
      <c r="F2227" s="650"/>
    </row>
    <row r="2228" spans="1:6">
      <c r="A2228" s="650"/>
      <c r="B2228" s="650"/>
      <c r="C2228" s="650"/>
      <c r="D2228" s="650"/>
      <c r="E2228" s="650"/>
      <c r="F2228" s="650"/>
    </row>
    <row r="2229" spans="1:6">
      <c r="A2229" s="650"/>
      <c r="B2229" s="650"/>
      <c r="C2229" s="650"/>
      <c r="D2229" s="650"/>
      <c r="E2229" s="650"/>
      <c r="F2229" s="650"/>
    </row>
    <row r="2230" spans="1:6">
      <c r="A2230" s="650"/>
      <c r="B2230" s="650"/>
      <c r="C2230" s="650"/>
      <c r="D2230" s="650"/>
      <c r="E2230" s="650"/>
      <c r="F2230" s="650"/>
    </row>
    <row r="2231" spans="1:6">
      <c r="A2231" s="650"/>
      <c r="B2231" s="650"/>
      <c r="C2231" s="650"/>
      <c r="D2231" s="650"/>
      <c r="E2231" s="650"/>
      <c r="F2231" s="650"/>
    </row>
    <row r="2232" spans="1:6">
      <c r="A2232" s="650"/>
      <c r="B2232" s="650"/>
      <c r="C2232" s="650"/>
      <c r="D2232" s="650"/>
      <c r="E2232" s="650"/>
      <c r="F2232" s="650"/>
    </row>
    <row r="2233" spans="1:6">
      <c r="A2233" s="650"/>
      <c r="B2233" s="650"/>
      <c r="C2233" s="650"/>
      <c r="D2233" s="650"/>
      <c r="E2233" s="650"/>
      <c r="F2233" s="650"/>
    </row>
    <row r="2234" spans="1:6">
      <c r="A2234" s="650"/>
      <c r="B2234" s="650"/>
      <c r="C2234" s="650"/>
      <c r="D2234" s="650"/>
      <c r="E2234" s="650"/>
      <c r="F2234" s="650"/>
    </row>
    <row r="2235" spans="1:6">
      <c r="A2235" s="650"/>
      <c r="B2235" s="650"/>
      <c r="C2235" s="650"/>
      <c r="D2235" s="650"/>
      <c r="E2235" s="650"/>
      <c r="F2235" s="650"/>
    </row>
    <row r="2236" spans="1:6">
      <c r="A2236" s="650"/>
      <c r="B2236" s="650"/>
      <c r="C2236" s="650"/>
      <c r="D2236" s="650"/>
      <c r="E2236" s="650"/>
      <c r="F2236" s="650"/>
    </row>
    <row r="2237" spans="1:6">
      <c r="A2237" s="650"/>
      <c r="B2237" s="650"/>
      <c r="C2237" s="650"/>
      <c r="D2237" s="650"/>
      <c r="E2237" s="650"/>
      <c r="F2237" s="650"/>
    </row>
    <row r="2238" spans="1:6">
      <c r="A2238" s="650"/>
      <c r="B2238" s="650"/>
      <c r="C2238" s="650"/>
      <c r="D2238" s="650"/>
      <c r="E2238" s="650"/>
      <c r="F2238" s="650"/>
    </row>
    <row r="2239" spans="1:6">
      <c r="A2239" s="650"/>
      <c r="B2239" s="650"/>
      <c r="C2239" s="650"/>
      <c r="D2239" s="650"/>
      <c r="E2239" s="650"/>
      <c r="F2239" s="650"/>
    </row>
    <row r="2240" spans="1:6">
      <c r="A2240" s="650"/>
      <c r="B2240" s="650"/>
      <c r="C2240" s="650"/>
      <c r="D2240" s="650"/>
      <c r="E2240" s="650"/>
      <c r="F2240" s="650"/>
    </row>
    <row r="2241" spans="1:6">
      <c r="A2241" s="650"/>
      <c r="B2241" s="650"/>
      <c r="C2241" s="650"/>
      <c r="D2241" s="650"/>
      <c r="E2241" s="650"/>
      <c r="F2241" s="650"/>
    </row>
    <row r="2242" spans="1:6">
      <c r="A2242" s="650"/>
      <c r="B2242" s="650"/>
      <c r="C2242" s="650"/>
      <c r="D2242" s="650"/>
      <c r="E2242" s="650"/>
      <c r="F2242" s="650"/>
    </row>
    <row r="2243" spans="1:6">
      <c r="A2243" s="650"/>
      <c r="B2243" s="650"/>
      <c r="C2243" s="650"/>
      <c r="D2243" s="650"/>
      <c r="E2243" s="650"/>
      <c r="F2243" s="650"/>
    </row>
    <row r="2244" spans="1:6">
      <c r="A2244" s="650"/>
      <c r="B2244" s="650"/>
      <c r="C2244" s="650"/>
      <c r="D2244" s="650"/>
      <c r="E2244" s="650"/>
      <c r="F2244" s="650"/>
    </row>
    <row r="2245" spans="1:6">
      <c r="A2245" s="650"/>
      <c r="B2245" s="650"/>
      <c r="C2245" s="650"/>
      <c r="D2245" s="650"/>
      <c r="E2245" s="650"/>
      <c r="F2245" s="650"/>
    </row>
    <row r="2246" spans="1:6">
      <c r="A2246" s="650"/>
      <c r="B2246" s="650"/>
      <c r="C2246" s="650"/>
      <c r="D2246" s="650"/>
      <c r="E2246" s="650"/>
      <c r="F2246" s="650"/>
    </row>
    <row r="2247" spans="1:6">
      <c r="A2247" s="650"/>
      <c r="B2247" s="650"/>
      <c r="C2247" s="650"/>
      <c r="D2247" s="650"/>
      <c r="E2247" s="650"/>
      <c r="F2247" s="650"/>
    </row>
    <row r="2248" spans="1:6">
      <c r="A2248" s="650"/>
      <c r="B2248" s="650"/>
      <c r="C2248" s="650"/>
      <c r="D2248" s="650"/>
      <c r="E2248" s="650"/>
      <c r="F2248" s="650"/>
    </row>
    <row r="2249" spans="1:6">
      <c r="A2249" s="650"/>
      <c r="B2249" s="650"/>
      <c r="C2249" s="650"/>
      <c r="D2249" s="650"/>
      <c r="E2249" s="650"/>
      <c r="F2249" s="650"/>
    </row>
    <row r="2250" spans="1:6">
      <c r="A2250" s="650"/>
      <c r="B2250" s="650"/>
      <c r="C2250" s="650"/>
      <c r="D2250" s="650"/>
      <c r="E2250" s="650"/>
      <c r="F2250" s="650"/>
    </row>
    <row r="2251" spans="1:6">
      <c r="A2251" s="650"/>
      <c r="B2251" s="650"/>
      <c r="C2251" s="650"/>
      <c r="D2251" s="650"/>
      <c r="E2251" s="650"/>
      <c r="F2251" s="650"/>
    </row>
    <row r="2252" spans="1:6">
      <c r="A2252" s="650"/>
      <c r="B2252" s="650"/>
      <c r="C2252" s="650"/>
      <c r="D2252" s="650"/>
      <c r="E2252" s="650"/>
      <c r="F2252" s="650"/>
    </row>
    <row r="2253" spans="1:6">
      <c r="A2253" s="650"/>
      <c r="B2253" s="650"/>
      <c r="C2253" s="650"/>
      <c r="D2253" s="650"/>
      <c r="E2253" s="650"/>
      <c r="F2253" s="650"/>
    </row>
    <row r="2254" spans="1:6">
      <c r="A2254" s="650"/>
      <c r="B2254" s="650"/>
      <c r="C2254" s="650"/>
      <c r="D2254" s="650"/>
      <c r="E2254" s="650"/>
      <c r="F2254" s="650"/>
    </row>
    <row r="2255" spans="1:6">
      <c r="A2255" s="650"/>
      <c r="B2255" s="650"/>
      <c r="C2255" s="650"/>
      <c r="D2255" s="650"/>
      <c r="E2255" s="650"/>
      <c r="F2255" s="650"/>
    </row>
    <row r="2256" spans="1:6">
      <c r="A2256" s="650"/>
      <c r="B2256" s="650"/>
      <c r="C2256" s="650"/>
      <c r="D2256" s="650"/>
      <c r="E2256" s="650"/>
      <c r="F2256" s="650"/>
    </row>
    <row r="2257" spans="1:6">
      <c r="A2257" s="650"/>
      <c r="B2257" s="650"/>
      <c r="C2257" s="650"/>
      <c r="D2257" s="650"/>
      <c r="E2257" s="650"/>
      <c r="F2257" s="650"/>
    </row>
    <row r="2258" spans="1:6">
      <c r="A2258" s="650"/>
      <c r="B2258" s="650"/>
      <c r="C2258" s="650"/>
      <c r="D2258" s="650"/>
      <c r="E2258" s="650"/>
      <c r="F2258" s="650"/>
    </row>
    <row r="2259" spans="1:6">
      <c r="A2259" s="650"/>
      <c r="B2259" s="650"/>
      <c r="C2259" s="650"/>
      <c r="D2259" s="650"/>
      <c r="E2259" s="650"/>
      <c r="F2259" s="650"/>
    </row>
    <row r="2260" spans="1:6">
      <c r="A2260" s="650"/>
      <c r="B2260" s="650"/>
      <c r="C2260" s="650"/>
      <c r="D2260" s="650"/>
      <c r="E2260" s="650"/>
      <c r="F2260" s="650"/>
    </row>
    <row r="2261" spans="1:6">
      <c r="A2261" s="650"/>
      <c r="B2261" s="650"/>
      <c r="C2261" s="650"/>
      <c r="D2261" s="650"/>
      <c r="E2261" s="650"/>
      <c r="F2261" s="650"/>
    </row>
    <row r="2262" spans="1:6">
      <c r="A2262" s="650"/>
      <c r="B2262" s="650"/>
      <c r="C2262" s="650"/>
      <c r="D2262" s="650"/>
      <c r="E2262" s="650"/>
      <c r="F2262" s="650"/>
    </row>
    <row r="2263" spans="1:6">
      <c r="A2263" s="650"/>
      <c r="B2263" s="650"/>
      <c r="C2263" s="650"/>
      <c r="D2263" s="650"/>
      <c r="E2263" s="650"/>
      <c r="F2263" s="650"/>
    </row>
    <row r="2264" spans="1:6">
      <c r="A2264" s="650"/>
      <c r="B2264" s="650"/>
      <c r="C2264" s="650"/>
      <c r="D2264" s="650"/>
      <c r="E2264" s="650"/>
      <c r="F2264" s="650"/>
    </row>
    <row r="2265" spans="1:6">
      <c r="A2265" s="650"/>
      <c r="B2265" s="650"/>
      <c r="C2265" s="650"/>
      <c r="D2265" s="650"/>
      <c r="E2265" s="650"/>
      <c r="F2265" s="650"/>
    </row>
    <row r="2266" spans="1:6">
      <c r="A2266" s="650"/>
      <c r="B2266" s="650"/>
      <c r="C2266" s="650"/>
      <c r="D2266" s="650"/>
      <c r="E2266" s="650"/>
      <c r="F2266" s="650"/>
    </row>
    <row r="2267" spans="1:6">
      <c r="A2267" s="650"/>
      <c r="B2267" s="650"/>
      <c r="C2267" s="650"/>
      <c r="D2267" s="650"/>
      <c r="E2267" s="650"/>
      <c r="F2267" s="650"/>
    </row>
    <row r="2268" spans="1:6">
      <c r="A2268" s="650"/>
      <c r="B2268" s="650"/>
      <c r="C2268" s="650"/>
      <c r="D2268" s="650"/>
      <c r="E2268" s="650"/>
      <c r="F2268" s="650"/>
    </row>
    <row r="2269" spans="1:6">
      <c r="A2269" s="650"/>
      <c r="B2269" s="650"/>
      <c r="C2269" s="650"/>
      <c r="D2269" s="650"/>
      <c r="E2269" s="650"/>
      <c r="F2269" s="650"/>
    </row>
    <row r="2270" spans="1:6">
      <c r="A2270" s="650"/>
      <c r="B2270" s="650"/>
      <c r="C2270" s="650"/>
      <c r="D2270" s="650"/>
      <c r="E2270" s="650"/>
      <c r="F2270" s="650"/>
    </row>
    <row r="2271" spans="1:6">
      <c r="A2271" s="650"/>
      <c r="B2271" s="650"/>
      <c r="C2271" s="650"/>
      <c r="D2271" s="650"/>
      <c r="E2271" s="650"/>
      <c r="F2271" s="650"/>
    </row>
    <row r="2272" spans="1:6">
      <c r="A2272" s="650"/>
      <c r="B2272" s="650"/>
      <c r="C2272" s="650"/>
      <c r="D2272" s="650"/>
      <c r="E2272" s="650"/>
      <c r="F2272" s="650"/>
    </row>
    <row r="2273" spans="1:6">
      <c r="A2273" s="650"/>
      <c r="B2273" s="650"/>
      <c r="C2273" s="650"/>
      <c r="D2273" s="650"/>
      <c r="E2273" s="650"/>
      <c r="F2273" s="650"/>
    </row>
    <row r="2274" spans="1:6">
      <c r="A2274" s="650"/>
      <c r="B2274" s="650"/>
      <c r="C2274" s="650"/>
      <c r="D2274" s="650"/>
      <c r="E2274" s="650"/>
      <c r="F2274" s="650"/>
    </row>
    <row r="2275" spans="1:6">
      <c r="A2275" s="650"/>
      <c r="B2275" s="650"/>
      <c r="C2275" s="650"/>
      <c r="D2275" s="650"/>
      <c r="E2275" s="650"/>
      <c r="F2275" s="650"/>
    </row>
    <row r="2276" spans="1:6">
      <c r="A2276" s="650"/>
      <c r="B2276" s="650"/>
      <c r="C2276" s="650"/>
      <c r="D2276" s="650"/>
      <c r="E2276" s="650"/>
      <c r="F2276" s="650"/>
    </row>
    <row r="2277" spans="1:6">
      <c r="A2277" s="650"/>
      <c r="B2277" s="650"/>
      <c r="C2277" s="650"/>
      <c r="D2277" s="650"/>
      <c r="E2277" s="650"/>
      <c r="F2277" s="650"/>
    </row>
    <row r="2278" spans="1:6">
      <c r="A2278" s="650"/>
      <c r="B2278" s="650"/>
      <c r="C2278" s="650"/>
      <c r="D2278" s="650"/>
      <c r="E2278" s="650"/>
      <c r="F2278" s="650"/>
    </row>
    <row r="2279" spans="1:6">
      <c r="A2279" s="650"/>
      <c r="B2279" s="650"/>
      <c r="C2279" s="650"/>
      <c r="D2279" s="650"/>
      <c r="E2279" s="650"/>
      <c r="F2279" s="650"/>
    </row>
    <row r="2280" spans="1:6">
      <c r="A2280" s="650"/>
      <c r="B2280" s="650"/>
      <c r="C2280" s="650"/>
      <c r="D2280" s="650"/>
      <c r="E2280" s="650"/>
      <c r="F2280" s="650"/>
    </row>
    <row r="2281" spans="1:6">
      <c r="A2281" s="650"/>
      <c r="B2281" s="650"/>
      <c r="C2281" s="650"/>
      <c r="D2281" s="650"/>
      <c r="E2281" s="650"/>
      <c r="F2281" s="650"/>
    </row>
    <row r="2282" spans="1:6">
      <c r="A2282" s="650"/>
      <c r="B2282" s="650"/>
      <c r="C2282" s="650"/>
      <c r="D2282" s="650"/>
      <c r="E2282" s="650"/>
      <c r="F2282" s="650"/>
    </row>
    <row r="2283" spans="1:6">
      <c r="A2283" s="650"/>
      <c r="B2283" s="650"/>
      <c r="C2283" s="650"/>
      <c r="D2283" s="650"/>
      <c r="E2283" s="650"/>
      <c r="F2283" s="650"/>
    </row>
    <row r="2284" spans="1:6">
      <c r="A2284" s="650"/>
      <c r="B2284" s="650"/>
      <c r="C2284" s="650"/>
      <c r="D2284" s="650"/>
      <c r="E2284" s="650"/>
      <c r="F2284" s="650"/>
    </row>
    <row r="2285" spans="1:6">
      <c r="A2285" s="650"/>
      <c r="B2285" s="650"/>
      <c r="C2285" s="650"/>
      <c r="D2285" s="650"/>
      <c r="E2285" s="650"/>
      <c r="F2285" s="650"/>
    </row>
    <row r="2286" spans="1:6">
      <c r="A2286" s="650"/>
      <c r="B2286" s="650"/>
      <c r="C2286" s="650"/>
      <c r="D2286" s="650"/>
      <c r="E2286" s="650"/>
      <c r="F2286" s="650"/>
    </row>
    <row r="2287" spans="1:6">
      <c r="A2287" s="650"/>
      <c r="B2287" s="650"/>
      <c r="C2287" s="650"/>
      <c r="D2287" s="650"/>
      <c r="E2287" s="650"/>
      <c r="F2287" s="650"/>
    </row>
    <row r="2288" spans="1:6">
      <c r="A2288" s="650"/>
      <c r="B2288" s="650"/>
      <c r="C2288" s="650"/>
      <c r="D2288" s="650"/>
      <c r="E2288" s="650"/>
      <c r="F2288" s="650"/>
    </row>
    <row r="2289" spans="1:6">
      <c r="A2289" s="650"/>
      <c r="B2289" s="650"/>
      <c r="C2289" s="650"/>
      <c r="D2289" s="650"/>
      <c r="E2289" s="650"/>
      <c r="F2289" s="650"/>
    </row>
    <row r="2290" spans="1:6">
      <c r="A2290" s="650"/>
      <c r="B2290" s="650"/>
      <c r="C2290" s="650"/>
      <c r="D2290" s="650"/>
      <c r="E2290" s="650"/>
      <c r="F2290" s="650"/>
    </row>
    <row r="2291" spans="1:6">
      <c r="A2291" s="650"/>
      <c r="B2291" s="650"/>
      <c r="C2291" s="650"/>
      <c r="D2291" s="650"/>
      <c r="E2291" s="650"/>
      <c r="F2291" s="650"/>
    </row>
    <row r="2292" spans="1:6">
      <c r="A2292" s="650"/>
      <c r="B2292" s="650"/>
      <c r="C2292" s="650"/>
      <c r="D2292" s="650"/>
      <c r="E2292" s="650"/>
      <c r="F2292" s="650"/>
    </row>
    <row r="2293" spans="1:6">
      <c r="A2293" s="650"/>
      <c r="B2293" s="650"/>
      <c r="C2293" s="650"/>
      <c r="D2293" s="650"/>
      <c r="E2293" s="650"/>
      <c r="F2293" s="650"/>
    </row>
    <row r="2294" spans="1:6">
      <c r="A2294" s="650"/>
      <c r="B2294" s="650"/>
      <c r="C2294" s="650"/>
      <c r="D2294" s="650"/>
      <c r="E2294" s="650"/>
      <c r="F2294" s="650"/>
    </row>
    <row r="2295" spans="1:6">
      <c r="A2295" s="650"/>
      <c r="B2295" s="650"/>
      <c r="C2295" s="650"/>
      <c r="D2295" s="650"/>
      <c r="E2295" s="650"/>
      <c r="F2295" s="650"/>
    </row>
    <row r="2296" spans="1:6">
      <c r="A2296" s="650"/>
      <c r="B2296" s="650"/>
      <c r="C2296" s="650"/>
      <c r="D2296" s="650"/>
      <c r="E2296" s="650"/>
      <c r="F2296" s="650"/>
    </row>
    <row r="2297" spans="1:6">
      <c r="A2297" s="650"/>
      <c r="B2297" s="650"/>
      <c r="C2297" s="650"/>
      <c r="D2297" s="650"/>
      <c r="E2297" s="650"/>
      <c r="F2297" s="650"/>
    </row>
    <row r="2298" spans="1:6">
      <c r="A2298" s="650"/>
      <c r="B2298" s="650"/>
      <c r="C2298" s="650"/>
      <c r="D2298" s="650"/>
      <c r="E2298" s="650"/>
      <c r="F2298" s="650"/>
    </row>
    <row r="2299" spans="1:6">
      <c r="A2299" s="650"/>
      <c r="B2299" s="650"/>
      <c r="C2299" s="650"/>
      <c r="D2299" s="650"/>
      <c r="E2299" s="650"/>
      <c r="F2299" s="650"/>
    </row>
    <row r="2300" spans="1:6">
      <c r="A2300" s="650"/>
      <c r="B2300" s="650"/>
      <c r="C2300" s="650"/>
      <c r="D2300" s="650"/>
      <c r="E2300" s="650"/>
      <c r="F2300" s="650"/>
    </row>
    <row r="2301" spans="1:6">
      <c r="A2301" s="650"/>
      <c r="B2301" s="650"/>
      <c r="C2301" s="650"/>
      <c r="D2301" s="650"/>
      <c r="E2301" s="650"/>
      <c r="F2301" s="650"/>
    </row>
    <row r="2302" spans="1:6">
      <c r="A2302" s="650"/>
      <c r="B2302" s="650"/>
      <c r="C2302" s="650"/>
      <c r="D2302" s="650"/>
      <c r="E2302" s="650"/>
      <c r="F2302" s="650"/>
    </row>
    <row r="2303" spans="1:6">
      <c r="A2303" s="650"/>
      <c r="B2303" s="650"/>
      <c r="C2303" s="650"/>
      <c r="D2303" s="650"/>
      <c r="E2303" s="650"/>
      <c r="F2303" s="650"/>
    </row>
    <row r="2304" spans="1:6">
      <c r="A2304" s="650"/>
      <c r="B2304" s="650"/>
      <c r="C2304" s="650"/>
      <c r="D2304" s="650"/>
      <c r="E2304" s="650"/>
      <c r="F2304" s="650"/>
    </row>
    <row r="2305" spans="1:6">
      <c r="A2305" s="650"/>
      <c r="B2305" s="650"/>
      <c r="C2305" s="650"/>
      <c r="D2305" s="650"/>
      <c r="E2305" s="650"/>
      <c r="F2305" s="650"/>
    </row>
    <row r="2306" spans="1:6">
      <c r="A2306" s="650"/>
      <c r="B2306" s="650"/>
      <c r="C2306" s="650"/>
      <c r="D2306" s="650"/>
      <c r="E2306" s="650"/>
      <c r="F2306" s="650"/>
    </row>
    <row r="2307" spans="1:6">
      <c r="A2307" s="650"/>
      <c r="B2307" s="650"/>
      <c r="C2307" s="650"/>
      <c r="D2307" s="650"/>
      <c r="E2307" s="650"/>
      <c r="F2307" s="650"/>
    </row>
    <row r="2308" spans="1:6">
      <c r="A2308" s="650"/>
      <c r="B2308" s="650"/>
      <c r="C2308" s="650"/>
      <c r="D2308" s="650"/>
      <c r="E2308" s="650"/>
      <c r="F2308" s="650"/>
    </row>
    <row r="2309" spans="1:6">
      <c r="A2309" s="650"/>
      <c r="B2309" s="650"/>
      <c r="C2309" s="650"/>
      <c r="D2309" s="650"/>
      <c r="E2309" s="650"/>
      <c r="F2309" s="650"/>
    </row>
    <row r="2310" spans="1:6">
      <c r="A2310" s="650"/>
      <c r="B2310" s="650"/>
      <c r="C2310" s="650"/>
      <c r="D2310" s="650"/>
      <c r="E2310" s="650"/>
      <c r="F2310" s="650"/>
    </row>
    <row r="2311" spans="1:6">
      <c r="A2311" s="650"/>
      <c r="B2311" s="650"/>
      <c r="C2311" s="650"/>
      <c r="D2311" s="650"/>
      <c r="E2311" s="650"/>
      <c r="F2311" s="650"/>
    </row>
    <row r="2312" spans="1:6">
      <c r="A2312" s="650"/>
      <c r="B2312" s="650"/>
      <c r="C2312" s="650"/>
      <c r="D2312" s="650"/>
      <c r="E2312" s="650"/>
      <c r="F2312" s="650"/>
    </row>
    <row r="2313" spans="1:6">
      <c r="A2313" s="650"/>
      <c r="B2313" s="650"/>
      <c r="C2313" s="650"/>
      <c r="D2313" s="650"/>
      <c r="E2313" s="650"/>
      <c r="F2313" s="650"/>
    </row>
    <row r="2314" spans="1:6">
      <c r="A2314" s="650"/>
      <c r="B2314" s="650"/>
      <c r="C2314" s="650"/>
      <c r="D2314" s="650"/>
      <c r="E2314" s="650"/>
      <c r="F2314" s="650"/>
    </row>
    <row r="2315" spans="1:6">
      <c r="A2315" s="650"/>
      <c r="B2315" s="650"/>
      <c r="C2315" s="650"/>
      <c r="D2315" s="650"/>
      <c r="E2315" s="650"/>
      <c r="F2315" s="650"/>
    </row>
    <row r="2316" spans="1:6">
      <c r="A2316" s="650"/>
      <c r="B2316" s="650"/>
      <c r="C2316" s="650"/>
      <c r="D2316" s="650"/>
      <c r="E2316" s="650"/>
      <c r="F2316" s="650"/>
    </row>
    <row r="2317" spans="1:6">
      <c r="A2317" s="650"/>
      <c r="B2317" s="650"/>
      <c r="C2317" s="650"/>
      <c r="D2317" s="650"/>
      <c r="E2317" s="650"/>
      <c r="F2317" s="650"/>
    </row>
    <row r="2318" spans="1:6">
      <c r="A2318" s="650"/>
      <c r="B2318" s="650"/>
      <c r="C2318" s="650"/>
      <c r="D2318" s="650"/>
      <c r="E2318" s="650"/>
      <c r="F2318" s="650"/>
    </row>
    <row r="2319" spans="1:6">
      <c r="A2319" s="650"/>
      <c r="B2319" s="650"/>
      <c r="C2319" s="650"/>
      <c r="D2319" s="650"/>
      <c r="E2319" s="650"/>
      <c r="F2319" s="650"/>
    </row>
    <row r="2320" spans="1:6">
      <c r="A2320" s="650"/>
      <c r="B2320" s="650"/>
      <c r="C2320" s="650"/>
      <c r="D2320" s="650"/>
      <c r="E2320" s="650"/>
      <c r="F2320" s="650"/>
    </row>
    <row r="2321" spans="1:6">
      <c r="A2321" s="650"/>
      <c r="B2321" s="650"/>
      <c r="C2321" s="650"/>
      <c r="D2321" s="650"/>
      <c r="E2321" s="650"/>
      <c r="F2321" s="650"/>
    </row>
    <row r="2322" spans="1:6">
      <c r="A2322" s="650"/>
      <c r="B2322" s="650"/>
      <c r="C2322" s="650"/>
      <c r="D2322" s="650"/>
      <c r="E2322" s="650"/>
      <c r="F2322" s="650"/>
    </row>
    <row r="2323" spans="1:6">
      <c r="A2323" s="650"/>
      <c r="B2323" s="650"/>
      <c r="C2323" s="650"/>
      <c r="D2323" s="650"/>
      <c r="E2323" s="650"/>
      <c r="F2323" s="650"/>
    </row>
    <row r="2324" spans="1:6">
      <c r="A2324" s="650"/>
      <c r="B2324" s="650"/>
      <c r="C2324" s="650"/>
      <c r="D2324" s="650"/>
      <c r="E2324" s="650"/>
      <c r="F2324" s="650"/>
    </row>
    <row r="2325" spans="1:6">
      <c r="A2325" s="650"/>
      <c r="B2325" s="650"/>
      <c r="C2325" s="650"/>
      <c r="D2325" s="650"/>
      <c r="E2325" s="650"/>
      <c r="F2325" s="650"/>
    </row>
    <row r="2326" spans="1:6">
      <c r="A2326" s="650"/>
      <c r="B2326" s="650"/>
      <c r="C2326" s="650"/>
      <c r="D2326" s="650"/>
      <c r="E2326" s="650"/>
      <c r="F2326" s="650"/>
    </row>
    <row r="2327" spans="1:6">
      <c r="A2327" s="650"/>
      <c r="B2327" s="650"/>
      <c r="C2327" s="650"/>
      <c r="D2327" s="650"/>
      <c r="E2327" s="650"/>
      <c r="F2327" s="650"/>
    </row>
    <row r="2328" spans="1:6">
      <c r="A2328" s="650"/>
      <c r="B2328" s="650"/>
      <c r="C2328" s="650"/>
      <c r="D2328" s="650"/>
      <c r="E2328" s="650"/>
      <c r="F2328" s="650"/>
    </row>
    <row r="2329" spans="1:6">
      <c r="A2329" s="650"/>
      <c r="B2329" s="650"/>
      <c r="C2329" s="650"/>
      <c r="D2329" s="650"/>
      <c r="E2329" s="650"/>
      <c r="F2329" s="650"/>
    </row>
    <row r="2330" spans="1:6">
      <c r="A2330" s="650"/>
      <c r="B2330" s="650"/>
      <c r="C2330" s="650"/>
      <c r="D2330" s="650"/>
      <c r="E2330" s="650"/>
      <c r="F2330" s="650"/>
    </row>
    <row r="2331" spans="1:6">
      <c r="A2331" s="650"/>
      <c r="B2331" s="650"/>
      <c r="C2331" s="650"/>
      <c r="D2331" s="650"/>
      <c r="E2331" s="650"/>
      <c r="F2331" s="650"/>
    </row>
    <row r="2332" spans="1:6">
      <c r="A2332" s="650"/>
      <c r="B2332" s="650"/>
      <c r="C2332" s="650"/>
      <c r="D2332" s="650"/>
      <c r="E2332" s="650"/>
      <c r="F2332" s="650"/>
    </row>
    <row r="2333" spans="1:6">
      <c r="A2333" s="650"/>
      <c r="B2333" s="650"/>
      <c r="C2333" s="650"/>
      <c r="D2333" s="650"/>
      <c r="E2333" s="650"/>
      <c r="F2333" s="650"/>
    </row>
    <row r="2334" spans="1:6">
      <c r="A2334" s="650"/>
      <c r="B2334" s="650"/>
      <c r="C2334" s="650"/>
      <c r="D2334" s="650"/>
      <c r="E2334" s="650"/>
      <c r="F2334" s="650"/>
    </row>
    <row r="2335" spans="1:6">
      <c r="A2335" s="650"/>
      <c r="B2335" s="650"/>
      <c r="C2335" s="650"/>
      <c r="D2335" s="650"/>
      <c r="E2335" s="650"/>
      <c r="F2335" s="650"/>
    </row>
    <row r="2336" spans="1:6">
      <c r="A2336" s="650"/>
      <c r="B2336" s="650"/>
      <c r="C2336" s="650"/>
      <c r="D2336" s="650"/>
      <c r="E2336" s="650"/>
      <c r="F2336" s="650"/>
    </row>
    <row r="2337" spans="1:6">
      <c r="A2337" s="650"/>
      <c r="B2337" s="650"/>
      <c r="C2337" s="650"/>
      <c r="D2337" s="650"/>
      <c r="E2337" s="650"/>
      <c r="F2337" s="650"/>
    </row>
    <row r="2338" spans="1:6">
      <c r="A2338" s="650"/>
      <c r="B2338" s="650"/>
      <c r="C2338" s="650"/>
      <c r="D2338" s="650"/>
      <c r="E2338" s="650"/>
      <c r="F2338" s="650"/>
    </row>
    <row r="2339" spans="1:6">
      <c r="A2339" s="650"/>
      <c r="B2339" s="650"/>
      <c r="C2339" s="650"/>
      <c r="D2339" s="650"/>
      <c r="E2339" s="650"/>
      <c r="F2339" s="650"/>
    </row>
    <row r="2340" spans="1:6">
      <c r="A2340" s="650"/>
      <c r="B2340" s="650"/>
      <c r="C2340" s="650"/>
      <c r="D2340" s="650"/>
      <c r="E2340" s="650"/>
      <c r="F2340" s="650"/>
    </row>
    <row r="2341" spans="1:6">
      <c r="A2341" s="650"/>
      <c r="B2341" s="650"/>
      <c r="C2341" s="650"/>
      <c r="D2341" s="650"/>
      <c r="E2341" s="650"/>
      <c r="F2341" s="650"/>
    </row>
    <row r="2342" spans="1:6">
      <c r="A2342" s="650"/>
      <c r="B2342" s="650"/>
      <c r="C2342" s="650"/>
      <c r="D2342" s="650"/>
      <c r="E2342" s="650"/>
      <c r="F2342" s="650"/>
    </row>
    <row r="2343" spans="1:6">
      <c r="A2343" s="650"/>
      <c r="B2343" s="650"/>
      <c r="C2343" s="650"/>
      <c r="D2343" s="650"/>
      <c r="E2343" s="650"/>
      <c r="F2343" s="650"/>
    </row>
    <row r="2344" spans="1:6">
      <c r="A2344" s="650"/>
      <c r="B2344" s="650"/>
      <c r="C2344" s="650"/>
      <c r="D2344" s="650"/>
      <c r="E2344" s="650"/>
      <c r="F2344" s="650"/>
    </row>
    <row r="2345" spans="1:6">
      <c r="A2345" s="650"/>
      <c r="B2345" s="650"/>
      <c r="C2345" s="650"/>
      <c r="D2345" s="650"/>
      <c r="E2345" s="650"/>
      <c r="F2345" s="650"/>
    </row>
    <row r="2346" spans="1:6">
      <c r="A2346" s="650"/>
      <c r="B2346" s="650"/>
      <c r="C2346" s="650"/>
      <c r="D2346" s="650"/>
      <c r="E2346" s="650"/>
      <c r="F2346" s="650"/>
    </row>
    <row r="2347" spans="1:6">
      <c r="A2347" s="650"/>
      <c r="B2347" s="650"/>
      <c r="C2347" s="650"/>
      <c r="D2347" s="650"/>
      <c r="E2347" s="650"/>
      <c r="F2347" s="650"/>
    </row>
    <row r="2348" spans="1:6">
      <c r="A2348" s="650"/>
      <c r="B2348" s="650"/>
      <c r="C2348" s="650"/>
      <c r="D2348" s="650"/>
      <c r="E2348" s="650"/>
      <c r="F2348" s="650"/>
    </row>
    <row r="2349" spans="1:6">
      <c r="A2349" s="650"/>
      <c r="B2349" s="650"/>
      <c r="C2349" s="650"/>
      <c r="D2349" s="650"/>
      <c r="E2349" s="650"/>
      <c r="F2349" s="650"/>
    </row>
    <row r="2350" spans="1:6">
      <c r="A2350" s="650"/>
      <c r="B2350" s="650"/>
      <c r="C2350" s="650"/>
      <c r="D2350" s="650"/>
      <c r="E2350" s="650"/>
      <c r="F2350" s="650"/>
    </row>
    <row r="2351" spans="1:6">
      <c r="A2351" s="650"/>
      <c r="B2351" s="650"/>
      <c r="C2351" s="650"/>
      <c r="D2351" s="650"/>
      <c r="E2351" s="650"/>
      <c r="F2351" s="650"/>
    </row>
    <row r="2352" spans="1:6">
      <c r="A2352" s="650"/>
      <c r="B2352" s="650"/>
      <c r="C2352" s="650"/>
      <c r="D2352" s="650"/>
      <c r="E2352" s="650"/>
      <c r="F2352" s="650"/>
    </row>
    <row r="2353" spans="1:6">
      <c r="A2353" s="650"/>
      <c r="B2353" s="650"/>
      <c r="C2353" s="650"/>
      <c r="D2353" s="650"/>
      <c r="E2353" s="650"/>
      <c r="F2353" s="650"/>
    </row>
    <row r="2354" spans="1:6">
      <c r="A2354" s="650"/>
      <c r="B2354" s="650"/>
      <c r="C2354" s="650"/>
      <c r="D2354" s="650"/>
      <c r="E2354" s="650"/>
      <c r="F2354" s="650"/>
    </row>
    <row r="2355" spans="1:6">
      <c r="A2355" s="650"/>
      <c r="B2355" s="650"/>
      <c r="C2355" s="650"/>
      <c r="D2355" s="650"/>
      <c r="E2355" s="650"/>
      <c r="F2355" s="650"/>
    </row>
    <row r="2356" spans="1:6">
      <c r="A2356" s="650"/>
      <c r="B2356" s="650"/>
      <c r="C2356" s="650"/>
      <c r="D2356" s="650"/>
      <c r="E2356" s="650"/>
      <c r="F2356" s="650"/>
    </row>
    <row r="2357" spans="1:6">
      <c r="A2357" s="650"/>
      <c r="B2357" s="650"/>
      <c r="C2357" s="650"/>
      <c r="D2357" s="650"/>
      <c r="E2357" s="650"/>
      <c r="F2357" s="650"/>
    </row>
    <row r="2358" spans="1:6">
      <c r="A2358" s="650"/>
      <c r="B2358" s="650"/>
      <c r="C2358" s="650"/>
      <c r="D2358" s="650"/>
      <c r="E2358" s="650"/>
      <c r="F2358" s="650"/>
    </row>
    <row r="2359" spans="1:6">
      <c r="A2359" s="650"/>
      <c r="B2359" s="650"/>
      <c r="C2359" s="650"/>
      <c r="D2359" s="650"/>
      <c r="E2359" s="650"/>
      <c r="F2359" s="650"/>
    </row>
    <row r="2360" spans="1:6">
      <c r="A2360" s="650"/>
      <c r="B2360" s="650"/>
      <c r="C2360" s="650"/>
      <c r="D2360" s="650"/>
      <c r="E2360" s="650"/>
      <c r="F2360" s="650"/>
    </row>
    <row r="2361" spans="1:6">
      <c r="A2361" s="650"/>
      <c r="B2361" s="650"/>
      <c r="C2361" s="650"/>
      <c r="D2361" s="650"/>
      <c r="E2361" s="650"/>
      <c r="F2361" s="650"/>
    </row>
    <row r="2362" spans="1:6">
      <c r="A2362" s="650"/>
      <c r="B2362" s="650"/>
      <c r="C2362" s="650"/>
      <c r="D2362" s="650"/>
      <c r="E2362" s="650"/>
      <c r="F2362" s="650"/>
    </row>
    <row r="2363" spans="1:6">
      <c r="A2363" s="650"/>
      <c r="B2363" s="650"/>
      <c r="C2363" s="650"/>
      <c r="D2363" s="650"/>
      <c r="E2363" s="650"/>
      <c r="F2363" s="650"/>
    </row>
    <row r="2364" spans="1:6">
      <c r="A2364" s="650"/>
      <c r="B2364" s="650"/>
      <c r="C2364" s="650"/>
      <c r="D2364" s="650"/>
      <c r="E2364" s="650"/>
      <c r="F2364" s="650"/>
    </row>
    <row r="2365" spans="1:6">
      <c r="A2365" s="650"/>
      <c r="B2365" s="650"/>
      <c r="C2365" s="650"/>
      <c r="D2365" s="650"/>
      <c r="E2365" s="650"/>
      <c r="F2365" s="650"/>
    </row>
    <row r="2366" spans="1:6">
      <c r="A2366" s="650"/>
      <c r="B2366" s="650"/>
      <c r="C2366" s="650"/>
      <c r="D2366" s="650"/>
      <c r="E2366" s="650"/>
      <c r="F2366" s="650"/>
    </row>
    <row r="2367" spans="1:6">
      <c r="A2367" s="650"/>
      <c r="B2367" s="650"/>
      <c r="C2367" s="650"/>
      <c r="D2367" s="650"/>
      <c r="E2367" s="650"/>
      <c r="F2367" s="650"/>
    </row>
    <row r="2368" spans="1:6">
      <c r="A2368" s="650"/>
      <c r="B2368" s="650"/>
      <c r="C2368" s="650"/>
      <c r="D2368" s="650"/>
      <c r="E2368" s="650"/>
      <c r="F2368" s="650"/>
    </row>
    <row r="2369" spans="1:6">
      <c r="A2369" s="650"/>
      <c r="B2369" s="650"/>
      <c r="C2369" s="650"/>
      <c r="D2369" s="650"/>
      <c r="E2369" s="650"/>
      <c r="F2369" s="650"/>
    </row>
    <row r="2370" spans="1:6">
      <c r="A2370" s="650"/>
      <c r="B2370" s="650"/>
      <c r="C2370" s="650"/>
      <c r="D2370" s="650"/>
      <c r="E2370" s="650"/>
      <c r="F2370" s="650"/>
    </row>
    <row r="2371" spans="1:6">
      <c r="A2371" s="650"/>
      <c r="B2371" s="650"/>
      <c r="C2371" s="650"/>
      <c r="D2371" s="650"/>
      <c r="E2371" s="650"/>
      <c r="F2371" s="650"/>
    </row>
    <row r="2372" spans="1:6">
      <c r="A2372" s="650"/>
      <c r="B2372" s="650"/>
      <c r="C2372" s="650"/>
      <c r="D2372" s="650"/>
      <c r="E2372" s="650"/>
      <c r="F2372" s="650"/>
    </row>
    <row r="2373" spans="1:6">
      <c r="A2373" s="650"/>
      <c r="B2373" s="650"/>
      <c r="C2373" s="650"/>
      <c r="D2373" s="650"/>
      <c r="E2373" s="650"/>
      <c r="F2373" s="650"/>
    </row>
    <row r="2374" spans="1:6">
      <c r="A2374" s="650"/>
      <c r="B2374" s="650"/>
      <c r="C2374" s="650"/>
      <c r="D2374" s="650"/>
      <c r="E2374" s="650"/>
      <c r="F2374" s="650"/>
    </row>
    <row r="2375" spans="1:6">
      <c r="A2375" s="650"/>
      <c r="B2375" s="650"/>
      <c r="C2375" s="650"/>
      <c r="D2375" s="650"/>
      <c r="E2375" s="650"/>
      <c r="F2375" s="650"/>
    </row>
    <row r="2376" spans="1:6">
      <c r="A2376" s="650"/>
      <c r="B2376" s="650"/>
      <c r="C2376" s="650"/>
      <c r="D2376" s="650"/>
      <c r="E2376" s="650"/>
      <c r="F2376" s="650"/>
    </row>
    <row r="2377" spans="1:6">
      <c r="A2377" s="650"/>
      <c r="B2377" s="650"/>
      <c r="C2377" s="650"/>
      <c r="D2377" s="650"/>
      <c r="E2377" s="650"/>
      <c r="F2377" s="650"/>
    </row>
    <row r="2378" spans="1:6">
      <c r="A2378" s="650"/>
      <c r="B2378" s="650"/>
      <c r="C2378" s="650"/>
      <c r="D2378" s="650"/>
      <c r="E2378" s="650"/>
      <c r="F2378" s="650"/>
    </row>
    <row r="2379" spans="1:6">
      <c r="A2379" s="650"/>
      <c r="B2379" s="650"/>
      <c r="C2379" s="650"/>
      <c r="D2379" s="650"/>
      <c r="E2379" s="650"/>
      <c r="F2379" s="650"/>
    </row>
    <row r="2380" spans="1:6">
      <c r="A2380" s="650"/>
      <c r="B2380" s="650"/>
      <c r="C2380" s="650"/>
      <c r="D2380" s="650"/>
      <c r="E2380" s="650"/>
      <c r="F2380" s="650"/>
    </row>
    <row r="2381" spans="1:6">
      <c r="A2381" s="650"/>
      <c r="B2381" s="650"/>
      <c r="C2381" s="650"/>
      <c r="D2381" s="650"/>
      <c r="E2381" s="650"/>
      <c r="F2381" s="650"/>
    </row>
    <row r="2382" spans="1:6">
      <c r="A2382" s="650"/>
      <c r="B2382" s="650"/>
      <c r="C2382" s="650"/>
      <c r="D2382" s="650"/>
      <c r="E2382" s="650"/>
      <c r="F2382" s="650"/>
    </row>
    <row r="2383" spans="1:6">
      <c r="A2383" s="650"/>
      <c r="B2383" s="650"/>
      <c r="C2383" s="650"/>
      <c r="D2383" s="650"/>
      <c r="E2383" s="650"/>
      <c r="F2383" s="650"/>
    </row>
    <row r="2384" spans="1:6">
      <c r="A2384" s="650"/>
      <c r="B2384" s="650"/>
      <c r="C2384" s="650"/>
      <c r="D2384" s="650"/>
      <c r="E2384" s="650"/>
      <c r="F2384" s="650"/>
    </row>
    <row r="2385" spans="1:6">
      <c r="A2385" s="650"/>
      <c r="B2385" s="650"/>
      <c r="C2385" s="650"/>
      <c r="D2385" s="650"/>
      <c r="E2385" s="650"/>
      <c r="F2385" s="650"/>
    </row>
    <row r="2386" spans="1:6">
      <c r="A2386" s="650"/>
      <c r="B2386" s="650"/>
      <c r="C2386" s="650"/>
      <c r="D2386" s="650"/>
      <c r="E2386" s="650"/>
      <c r="F2386" s="650"/>
    </row>
    <row r="2387" spans="1:6">
      <c r="A2387" s="650"/>
      <c r="B2387" s="650"/>
      <c r="C2387" s="650"/>
      <c r="D2387" s="650"/>
      <c r="E2387" s="650"/>
      <c r="F2387" s="650"/>
    </row>
    <row r="2388" spans="1:6">
      <c r="A2388" s="650"/>
      <c r="B2388" s="650"/>
      <c r="C2388" s="650"/>
      <c r="D2388" s="650"/>
      <c r="E2388" s="650"/>
      <c r="F2388" s="650"/>
    </row>
    <row r="2389" spans="1:6">
      <c r="A2389" s="650"/>
      <c r="B2389" s="650"/>
      <c r="C2389" s="650"/>
      <c r="D2389" s="650"/>
      <c r="E2389" s="650"/>
      <c r="F2389" s="650"/>
    </row>
    <row r="2390" spans="1:6">
      <c r="A2390" s="650"/>
      <c r="B2390" s="650"/>
      <c r="C2390" s="650"/>
      <c r="D2390" s="650"/>
      <c r="E2390" s="650"/>
      <c r="F2390" s="650"/>
    </row>
    <row r="2391" spans="1:6">
      <c r="A2391" s="650"/>
      <c r="B2391" s="650"/>
      <c r="C2391" s="650"/>
      <c r="D2391" s="650"/>
      <c r="E2391" s="650"/>
      <c r="F2391" s="650"/>
    </row>
    <row r="2392" spans="1:6">
      <c r="A2392" s="650"/>
      <c r="B2392" s="650"/>
      <c r="C2392" s="650"/>
      <c r="D2392" s="650"/>
      <c r="E2392" s="650"/>
      <c r="F2392" s="650"/>
    </row>
    <row r="2393" spans="1:6">
      <c r="A2393" s="650"/>
      <c r="B2393" s="650"/>
      <c r="C2393" s="650"/>
      <c r="D2393" s="650"/>
      <c r="E2393" s="650"/>
      <c r="F2393" s="650"/>
    </row>
    <row r="2394" spans="1:6">
      <c r="A2394" s="650"/>
      <c r="B2394" s="650"/>
      <c r="C2394" s="650"/>
      <c r="D2394" s="650"/>
      <c r="E2394" s="650"/>
      <c r="F2394" s="650"/>
    </row>
    <row r="2395" spans="1:6">
      <c r="A2395" s="650"/>
      <c r="B2395" s="650"/>
      <c r="C2395" s="650"/>
      <c r="D2395" s="650"/>
      <c r="E2395" s="650"/>
      <c r="F2395" s="650"/>
    </row>
    <row r="2396" spans="1:6">
      <c r="A2396" s="650"/>
      <c r="B2396" s="650"/>
      <c r="C2396" s="650"/>
      <c r="D2396" s="650"/>
      <c r="E2396" s="650"/>
      <c r="F2396" s="650"/>
    </row>
    <row r="2397" spans="1:6">
      <c r="A2397" s="650"/>
      <c r="B2397" s="650"/>
      <c r="C2397" s="650"/>
      <c r="D2397" s="650"/>
      <c r="E2397" s="650"/>
      <c r="F2397" s="650"/>
    </row>
    <row r="2398" spans="1:6">
      <c r="A2398" s="650"/>
      <c r="B2398" s="650"/>
      <c r="C2398" s="650"/>
      <c r="D2398" s="650"/>
      <c r="E2398" s="650"/>
      <c r="F2398" s="650"/>
    </row>
    <row r="2399" spans="1:6">
      <c r="A2399" s="650"/>
      <c r="B2399" s="650"/>
      <c r="C2399" s="650"/>
      <c r="D2399" s="650"/>
      <c r="E2399" s="650"/>
      <c r="F2399" s="650"/>
    </row>
    <row r="2400" spans="1:6">
      <c r="A2400" s="650"/>
      <c r="B2400" s="650"/>
      <c r="C2400" s="650"/>
      <c r="D2400" s="650"/>
      <c r="E2400" s="650"/>
      <c r="F2400" s="650"/>
    </row>
    <row r="2401" spans="1:6">
      <c r="A2401" s="650"/>
      <c r="B2401" s="650"/>
      <c r="C2401" s="650"/>
      <c r="D2401" s="650"/>
      <c r="E2401" s="650"/>
      <c r="F2401" s="650"/>
    </row>
    <row r="2402" spans="1:6">
      <c r="A2402" s="650"/>
      <c r="B2402" s="650"/>
      <c r="C2402" s="650"/>
      <c r="D2402" s="650"/>
      <c r="E2402" s="650"/>
      <c r="F2402" s="650"/>
    </row>
    <row r="2403" spans="1:6">
      <c r="A2403" s="650"/>
      <c r="B2403" s="650"/>
      <c r="C2403" s="650"/>
      <c r="D2403" s="650"/>
      <c r="E2403" s="650"/>
      <c r="F2403" s="650"/>
    </row>
    <row r="2404" spans="1:6">
      <c r="A2404" s="650"/>
      <c r="B2404" s="650"/>
      <c r="C2404" s="650"/>
      <c r="D2404" s="650"/>
      <c r="E2404" s="650"/>
      <c r="F2404" s="650"/>
    </row>
    <row r="2405" spans="1:6">
      <c r="A2405" s="650"/>
      <c r="B2405" s="650"/>
      <c r="C2405" s="650"/>
      <c r="D2405" s="650"/>
      <c r="E2405" s="650"/>
      <c r="F2405" s="650"/>
    </row>
    <row r="2406" spans="1:6">
      <c r="A2406" s="650"/>
      <c r="B2406" s="650"/>
      <c r="C2406" s="650"/>
      <c r="D2406" s="650"/>
      <c r="E2406" s="650"/>
      <c r="F2406" s="650"/>
    </row>
    <row r="2407" spans="1:6">
      <c r="A2407" s="650"/>
      <c r="B2407" s="650"/>
      <c r="C2407" s="650"/>
      <c r="D2407" s="650"/>
      <c r="E2407" s="650"/>
      <c r="F2407" s="650"/>
    </row>
    <row r="2408" spans="1:6">
      <c r="A2408" s="650"/>
      <c r="B2408" s="650"/>
      <c r="C2408" s="650"/>
      <c r="D2408" s="650"/>
      <c r="E2408" s="650"/>
      <c r="F2408" s="650"/>
    </row>
    <row r="2409" spans="1:6">
      <c r="A2409" s="650"/>
      <c r="B2409" s="650"/>
      <c r="C2409" s="650"/>
      <c r="D2409" s="650"/>
      <c r="E2409" s="650"/>
      <c r="F2409" s="650"/>
    </row>
    <row r="2410" spans="1:6">
      <c r="A2410" s="650"/>
      <c r="B2410" s="650"/>
      <c r="C2410" s="650"/>
      <c r="D2410" s="650"/>
      <c r="E2410" s="650"/>
      <c r="F2410" s="650"/>
    </row>
    <row r="2411" spans="1:6">
      <c r="A2411" s="650"/>
      <c r="B2411" s="650"/>
      <c r="C2411" s="650"/>
      <c r="D2411" s="650"/>
      <c r="E2411" s="650"/>
      <c r="F2411" s="650"/>
    </row>
    <row r="2412" spans="1:6">
      <c r="A2412" s="650"/>
      <c r="B2412" s="650"/>
      <c r="C2412" s="650"/>
      <c r="D2412" s="650"/>
      <c r="E2412" s="650"/>
      <c r="F2412" s="650"/>
    </row>
    <row r="2413" spans="1:6">
      <c r="A2413" s="650"/>
      <c r="B2413" s="650"/>
      <c r="C2413" s="650"/>
      <c r="D2413" s="650"/>
      <c r="E2413" s="650"/>
      <c r="F2413" s="650"/>
    </row>
    <row r="2414" spans="1:6">
      <c r="A2414" s="650"/>
      <c r="B2414" s="650"/>
      <c r="C2414" s="650"/>
      <c r="D2414" s="650"/>
      <c r="E2414" s="650"/>
      <c r="F2414" s="650"/>
    </row>
    <row r="2415" spans="1:6">
      <c r="A2415" s="650"/>
      <c r="B2415" s="650"/>
      <c r="C2415" s="650"/>
      <c r="D2415" s="650"/>
      <c r="E2415" s="650"/>
      <c r="F2415" s="650"/>
    </row>
    <row r="2416" spans="1:6">
      <c r="A2416" s="650"/>
      <c r="B2416" s="650"/>
      <c r="C2416" s="650"/>
      <c r="D2416" s="650"/>
      <c r="E2416" s="650"/>
      <c r="F2416" s="650"/>
    </row>
    <row r="2417" spans="1:6">
      <c r="A2417" s="650"/>
      <c r="B2417" s="650"/>
      <c r="C2417" s="650"/>
      <c r="D2417" s="650"/>
      <c r="E2417" s="650"/>
      <c r="F2417" s="650"/>
    </row>
    <row r="2418" spans="1:6">
      <c r="A2418" s="650"/>
      <c r="B2418" s="650"/>
      <c r="C2418" s="650"/>
      <c r="D2418" s="650"/>
      <c r="E2418" s="650"/>
      <c r="F2418" s="650"/>
    </row>
    <row r="2419" spans="1:6">
      <c r="A2419" s="650"/>
      <c r="B2419" s="650"/>
      <c r="C2419" s="650"/>
      <c r="D2419" s="650"/>
      <c r="E2419" s="650"/>
      <c r="F2419" s="650"/>
    </row>
    <row r="2420" spans="1:6">
      <c r="A2420" s="650"/>
      <c r="B2420" s="650"/>
      <c r="C2420" s="650"/>
      <c r="D2420" s="650"/>
      <c r="E2420" s="650"/>
      <c r="F2420" s="650"/>
    </row>
    <row r="2421" spans="1:6">
      <c r="A2421" s="650"/>
      <c r="B2421" s="650"/>
      <c r="C2421" s="650"/>
      <c r="D2421" s="650"/>
      <c r="E2421" s="650"/>
      <c r="F2421" s="650"/>
    </row>
    <row r="2422" spans="1:6">
      <c r="A2422" s="650"/>
      <c r="B2422" s="650"/>
      <c r="C2422" s="650"/>
      <c r="D2422" s="650"/>
      <c r="E2422" s="650"/>
      <c r="F2422" s="650"/>
    </row>
    <row r="2423" spans="1:6">
      <c r="A2423" s="650"/>
      <c r="B2423" s="650"/>
      <c r="C2423" s="650"/>
      <c r="D2423" s="650"/>
      <c r="E2423" s="650"/>
      <c r="F2423" s="650"/>
    </row>
    <row r="2424" spans="1:6">
      <c r="A2424" s="650"/>
      <c r="B2424" s="650"/>
      <c r="C2424" s="650"/>
      <c r="D2424" s="650"/>
      <c r="E2424" s="650"/>
      <c r="F2424" s="650"/>
    </row>
    <row r="2425" spans="1:6">
      <c r="A2425" s="650"/>
      <c r="B2425" s="650"/>
      <c r="C2425" s="650"/>
      <c r="D2425" s="650"/>
      <c r="E2425" s="650"/>
      <c r="F2425" s="650"/>
    </row>
    <row r="2426" spans="1:6">
      <c r="A2426" s="650"/>
      <c r="B2426" s="650"/>
      <c r="C2426" s="650"/>
      <c r="D2426" s="650"/>
      <c r="E2426" s="650"/>
      <c r="F2426" s="650"/>
    </row>
    <row r="2427" spans="1:6">
      <c r="A2427" s="650"/>
      <c r="B2427" s="650"/>
      <c r="C2427" s="650"/>
      <c r="D2427" s="650"/>
      <c r="E2427" s="650"/>
      <c r="F2427" s="650"/>
    </row>
    <row r="2428" spans="1:6">
      <c r="A2428" s="650"/>
      <c r="B2428" s="650"/>
      <c r="C2428" s="650"/>
      <c r="D2428" s="650"/>
      <c r="E2428" s="650"/>
      <c r="F2428" s="650"/>
    </row>
    <row r="2429" spans="1:6">
      <c r="A2429" s="650"/>
      <c r="B2429" s="650"/>
      <c r="C2429" s="650"/>
      <c r="D2429" s="650"/>
      <c r="E2429" s="650"/>
      <c r="F2429" s="650"/>
    </row>
    <row r="2430" spans="1:6">
      <c r="A2430" s="650"/>
      <c r="B2430" s="650"/>
      <c r="C2430" s="650"/>
      <c r="D2430" s="650"/>
      <c r="E2430" s="650"/>
      <c r="F2430" s="650"/>
    </row>
    <row r="2431" spans="1:6">
      <c r="A2431" s="650"/>
      <c r="B2431" s="650"/>
      <c r="C2431" s="650"/>
      <c r="D2431" s="650"/>
      <c r="E2431" s="650"/>
      <c r="F2431" s="650"/>
    </row>
    <row r="2432" spans="1:6">
      <c r="A2432" s="650"/>
      <c r="B2432" s="650"/>
      <c r="C2432" s="650"/>
      <c r="D2432" s="650"/>
      <c r="E2432" s="650"/>
      <c r="F2432" s="650"/>
    </row>
    <row r="2433" spans="1:6">
      <c r="A2433" s="650"/>
      <c r="B2433" s="650"/>
      <c r="C2433" s="650"/>
      <c r="D2433" s="650"/>
      <c r="E2433" s="650"/>
      <c r="F2433" s="650"/>
    </row>
    <row r="2434" spans="1:6">
      <c r="A2434" s="650"/>
      <c r="B2434" s="650"/>
      <c r="C2434" s="650"/>
      <c r="D2434" s="650"/>
      <c r="E2434" s="650"/>
      <c r="F2434" s="650"/>
    </row>
    <row r="2435" spans="1:6">
      <c r="A2435" s="650"/>
      <c r="B2435" s="650"/>
      <c r="C2435" s="650"/>
      <c r="D2435" s="650"/>
      <c r="E2435" s="650"/>
      <c r="F2435" s="650"/>
    </row>
    <row r="2436" spans="1:6">
      <c r="A2436" s="650"/>
      <c r="B2436" s="650"/>
      <c r="C2436" s="650"/>
      <c r="D2436" s="650"/>
      <c r="E2436" s="650"/>
      <c r="F2436" s="650"/>
    </row>
    <row r="2437" spans="1:6">
      <c r="A2437" s="650"/>
      <c r="B2437" s="650"/>
      <c r="C2437" s="650"/>
      <c r="D2437" s="650"/>
      <c r="E2437" s="650"/>
      <c r="F2437" s="650"/>
    </row>
    <row r="2438" spans="1:6">
      <c r="A2438" s="650"/>
      <c r="B2438" s="650"/>
      <c r="C2438" s="650"/>
      <c r="D2438" s="650"/>
      <c r="E2438" s="650"/>
      <c r="F2438" s="650"/>
    </row>
    <row r="2439" spans="1:6">
      <c r="A2439" s="650"/>
      <c r="B2439" s="650"/>
      <c r="C2439" s="650"/>
      <c r="D2439" s="650"/>
      <c r="E2439" s="650"/>
      <c r="F2439" s="650"/>
    </row>
    <row r="2440" spans="1:6">
      <c r="A2440" s="650"/>
      <c r="B2440" s="650"/>
      <c r="C2440" s="650"/>
      <c r="D2440" s="650"/>
      <c r="E2440" s="650"/>
      <c r="F2440" s="650"/>
    </row>
    <row r="2441" spans="1:6">
      <c r="A2441" s="650"/>
      <c r="B2441" s="650"/>
      <c r="C2441" s="650"/>
      <c r="D2441" s="650"/>
      <c r="E2441" s="650"/>
      <c r="F2441" s="650"/>
    </row>
    <row r="2442" spans="1:6">
      <c r="A2442" s="650"/>
      <c r="B2442" s="650"/>
      <c r="C2442" s="650"/>
      <c r="D2442" s="650"/>
      <c r="E2442" s="650"/>
      <c r="F2442" s="650"/>
    </row>
    <row r="2443" spans="1:6">
      <c r="A2443" s="650"/>
      <c r="B2443" s="650"/>
      <c r="C2443" s="650"/>
      <c r="D2443" s="650"/>
      <c r="E2443" s="650"/>
      <c r="F2443" s="650"/>
    </row>
    <row r="2444" spans="1:6">
      <c r="A2444" s="650"/>
      <c r="B2444" s="650"/>
      <c r="C2444" s="650"/>
      <c r="D2444" s="650"/>
      <c r="E2444" s="650"/>
      <c r="F2444" s="650"/>
    </row>
    <row r="2445" spans="1:6">
      <c r="A2445" s="650"/>
      <c r="B2445" s="650"/>
      <c r="C2445" s="650"/>
      <c r="D2445" s="650"/>
      <c r="E2445" s="650"/>
      <c r="F2445" s="650"/>
    </row>
    <row r="2446" spans="1:6">
      <c r="A2446" s="650"/>
      <c r="B2446" s="650"/>
      <c r="C2446" s="650"/>
      <c r="D2446" s="650"/>
      <c r="E2446" s="650"/>
      <c r="F2446" s="650"/>
    </row>
    <row r="2447" spans="1:6">
      <c r="A2447" s="650"/>
      <c r="B2447" s="650"/>
      <c r="C2447" s="650"/>
      <c r="D2447" s="650"/>
      <c r="E2447" s="650"/>
      <c r="F2447" s="650"/>
    </row>
    <row r="2448" spans="1:6">
      <c r="A2448" s="650"/>
      <c r="B2448" s="650"/>
      <c r="C2448" s="650"/>
      <c r="D2448" s="650"/>
      <c r="E2448" s="650"/>
      <c r="F2448" s="650"/>
    </row>
    <row r="2449" spans="1:6">
      <c r="A2449" s="650"/>
      <c r="B2449" s="650"/>
      <c r="C2449" s="650"/>
      <c r="D2449" s="650"/>
      <c r="E2449" s="650"/>
      <c r="F2449" s="650"/>
    </row>
    <row r="2450" spans="1:6">
      <c r="A2450" s="650"/>
      <c r="B2450" s="650"/>
      <c r="C2450" s="650"/>
      <c r="D2450" s="650"/>
      <c r="E2450" s="650"/>
      <c r="F2450" s="650"/>
    </row>
    <row r="2451" spans="1:6">
      <c r="A2451" s="650"/>
      <c r="B2451" s="650"/>
      <c r="C2451" s="650"/>
      <c r="D2451" s="650"/>
      <c r="E2451" s="650"/>
      <c r="F2451" s="650"/>
    </row>
    <row r="2452" spans="1:6">
      <c r="A2452" s="650"/>
      <c r="B2452" s="650"/>
      <c r="C2452" s="650"/>
      <c r="D2452" s="650"/>
      <c r="E2452" s="650"/>
      <c r="F2452" s="650"/>
    </row>
    <row r="2453" spans="1:6">
      <c r="A2453" s="650"/>
      <c r="B2453" s="650"/>
      <c r="C2453" s="650"/>
      <c r="D2453" s="650"/>
      <c r="E2453" s="650"/>
      <c r="F2453" s="650"/>
    </row>
    <row r="2454" spans="1:6">
      <c r="A2454" s="650"/>
      <c r="B2454" s="650"/>
      <c r="C2454" s="650"/>
      <c r="D2454" s="650"/>
      <c r="E2454" s="650"/>
      <c r="F2454" s="650"/>
    </row>
    <row r="2455" spans="1:6">
      <c r="A2455" s="650"/>
      <c r="B2455" s="650"/>
      <c r="C2455" s="650"/>
      <c r="D2455" s="650"/>
      <c r="E2455" s="650"/>
      <c r="F2455" s="650"/>
    </row>
    <row r="2456" spans="1:6">
      <c r="A2456" s="650"/>
      <c r="B2456" s="650"/>
      <c r="C2456" s="650"/>
      <c r="D2456" s="650"/>
      <c r="E2456" s="650"/>
      <c r="F2456" s="650"/>
    </row>
    <row r="2457" spans="1:6">
      <c r="A2457" s="650"/>
      <c r="B2457" s="650"/>
      <c r="C2457" s="650"/>
      <c r="D2457" s="650"/>
      <c r="E2457" s="650"/>
      <c r="F2457" s="650"/>
    </row>
    <row r="2458" spans="1:6">
      <c r="A2458" s="650"/>
      <c r="B2458" s="650"/>
      <c r="C2458" s="650"/>
      <c r="D2458" s="650"/>
      <c r="E2458" s="650"/>
      <c r="F2458" s="650"/>
    </row>
    <row r="2459" spans="1:6">
      <c r="A2459" s="650"/>
      <c r="B2459" s="650"/>
      <c r="C2459" s="650"/>
      <c r="D2459" s="650"/>
      <c r="E2459" s="650"/>
      <c r="F2459" s="650"/>
    </row>
    <row r="2460" spans="1:6">
      <c r="A2460" s="650"/>
      <c r="B2460" s="650"/>
      <c r="C2460" s="650"/>
      <c r="D2460" s="650"/>
      <c r="E2460" s="650"/>
      <c r="F2460" s="650"/>
    </row>
    <row r="2461" spans="1:6">
      <c r="A2461" s="650"/>
      <c r="B2461" s="650"/>
      <c r="C2461" s="650"/>
      <c r="D2461" s="650"/>
      <c r="E2461" s="650"/>
      <c r="F2461" s="650"/>
    </row>
    <row r="2462" spans="1:6">
      <c r="A2462" s="650"/>
      <c r="B2462" s="650"/>
      <c r="C2462" s="650"/>
      <c r="D2462" s="650"/>
      <c r="E2462" s="650"/>
      <c r="F2462" s="650"/>
    </row>
    <row r="2463" spans="1:6">
      <c r="A2463" s="650"/>
      <c r="B2463" s="650"/>
      <c r="C2463" s="650"/>
      <c r="D2463" s="650"/>
      <c r="E2463" s="650"/>
      <c r="F2463" s="650"/>
    </row>
    <row r="2464" spans="1:6">
      <c r="A2464" s="650"/>
      <c r="B2464" s="650"/>
      <c r="C2464" s="650"/>
      <c r="D2464" s="650"/>
      <c r="E2464" s="650"/>
      <c r="F2464" s="650"/>
    </row>
    <row r="2465" spans="1:6">
      <c r="A2465" s="650"/>
      <c r="B2465" s="650"/>
      <c r="C2465" s="650"/>
      <c r="D2465" s="650"/>
      <c r="E2465" s="650"/>
      <c r="F2465" s="650"/>
    </row>
    <row r="2466" spans="1:6">
      <c r="A2466" s="650"/>
      <c r="B2466" s="650"/>
      <c r="C2466" s="650"/>
      <c r="D2466" s="650"/>
      <c r="E2466" s="650"/>
      <c r="F2466" s="650"/>
    </row>
    <row r="2467" spans="1:6">
      <c r="A2467" s="650"/>
      <c r="B2467" s="650"/>
      <c r="C2467" s="650"/>
      <c r="D2467" s="650"/>
      <c r="E2467" s="650"/>
      <c r="F2467" s="650"/>
    </row>
    <row r="2468" spans="1:6">
      <c r="A2468" s="650"/>
      <c r="B2468" s="650"/>
      <c r="C2468" s="650"/>
      <c r="D2468" s="650"/>
      <c r="E2468" s="650"/>
      <c r="F2468" s="650"/>
    </row>
    <row r="2469" spans="1:6">
      <c r="A2469" s="650"/>
      <c r="B2469" s="650"/>
      <c r="C2469" s="650"/>
      <c r="D2469" s="650"/>
      <c r="E2469" s="650"/>
      <c r="F2469" s="650"/>
    </row>
    <row r="2470" spans="1:6">
      <c r="A2470" s="650"/>
      <c r="B2470" s="650"/>
      <c r="C2470" s="650"/>
      <c r="D2470" s="650"/>
      <c r="E2470" s="650"/>
      <c r="F2470" s="650"/>
    </row>
    <row r="2471" spans="1:6">
      <c r="A2471" s="650"/>
      <c r="B2471" s="650"/>
      <c r="C2471" s="650"/>
      <c r="D2471" s="650"/>
      <c r="E2471" s="650"/>
      <c r="F2471" s="650"/>
    </row>
    <row r="2472" spans="1:6">
      <c r="A2472" s="650"/>
      <c r="B2472" s="650"/>
      <c r="C2472" s="650"/>
      <c r="D2472" s="650"/>
      <c r="E2472" s="650"/>
      <c r="F2472" s="650"/>
    </row>
    <row r="2473" spans="1:6">
      <c r="A2473" s="650"/>
      <c r="B2473" s="650"/>
      <c r="C2473" s="650"/>
      <c r="D2473" s="650"/>
      <c r="E2473" s="650"/>
      <c r="F2473" s="650"/>
    </row>
    <row r="2474" spans="1:6">
      <c r="A2474" s="650"/>
      <c r="B2474" s="650"/>
      <c r="C2474" s="650"/>
      <c r="D2474" s="650"/>
      <c r="E2474" s="650"/>
      <c r="F2474" s="650"/>
    </row>
    <row r="2475" spans="1:6">
      <c r="A2475" s="650"/>
      <c r="B2475" s="650"/>
      <c r="C2475" s="650"/>
      <c r="D2475" s="650"/>
      <c r="E2475" s="650"/>
      <c r="F2475" s="650"/>
    </row>
    <row r="2476" spans="1:6">
      <c r="A2476" s="650"/>
      <c r="B2476" s="650"/>
      <c r="C2476" s="650"/>
      <c r="D2476" s="650"/>
      <c r="E2476" s="650"/>
      <c r="F2476" s="650"/>
    </row>
    <row r="2477" spans="1:6">
      <c r="A2477" s="650"/>
      <c r="B2477" s="650"/>
      <c r="C2477" s="650"/>
      <c r="D2477" s="650"/>
      <c r="E2477" s="650"/>
      <c r="F2477" s="650"/>
    </row>
    <row r="2478" spans="1:6">
      <c r="A2478" s="650"/>
      <c r="B2478" s="650"/>
      <c r="C2478" s="650"/>
      <c r="D2478" s="650"/>
      <c r="E2478" s="650"/>
      <c r="F2478" s="650"/>
    </row>
    <row r="2479" spans="1:6">
      <c r="A2479" s="650"/>
      <c r="B2479" s="650"/>
      <c r="C2479" s="650"/>
      <c r="D2479" s="650"/>
      <c r="E2479" s="650"/>
      <c r="F2479" s="650"/>
    </row>
    <row r="2480" spans="1:6">
      <c r="A2480" s="650"/>
      <c r="B2480" s="650"/>
      <c r="C2480" s="650"/>
      <c r="D2480" s="650"/>
      <c r="E2480" s="650"/>
      <c r="F2480" s="650"/>
    </row>
    <row r="2481" spans="1:6">
      <c r="A2481" s="650"/>
      <c r="B2481" s="650"/>
      <c r="C2481" s="650"/>
      <c r="D2481" s="650"/>
      <c r="E2481" s="650"/>
      <c r="F2481" s="650"/>
    </row>
    <row r="2482" spans="1:6">
      <c r="A2482" s="650"/>
      <c r="B2482" s="650"/>
      <c r="C2482" s="650"/>
      <c r="D2482" s="650"/>
      <c r="E2482" s="650"/>
      <c r="F2482" s="650"/>
    </row>
    <row r="2483" spans="1:6">
      <c r="A2483" s="650"/>
      <c r="B2483" s="650"/>
      <c r="C2483" s="650"/>
      <c r="D2483" s="650"/>
      <c r="E2483" s="650"/>
      <c r="F2483" s="650"/>
    </row>
    <row r="2484" spans="1:6">
      <c r="A2484" s="650"/>
      <c r="B2484" s="650"/>
      <c r="C2484" s="650"/>
      <c r="D2484" s="650"/>
      <c r="E2484" s="650"/>
      <c r="F2484" s="650"/>
    </row>
    <row r="2485" spans="1:6">
      <c r="A2485" s="650"/>
      <c r="B2485" s="650"/>
      <c r="C2485" s="650"/>
      <c r="D2485" s="650"/>
      <c r="E2485" s="650"/>
      <c r="F2485" s="650"/>
    </row>
    <row r="2486" spans="1:6">
      <c r="A2486" s="650"/>
      <c r="B2486" s="650"/>
      <c r="C2486" s="650"/>
      <c r="D2486" s="650"/>
      <c r="E2486" s="650"/>
      <c r="F2486" s="650"/>
    </row>
    <row r="2487" spans="1:6">
      <c r="A2487" s="650"/>
      <c r="B2487" s="650"/>
      <c r="C2487" s="650"/>
      <c r="D2487" s="650"/>
      <c r="E2487" s="650"/>
      <c r="F2487" s="650"/>
    </row>
    <row r="2488" spans="1:6">
      <c r="A2488" s="650"/>
      <c r="B2488" s="650"/>
      <c r="C2488" s="650"/>
      <c r="D2488" s="650"/>
      <c r="E2488" s="650"/>
      <c r="F2488" s="650"/>
    </row>
    <row r="2489" spans="1:6">
      <c r="A2489" s="650"/>
      <c r="B2489" s="650"/>
      <c r="C2489" s="650"/>
      <c r="D2489" s="650"/>
      <c r="E2489" s="650"/>
      <c r="F2489" s="650"/>
    </row>
    <row r="2490" spans="1:6">
      <c r="A2490" s="650"/>
      <c r="B2490" s="650"/>
      <c r="C2490" s="650"/>
      <c r="D2490" s="650"/>
      <c r="E2490" s="650"/>
      <c r="F2490" s="650"/>
    </row>
    <row r="2491" spans="1:6">
      <c r="A2491" s="650"/>
      <c r="B2491" s="650"/>
      <c r="C2491" s="650"/>
      <c r="D2491" s="650"/>
      <c r="E2491" s="650"/>
      <c r="F2491" s="650"/>
    </row>
    <row r="2492" spans="1:6">
      <c r="A2492" s="650"/>
      <c r="B2492" s="650"/>
      <c r="C2492" s="650"/>
      <c r="D2492" s="650"/>
      <c r="E2492" s="650"/>
      <c r="F2492" s="650"/>
    </row>
    <row r="2493" spans="1:6">
      <c r="A2493" s="650"/>
      <c r="B2493" s="650"/>
      <c r="C2493" s="650"/>
      <c r="D2493" s="650"/>
      <c r="E2493" s="650"/>
      <c r="F2493" s="650"/>
    </row>
    <row r="2494" spans="1:6">
      <c r="A2494" s="650"/>
      <c r="B2494" s="650"/>
      <c r="C2494" s="650"/>
      <c r="D2494" s="650"/>
      <c r="E2494" s="650"/>
      <c r="F2494" s="650"/>
    </row>
    <row r="2495" spans="1:6">
      <c r="A2495" s="650"/>
      <c r="B2495" s="650"/>
      <c r="C2495" s="650"/>
      <c r="D2495" s="650"/>
      <c r="E2495" s="650"/>
      <c r="F2495" s="650"/>
    </row>
    <row r="2496" spans="1:6">
      <c r="A2496" s="650"/>
      <c r="B2496" s="650"/>
      <c r="C2496" s="650"/>
      <c r="D2496" s="650"/>
      <c r="E2496" s="650"/>
      <c r="F2496" s="650"/>
    </row>
    <row r="2497" spans="1:6">
      <c r="A2497" s="650"/>
      <c r="B2497" s="650"/>
      <c r="C2497" s="650"/>
      <c r="D2497" s="650"/>
      <c r="E2497" s="650"/>
      <c r="F2497" s="650"/>
    </row>
    <row r="2498" spans="1:6">
      <c r="A2498" s="650"/>
      <c r="B2498" s="650"/>
      <c r="C2498" s="650"/>
      <c r="D2498" s="650"/>
      <c r="E2498" s="650"/>
      <c r="F2498" s="650"/>
    </row>
    <row r="2499" spans="1:6">
      <c r="A2499" s="650"/>
      <c r="B2499" s="650"/>
      <c r="C2499" s="650"/>
      <c r="D2499" s="650"/>
      <c r="E2499" s="650"/>
      <c r="F2499" s="650"/>
    </row>
    <row r="2500" spans="1:6">
      <c r="A2500" s="650"/>
      <c r="B2500" s="650"/>
      <c r="C2500" s="650"/>
      <c r="D2500" s="650"/>
      <c r="E2500" s="650"/>
      <c r="F2500" s="650"/>
    </row>
    <row r="2501" spans="1:6">
      <c r="A2501" s="650"/>
      <c r="B2501" s="650"/>
      <c r="C2501" s="650"/>
      <c r="D2501" s="650"/>
      <c r="E2501" s="650"/>
      <c r="F2501" s="650"/>
    </row>
    <row r="2502" spans="1:6">
      <c r="A2502" s="650"/>
      <c r="B2502" s="650"/>
      <c r="C2502" s="650"/>
      <c r="D2502" s="650"/>
      <c r="E2502" s="650"/>
      <c r="F2502" s="650"/>
    </row>
    <row r="2503" spans="1:6">
      <c r="A2503" s="650"/>
      <c r="B2503" s="650"/>
      <c r="C2503" s="650"/>
      <c r="D2503" s="650"/>
      <c r="E2503" s="650"/>
      <c r="F2503" s="650"/>
    </row>
    <row r="2504" spans="1:6">
      <c r="A2504" s="650"/>
      <c r="B2504" s="650"/>
      <c r="C2504" s="650"/>
      <c r="D2504" s="650"/>
      <c r="E2504" s="650"/>
      <c r="F2504" s="650"/>
    </row>
    <row r="2505" spans="1:6">
      <c r="A2505" s="650"/>
      <c r="B2505" s="650"/>
      <c r="C2505" s="650"/>
      <c r="D2505" s="650"/>
      <c r="E2505" s="650"/>
      <c r="F2505" s="650"/>
    </row>
    <row r="2506" spans="1:6">
      <c r="A2506" s="650"/>
      <c r="B2506" s="650"/>
      <c r="C2506" s="650"/>
      <c r="D2506" s="650"/>
      <c r="E2506" s="650"/>
      <c r="F2506" s="650"/>
    </row>
    <row r="2507" spans="1:6">
      <c r="A2507" s="650"/>
      <c r="B2507" s="650"/>
      <c r="C2507" s="650"/>
      <c r="D2507" s="650"/>
      <c r="E2507" s="650"/>
      <c r="F2507" s="650"/>
    </row>
    <row r="2508" spans="1:6">
      <c r="A2508" s="650"/>
      <c r="B2508" s="650"/>
      <c r="C2508" s="650"/>
      <c r="D2508" s="650"/>
      <c r="E2508" s="650"/>
      <c r="F2508" s="650"/>
    </row>
    <row r="2509" spans="1:6">
      <c r="A2509" s="650"/>
      <c r="B2509" s="650"/>
      <c r="C2509" s="650"/>
      <c r="D2509" s="650"/>
      <c r="E2509" s="650"/>
      <c r="F2509" s="650"/>
    </row>
    <row r="2510" spans="1:6">
      <c r="A2510" s="650"/>
      <c r="B2510" s="650"/>
      <c r="C2510" s="650"/>
      <c r="D2510" s="650"/>
      <c r="E2510" s="650"/>
      <c r="F2510" s="650"/>
    </row>
    <row r="2511" spans="1:6">
      <c r="A2511" s="650"/>
      <c r="B2511" s="650"/>
      <c r="C2511" s="650"/>
      <c r="D2511" s="650"/>
      <c r="E2511" s="650"/>
      <c r="F2511" s="650"/>
    </row>
    <row r="2512" spans="1:6">
      <c r="A2512" s="650"/>
      <c r="B2512" s="650"/>
      <c r="C2512" s="650"/>
      <c r="D2512" s="650"/>
      <c r="E2512" s="650"/>
      <c r="F2512" s="650"/>
    </row>
    <row r="2513" spans="1:6">
      <c r="A2513" s="650"/>
      <c r="B2513" s="650"/>
      <c r="C2513" s="650"/>
      <c r="D2513" s="650"/>
      <c r="E2513" s="650"/>
      <c r="F2513" s="650"/>
    </row>
    <row r="2514" spans="1:6">
      <c r="A2514" s="650"/>
      <c r="B2514" s="650"/>
      <c r="C2514" s="650"/>
      <c r="D2514" s="650"/>
      <c r="E2514" s="650"/>
      <c r="F2514" s="650"/>
    </row>
    <row r="2515" spans="1:6">
      <c r="A2515" s="650"/>
      <c r="B2515" s="650"/>
      <c r="C2515" s="650"/>
      <c r="D2515" s="650"/>
      <c r="E2515" s="650"/>
      <c r="F2515" s="650"/>
    </row>
    <row r="2516" spans="1:6">
      <c r="A2516" s="650"/>
      <c r="B2516" s="650"/>
      <c r="C2516" s="650"/>
      <c r="D2516" s="650"/>
      <c r="E2516" s="650"/>
      <c r="F2516" s="650"/>
    </row>
    <row r="2517" spans="1:6">
      <c r="A2517" s="650"/>
      <c r="B2517" s="650"/>
      <c r="C2517" s="650"/>
      <c r="D2517" s="650"/>
      <c r="E2517" s="650"/>
      <c r="F2517" s="650"/>
    </row>
    <row r="2518" spans="1:6">
      <c r="A2518" s="650"/>
      <c r="B2518" s="650"/>
      <c r="C2518" s="650"/>
      <c r="D2518" s="650"/>
      <c r="E2518" s="650"/>
      <c r="F2518" s="650"/>
    </row>
    <row r="2519" spans="1:6">
      <c r="A2519" s="650"/>
      <c r="B2519" s="650"/>
      <c r="C2519" s="650"/>
      <c r="D2519" s="650"/>
      <c r="E2519" s="650"/>
      <c r="F2519" s="650"/>
    </row>
    <row r="2520" spans="1:6">
      <c r="A2520" s="650"/>
      <c r="B2520" s="650"/>
      <c r="C2520" s="650"/>
      <c r="D2520" s="650"/>
      <c r="E2520" s="650"/>
      <c r="F2520" s="650"/>
    </row>
    <row r="2521" spans="1:6">
      <c r="A2521" s="650"/>
      <c r="B2521" s="650"/>
      <c r="C2521" s="650"/>
      <c r="D2521" s="650"/>
      <c r="E2521" s="650"/>
      <c r="F2521" s="650"/>
    </row>
    <row r="2522" spans="1:6">
      <c r="A2522" s="650"/>
      <c r="B2522" s="650"/>
      <c r="C2522" s="650"/>
      <c r="D2522" s="650"/>
      <c r="E2522" s="650"/>
      <c r="F2522" s="650"/>
    </row>
    <row r="2523" spans="1:6">
      <c r="A2523" s="650"/>
      <c r="B2523" s="650"/>
      <c r="C2523" s="650"/>
      <c r="D2523" s="650"/>
      <c r="E2523" s="650"/>
      <c r="F2523" s="650"/>
    </row>
    <row r="2524" spans="1:6">
      <c r="A2524" s="650"/>
      <c r="B2524" s="650"/>
      <c r="C2524" s="650"/>
      <c r="D2524" s="650"/>
      <c r="E2524" s="650"/>
      <c r="F2524" s="650"/>
    </row>
    <row r="2525" spans="1:6">
      <c r="A2525" s="650"/>
      <c r="B2525" s="650"/>
      <c r="C2525" s="650"/>
      <c r="D2525" s="650"/>
      <c r="E2525" s="650"/>
      <c r="F2525" s="650"/>
    </row>
    <row r="2526" spans="1:6">
      <c r="A2526" s="650"/>
      <c r="B2526" s="650"/>
      <c r="C2526" s="650"/>
      <c r="D2526" s="650"/>
      <c r="E2526" s="650"/>
      <c r="F2526" s="650"/>
    </row>
    <row r="2527" spans="1:6">
      <c r="A2527" s="650"/>
      <c r="B2527" s="650"/>
      <c r="C2527" s="650"/>
      <c r="D2527" s="650"/>
      <c r="E2527" s="650"/>
      <c r="F2527" s="650"/>
    </row>
    <row r="2528" spans="1:6">
      <c r="A2528" s="650"/>
      <c r="B2528" s="650"/>
      <c r="C2528" s="650"/>
      <c r="D2528" s="650"/>
      <c r="E2528" s="650"/>
      <c r="F2528" s="650"/>
    </row>
    <row r="2529" spans="1:6">
      <c r="A2529" s="650"/>
      <c r="B2529" s="650"/>
      <c r="C2529" s="650"/>
      <c r="D2529" s="650"/>
      <c r="E2529" s="650"/>
      <c r="F2529" s="650"/>
    </row>
    <row r="2530" spans="1:6">
      <c r="A2530" s="650"/>
      <c r="B2530" s="650"/>
      <c r="C2530" s="650"/>
      <c r="D2530" s="650"/>
      <c r="E2530" s="650"/>
      <c r="F2530" s="650"/>
    </row>
    <row r="2531" spans="1:6">
      <c r="A2531" s="650"/>
      <c r="B2531" s="650"/>
      <c r="C2531" s="650"/>
      <c r="D2531" s="650"/>
      <c r="E2531" s="650"/>
      <c r="F2531" s="650"/>
    </row>
    <row r="2532" spans="1:6">
      <c r="A2532" s="650"/>
      <c r="B2532" s="650"/>
      <c r="C2532" s="650"/>
      <c r="D2532" s="650"/>
      <c r="E2532" s="650"/>
      <c r="F2532" s="650"/>
    </row>
    <row r="2533" spans="1:6">
      <c r="A2533" s="650"/>
      <c r="B2533" s="650"/>
      <c r="C2533" s="650"/>
      <c r="D2533" s="650"/>
      <c r="E2533" s="650"/>
      <c r="F2533" s="650"/>
    </row>
    <row r="2534" spans="1:6">
      <c r="A2534" s="650"/>
      <c r="B2534" s="650"/>
      <c r="C2534" s="650"/>
      <c r="D2534" s="650"/>
      <c r="E2534" s="650"/>
      <c r="F2534" s="650"/>
    </row>
    <row r="2535" spans="1:6">
      <c r="A2535" s="650"/>
      <c r="B2535" s="650"/>
      <c r="C2535" s="650"/>
      <c r="D2535" s="650"/>
      <c r="E2535" s="650"/>
      <c r="F2535" s="650"/>
    </row>
    <row r="2536" spans="1:6">
      <c r="A2536" s="650"/>
      <c r="B2536" s="650"/>
      <c r="C2536" s="650"/>
      <c r="D2536" s="650"/>
      <c r="E2536" s="650"/>
      <c r="F2536" s="650"/>
    </row>
    <row r="2537" spans="1:6">
      <c r="A2537" s="650"/>
      <c r="B2537" s="650"/>
      <c r="C2537" s="650"/>
      <c r="D2537" s="650"/>
      <c r="E2537" s="650"/>
      <c r="F2537" s="650"/>
    </row>
    <row r="2538" spans="1:6">
      <c r="A2538" s="650"/>
      <c r="B2538" s="650"/>
      <c r="C2538" s="650"/>
      <c r="D2538" s="650"/>
      <c r="E2538" s="650"/>
      <c r="F2538" s="650"/>
    </row>
    <row r="2539" spans="1:6">
      <c r="A2539" s="650"/>
      <c r="B2539" s="650"/>
      <c r="C2539" s="650"/>
      <c r="D2539" s="650"/>
      <c r="E2539" s="650"/>
      <c r="F2539" s="650"/>
    </row>
    <row r="2540" spans="1:6">
      <c r="A2540" s="650"/>
      <c r="B2540" s="650"/>
      <c r="C2540" s="650"/>
      <c r="D2540" s="650"/>
      <c r="E2540" s="650"/>
      <c r="F2540" s="650"/>
    </row>
    <row r="2541" spans="1:6">
      <c r="A2541" s="650"/>
      <c r="B2541" s="650"/>
      <c r="C2541" s="650"/>
      <c r="D2541" s="650"/>
      <c r="E2541" s="650"/>
      <c r="F2541" s="650"/>
    </row>
    <row r="2542" spans="1:6">
      <c r="A2542" s="650"/>
      <c r="B2542" s="650"/>
      <c r="C2542" s="650"/>
      <c r="D2542" s="650"/>
      <c r="E2542" s="650"/>
      <c r="F2542" s="650"/>
    </row>
    <row r="2543" spans="1:6">
      <c r="A2543" s="650"/>
      <c r="B2543" s="650"/>
      <c r="C2543" s="650"/>
      <c r="D2543" s="650"/>
      <c r="E2543" s="650"/>
      <c r="F2543" s="650"/>
    </row>
    <row r="2544" spans="1:6">
      <c r="A2544" s="650"/>
      <c r="B2544" s="650"/>
      <c r="C2544" s="650"/>
      <c r="D2544" s="650"/>
      <c r="E2544" s="650"/>
      <c r="F2544" s="650"/>
    </row>
    <row r="2545" spans="1:6">
      <c r="A2545" s="650"/>
      <c r="B2545" s="650"/>
      <c r="C2545" s="650"/>
      <c r="D2545" s="650"/>
      <c r="E2545" s="650"/>
      <c r="F2545" s="650"/>
    </row>
    <row r="2546" spans="1:6">
      <c r="A2546" s="650"/>
      <c r="B2546" s="650"/>
      <c r="C2546" s="650"/>
      <c r="D2546" s="650"/>
      <c r="E2546" s="650"/>
      <c r="F2546" s="650"/>
    </row>
    <row r="2547" spans="1:6">
      <c r="A2547" s="650"/>
      <c r="B2547" s="650"/>
      <c r="C2547" s="650"/>
      <c r="D2547" s="650"/>
      <c r="E2547" s="650"/>
      <c r="F2547" s="650"/>
    </row>
    <row r="2548" spans="1:6">
      <c r="A2548" s="650"/>
      <c r="B2548" s="650"/>
      <c r="C2548" s="650"/>
      <c r="D2548" s="650"/>
      <c r="E2548" s="650"/>
      <c r="F2548" s="650"/>
    </row>
    <row r="2549" spans="1:6">
      <c r="A2549" s="650"/>
      <c r="B2549" s="650"/>
      <c r="C2549" s="650"/>
      <c r="D2549" s="650"/>
      <c r="E2549" s="650"/>
      <c r="F2549" s="650"/>
    </row>
    <row r="2550" spans="1:6">
      <c r="A2550" s="650"/>
      <c r="B2550" s="650"/>
      <c r="C2550" s="650"/>
      <c r="D2550" s="650"/>
      <c r="E2550" s="650"/>
      <c r="F2550" s="650"/>
    </row>
    <row r="2551" spans="1:6">
      <c r="A2551" s="650"/>
      <c r="B2551" s="650"/>
      <c r="C2551" s="650"/>
      <c r="D2551" s="650"/>
      <c r="E2551" s="650"/>
      <c r="F2551" s="650"/>
    </row>
    <row r="2552" spans="1:6">
      <c r="A2552" s="650"/>
      <c r="B2552" s="650"/>
      <c r="C2552" s="650"/>
      <c r="D2552" s="650"/>
      <c r="E2552" s="650"/>
      <c r="F2552" s="650"/>
    </row>
    <row r="2553" spans="1:6">
      <c r="A2553" s="650"/>
      <c r="B2553" s="650"/>
      <c r="C2553" s="650"/>
      <c r="D2553" s="650"/>
      <c r="E2553" s="650"/>
      <c r="F2553" s="650"/>
    </row>
    <row r="2554" spans="1:6">
      <c r="A2554" s="650"/>
      <c r="B2554" s="650"/>
      <c r="C2554" s="650"/>
      <c r="D2554" s="650"/>
      <c r="E2554" s="650"/>
      <c r="F2554" s="650"/>
    </row>
    <row r="2555" spans="1:6">
      <c r="A2555" s="650"/>
      <c r="B2555" s="650"/>
      <c r="C2555" s="650"/>
      <c r="D2555" s="650"/>
      <c r="E2555" s="650"/>
      <c r="F2555" s="650"/>
    </row>
    <row r="2556" spans="1:6">
      <c r="A2556" s="650"/>
      <c r="B2556" s="650"/>
      <c r="C2556" s="650"/>
      <c r="D2556" s="650"/>
      <c r="E2556" s="650"/>
      <c r="F2556" s="650"/>
    </row>
    <row r="2557" spans="1:6">
      <c r="A2557" s="650"/>
      <c r="B2557" s="650"/>
      <c r="C2557" s="650"/>
      <c r="D2557" s="650"/>
      <c r="E2557" s="650"/>
      <c r="F2557" s="650"/>
    </row>
    <row r="2558" spans="1:6">
      <c r="A2558" s="650"/>
      <c r="B2558" s="650"/>
      <c r="C2558" s="650"/>
      <c r="D2558" s="650"/>
      <c r="E2558" s="650"/>
      <c r="F2558" s="650"/>
    </row>
    <row r="2559" spans="1:6">
      <c r="A2559" s="650"/>
      <c r="B2559" s="650"/>
      <c r="C2559" s="650"/>
      <c r="D2559" s="650"/>
      <c r="E2559" s="650"/>
      <c r="F2559" s="650"/>
    </row>
    <row r="2560" spans="1:6">
      <c r="A2560" s="650"/>
      <c r="B2560" s="650"/>
      <c r="C2560" s="650"/>
      <c r="D2560" s="650"/>
      <c r="E2560" s="650"/>
      <c r="F2560" s="650"/>
    </row>
    <row r="2561" spans="1:6">
      <c r="A2561" s="650"/>
      <c r="B2561" s="650"/>
      <c r="C2561" s="650"/>
      <c r="D2561" s="650"/>
      <c r="E2561" s="650"/>
      <c r="F2561" s="650"/>
    </row>
    <row r="2562" spans="1:6">
      <c r="A2562" s="650"/>
      <c r="B2562" s="650"/>
      <c r="C2562" s="650"/>
      <c r="D2562" s="650"/>
      <c r="E2562" s="650"/>
      <c r="F2562" s="650"/>
    </row>
    <row r="2563" spans="1:6">
      <c r="A2563" s="650"/>
      <c r="B2563" s="650"/>
      <c r="C2563" s="650"/>
      <c r="D2563" s="650"/>
      <c r="E2563" s="650"/>
      <c r="F2563" s="650"/>
    </row>
    <row r="2564" spans="1:6">
      <c r="A2564" s="650"/>
      <c r="B2564" s="650"/>
      <c r="C2564" s="650"/>
      <c r="D2564" s="650"/>
      <c r="E2564" s="650"/>
      <c r="F2564" s="650"/>
    </row>
    <row r="2565" spans="1:6">
      <c r="A2565" s="650"/>
      <c r="B2565" s="650"/>
      <c r="C2565" s="650"/>
      <c r="D2565" s="650"/>
      <c r="E2565" s="650"/>
      <c r="F2565" s="650"/>
    </row>
    <row r="2566" spans="1:6">
      <c r="A2566" s="650"/>
      <c r="B2566" s="650"/>
      <c r="C2566" s="650"/>
      <c r="D2566" s="650"/>
      <c r="E2566" s="650"/>
      <c r="F2566" s="650"/>
    </row>
    <row r="2567" spans="1:6">
      <c r="A2567" s="650"/>
      <c r="B2567" s="650"/>
      <c r="C2567" s="650"/>
      <c r="D2567" s="650"/>
      <c r="E2567" s="650"/>
      <c r="F2567" s="650"/>
    </row>
    <row r="2568" spans="1:6">
      <c r="A2568" s="650"/>
      <c r="B2568" s="650"/>
      <c r="C2568" s="650"/>
      <c r="D2568" s="650"/>
      <c r="E2568" s="650"/>
      <c r="F2568" s="650"/>
    </row>
    <row r="2569" spans="1:6">
      <c r="A2569" s="650"/>
      <c r="B2569" s="650"/>
      <c r="C2569" s="650"/>
      <c r="D2569" s="650"/>
      <c r="E2569" s="650"/>
      <c r="F2569" s="650"/>
    </row>
    <row r="2570" spans="1:6">
      <c r="A2570" s="650"/>
      <c r="B2570" s="650"/>
      <c r="C2570" s="650"/>
      <c r="D2570" s="650"/>
      <c r="E2570" s="650"/>
      <c r="F2570" s="650"/>
    </row>
    <row r="2571" spans="1:6">
      <c r="A2571" s="650"/>
      <c r="B2571" s="650"/>
      <c r="C2571" s="650"/>
      <c r="D2571" s="650"/>
      <c r="E2571" s="650"/>
      <c r="F2571" s="650"/>
    </row>
    <row r="2572" spans="1:6">
      <c r="A2572" s="650"/>
      <c r="B2572" s="650"/>
      <c r="C2572" s="650"/>
      <c r="D2572" s="650"/>
      <c r="E2572" s="650"/>
      <c r="F2572" s="650"/>
    </row>
    <row r="2573" spans="1:6">
      <c r="A2573" s="650"/>
      <c r="B2573" s="650"/>
      <c r="C2573" s="650"/>
      <c r="D2573" s="650"/>
      <c r="E2573" s="650"/>
      <c r="F2573" s="650"/>
    </row>
    <row r="2574" spans="1:6">
      <c r="A2574" s="650"/>
      <c r="B2574" s="650"/>
      <c r="C2574" s="650"/>
      <c r="D2574" s="650"/>
      <c r="E2574" s="650"/>
      <c r="F2574" s="650"/>
    </row>
    <row r="2575" spans="1:6">
      <c r="A2575" s="650"/>
      <c r="B2575" s="650"/>
      <c r="C2575" s="650"/>
      <c r="D2575" s="650"/>
      <c r="E2575" s="650"/>
      <c r="F2575" s="650"/>
    </row>
    <row r="2576" spans="1:6">
      <c r="A2576" s="650"/>
      <c r="B2576" s="650"/>
      <c r="C2576" s="650"/>
      <c r="D2576" s="650"/>
      <c r="E2576" s="650"/>
      <c r="F2576" s="650"/>
    </row>
    <row r="2577" spans="1:6">
      <c r="A2577" s="650"/>
      <c r="B2577" s="650"/>
      <c r="C2577" s="650"/>
      <c r="D2577" s="650"/>
      <c r="E2577" s="650"/>
      <c r="F2577" s="650"/>
    </row>
    <row r="2578" spans="1:6">
      <c r="A2578" s="650"/>
      <c r="B2578" s="650"/>
      <c r="C2578" s="650"/>
      <c r="D2578" s="650"/>
      <c r="E2578" s="650"/>
      <c r="F2578" s="650"/>
    </row>
    <row r="2579" spans="1:6">
      <c r="A2579" s="650"/>
      <c r="B2579" s="650"/>
      <c r="C2579" s="650"/>
      <c r="D2579" s="650"/>
      <c r="E2579" s="650"/>
      <c r="F2579" s="650"/>
    </row>
    <row r="2580" spans="1:6">
      <c r="A2580" s="650"/>
      <c r="B2580" s="650"/>
      <c r="C2580" s="650"/>
      <c r="D2580" s="650"/>
      <c r="E2580" s="650"/>
      <c r="F2580" s="650"/>
    </row>
    <row r="2581" spans="1:6">
      <c r="A2581" s="650"/>
      <c r="B2581" s="650"/>
      <c r="C2581" s="650"/>
      <c r="D2581" s="650"/>
      <c r="E2581" s="650"/>
      <c r="F2581" s="650"/>
    </row>
    <row r="2582" spans="1:6">
      <c r="A2582" s="650"/>
      <c r="B2582" s="650"/>
      <c r="C2582" s="650"/>
      <c r="D2582" s="650"/>
      <c r="E2582" s="650"/>
      <c r="F2582" s="650"/>
    </row>
    <row r="2583" spans="1:6">
      <c r="A2583" s="650"/>
      <c r="B2583" s="650"/>
      <c r="C2583" s="650"/>
      <c r="D2583" s="650"/>
      <c r="E2583" s="650"/>
      <c r="F2583" s="650"/>
    </row>
    <row r="2584" spans="1:6">
      <c r="A2584" s="650"/>
      <c r="B2584" s="650"/>
      <c r="C2584" s="650"/>
      <c r="D2584" s="650"/>
      <c r="E2584" s="650"/>
      <c r="F2584" s="650"/>
    </row>
    <row r="2585" spans="1:6">
      <c r="A2585" s="650"/>
      <c r="B2585" s="650"/>
      <c r="C2585" s="650"/>
      <c r="D2585" s="650"/>
      <c r="E2585" s="650"/>
      <c r="F2585" s="650"/>
    </row>
    <row r="2586" spans="1:6">
      <c r="A2586" s="650"/>
      <c r="B2586" s="650"/>
      <c r="C2586" s="650"/>
      <c r="D2586" s="650"/>
      <c r="E2586" s="650"/>
      <c r="F2586" s="650"/>
    </row>
    <row r="2587" spans="1:6">
      <c r="A2587" s="650"/>
      <c r="B2587" s="650"/>
      <c r="C2587" s="650"/>
      <c r="D2587" s="650"/>
      <c r="E2587" s="650"/>
      <c r="F2587" s="650"/>
    </row>
    <row r="2588" spans="1:6">
      <c r="A2588" s="650"/>
      <c r="B2588" s="650"/>
      <c r="C2588" s="650"/>
      <c r="D2588" s="650"/>
      <c r="E2588" s="650"/>
      <c r="F2588" s="650"/>
    </row>
    <row r="2589" spans="1:6">
      <c r="A2589" s="650"/>
      <c r="B2589" s="650"/>
      <c r="C2589" s="650"/>
      <c r="D2589" s="650"/>
      <c r="E2589" s="650"/>
      <c r="F2589" s="650"/>
    </row>
    <row r="2590" spans="1:6">
      <c r="A2590" s="650"/>
      <c r="B2590" s="650"/>
      <c r="C2590" s="650"/>
      <c r="D2590" s="650"/>
      <c r="E2590" s="650"/>
      <c r="F2590" s="650"/>
    </row>
    <row r="2591" spans="1:6">
      <c r="A2591" s="650"/>
      <c r="B2591" s="650"/>
      <c r="C2591" s="650"/>
      <c r="D2591" s="650"/>
      <c r="E2591" s="650"/>
      <c r="F2591" s="650"/>
    </row>
    <row r="2592" spans="1:6">
      <c r="A2592" s="650"/>
      <c r="B2592" s="650"/>
      <c r="C2592" s="650"/>
      <c r="D2592" s="650"/>
      <c r="E2592" s="650"/>
      <c r="F2592" s="650"/>
    </row>
    <row r="2593" spans="1:6">
      <c r="A2593" s="650"/>
      <c r="B2593" s="650"/>
      <c r="C2593" s="650"/>
      <c r="D2593" s="650"/>
      <c r="E2593" s="650"/>
      <c r="F2593" s="650"/>
    </row>
    <row r="2594" spans="1:6">
      <c r="A2594" s="650"/>
      <c r="B2594" s="650"/>
      <c r="C2594" s="650"/>
      <c r="D2594" s="650"/>
      <c r="E2594" s="650"/>
      <c r="F2594" s="650"/>
    </row>
    <row r="2595" spans="1:6">
      <c r="A2595" s="650"/>
      <c r="B2595" s="650"/>
      <c r="C2595" s="650"/>
      <c r="D2595" s="650"/>
      <c r="E2595" s="650"/>
      <c r="F2595" s="650"/>
    </row>
    <row r="2596" spans="1:6">
      <c r="A2596" s="650"/>
      <c r="B2596" s="650"/>
      <c r="C2596" s="650"/>
      <c r="D2596" s="650"/>
      <c r="E2596" s="650"/>
      <c r="F2596" s="650"/>
    </row>
    <row r="2597" spans="1:6">
      <c r="A2597" s="650"/>
      <c r="B2597" s="650"/>
      <c r="C2597" s="650"/>
      <c r="D2597" s="650"/>
      <c r="E2597" s="650"/>
      <c r="F2597" s="650"/>
    </row>
    <row r="2598" spans="1:6">
      <c r="A2598" s="650"/>
      <c r="B2598" s="650"/>
      <c r="C2598" s="650"/>
      <c r="D2598" s="650"/>
      <c r="E2598" s="650"/>
      <c r="F2598" s="650"/>
    </row>
    <row r="2599" spans="1:6">
      <c r="A2599" s="650"/>
      <c r="B2599" s="650"/>
      <c r="C2599" s="650"/>
      <c r="D2599" s="650"/>
      <c r="E2599" s="650"/>
      <c r="F2599" s="650"/>
    </row>
    <row r="2600" spans="1:6">
      <c r="A2600" s="650"/>
      <c r="B2600" s="650"/>
      <c r="C2600" s="650"/>
      <c r="D2600" s="650"/>
      <c r="E2600" s="650"/>
      <c r="F2600" s="650"/>
    </row>
    <row r="2601" spans="1:6">
      <c r="A2601" s="650"/>
      <c r="B2601" s="650"/>
      <c r="C2601" s="650"/>
      <c r="D2601" s="650"/>
      <c r="E2601" s="650"/>
      <c r="F2601" s="650"/>
    </row>
    <row r="2602" spans="1:6">
      <c r="A2602" s="650"/>
      <c r="B2602" s="650"/>
      <c r="C2602" s="650"/>
      <c r="D2602" s="650"/>
      <c r="E2602" s="650"/>
      <c r="F2602" s="650"/>
    </row>
    <row r="2603" spans="1:6">
      <c r="A2603" s="650"/>
      <c r="B2603" s="650"/>
      <c r="C2603" s="650"/>
      <c r="D2603" s="650"/>
      <c r="E2603" s="650"/>
      <c r="F2603" s="650"/>
    </row>
    <row r="2604" spans="1:6">
      <c r="A2604" s="650"/>
      <c r="B2604" s="650"/>
      <c r="C2604" s="650"/>
      <c r="D2604" s="650"/>
      <c r="E2604" s="650"/>
      <c r="F2604" s="650"/>
    </row>
    <row r="2605" spans="1:6">
      <c r="A2605" s="650"/>
      <c r="B2605" s="650"/>
      <c r="C2605" s="650"/>
      <c r="D2605" s="650"/>
      <c r="E2605" s="650"/>
      <c r="F2605" s="650"/>
    </row>
    <row r="2606" spans="1:6">
      <c r="A2606" s="650"/>
      <c r="B2606" s="650"/>
      <c r="C2606" s="650"/>
      <c r="D2606" s="650"/>
      <c r="E2606" s="650"/>
      <c r="F2606" s="650"/>
    </row>
    <row r="2607" spans="1:6">
      <c r="A2607" s="650"/>
      <c r="B2607" s="650"/>
      <c r="C2607" s="650"/>
      <c r="D2607" s="650"/>
      <c r="E2607" s="650"/>
      <c r="F2607" s="650"/>
    </row>
    <row r="2608" spans="1:6">
      <c r="A2608" s="650"/>
      <c r="B2608" s="650"/>
      <c r="C2608" s="650"/>
      <c r="D2608" s="650"/>
      <c r="E2608" s="650"/>
      <c r="F2608" s="650"/>
    </row>
    <row r="2609" spans="1:6">
      <c r="A2609" s="650"/>
      <c r="B2609" s="650"/>
      <c r="C2609" s="650"/>
      <c r="D2609" s="650"/>
      <c r="E2609" s="650"/>
      <c r="F2609" s="650"/>
    </row>
    <row r="2610" spans="1:6">
      <c r="A2610" s="650"/>
      <c r="B2610" s="650"/>
      <c r="C2610" s="650"/>
      <c r="D2610" s="650"/>
      <c r="E2610" s="650"/>
      <c r="F2610" s="650"/>
    </row>
    <row r="2611" spans="1:6">
      <c r="A2611" s="650"/>
      <c r="B2611" s="650"/>
      <c r="C2611" s="650"/>
      <c r="D2611" s="650"/>
      <c r="E2611" s="650"/>
      <c r="F2611" s="650"/>
    </row>
    <row r="2612" spans="1:6">
      <c r="A2612" s="650"/>
      <c r="B2612" s="650"/>
      <c r="C2612" s="650"/>
      <c r="D2612" s="650"/>
      <c r="E2612" s="650"/>
      <c r="F2612" s="650"/>
    </row>
    <row r="2613" spans="1:6">
      <c r="A2613" s="650"/>
      <c r="B2613" s="650"/>
      <c r="C2613" s="650"/>
      <c r="D2613" s="650"/>
      <c r="E2613" s="650"/>
      <c r="F2613" s="650"/>
    </row>
    <row r="2614" spans="1:6">
      <c r="A2614" s="650"/>
      <c r="B2614" s="650"/>
      <c r="C2614" s="650"/>
      <c r="D2614" s="650"/>
      <c r="E2614" s="650"/>
      <c r="F2614" s="650"/>
    </row>
    <row r="2615" spans="1:6">
      <c r="A2615" s="650"/>
      <c r="B2615" s="650"/>
      <c r="C2615" s="650"/>
      <c r="D2615" s="650"/>
      <c r="E2615" s="650"/>
      <c r="F2615" s="650"/>
    </row>
    <row r="2616" spans="1:6">
      <c r="A2616" s="650"/>
      <c r="B2616" s="650"/>
      <c r="C2616" s="650"/>
      <c r="D2616" s="650"/>
      <c r="E2616" s="650"/>
      <c r="F2616" s="650"/>
    </row>
    <row r="2617" spans="1:6">
      <c r="A2617" s="650"/>
      <c r="B2617" s="650"/>
      <c r="C2617" s="650"/>
      <c r="D2617" s="650"/>
      <c r="E2617" s="650"/>
      <c r="F2617" s="650"/>
    </row>
    <row r="2618" spans="1:6">
      <c r="A2618" s="650"/>
      <c r="B2618" s="650"/>
      <c r="C2618" s="650"/>
      <c r="D2618" s="650"/>
      <c r="E2618" s="650"/>
      <c r="F2618" s="650"/>
    </row>
    <row r="2619" spans="1:6">
      <c r="A2619" s="650"/>
      <c r="B2619" s="650"/>
      <c r="C2619" s="650"/>
      <c r="D2619" s="650"/>
      <c r="E2619" s="650"/>
      <c r="F2619" s="650"/>
    </row>
    <row r="2620" spans="1:6">
      <c r="A2620" s="650"/>
      <c r="B2620" s="650"/>
      <c r="C2620" s="650"/>
      <c r="D2620" s="650"/>
      <c r="E2620" s="650"/>
      <c r="F2620" s="650"/>
    </row>
    <row r="2621" spans="1:6">
      <c r="A2621" s="650"/>
      <c r="B2621" s="650"/>
      <c r="C2621" s="650"/>
      <c r="D2621" s="650"/>
      <c r="E2621" s="650"/>
      <c r="F2621" s="650"/>
    </row>
    <row r="2622" spans="1:6">
      <c r="A2622" s="650"/>
      <c r="B2622" s="650"/>
      <c r="C2622" s="650"/>
      <c r="D2622" s="650"/>
      <c r="E2622" s="650"/>
      <c r="F2622" s="650"/>
    </row>
    <row r="2623" spans="1:6">
      <c r="A2623" s="650"/>
      <c r="B2623" s="650"/>
      <c r="C2623" s="650"/>
      <c r="D2623" s="650"/>
      <c r="E2623" s="650"/>
      <c r="F2623" s="650"/>
    </row>
    <row r="2624" spans="1:6">
      <c r="A2624" s="650"/>
      <c r="B2624" s="650"/>
      <c r="C2624" s="650"/>
      <c r="D2624" s="650"/>
      <c r="E2624" s="650"/>
      <c r="F2624" s="650"/>
    </row>
    <row r="2625" spans="1:6">
      <c r="A2625" s="650"/>
      <c r="B2625" s="650"/>
      <c r="C2625" s="650"/>
      <c r="D2625" s="650"/>
      <c r="E2625" s="650"/>
      <c r="F2625" s="650"/>
    </row>
    <row r="2626" spans="1:6">
      <c r="A2626" s="650"/>
      <c r="B2626" s="650"/>
      <c r="C2626" s="650"/>
      <c r="D2626" s="650"/>
      <c r="E2626" s="650"/>
      <c r="F2626" s="650"/>
    </row>
    <row r="2627" spans="1:6">
      <c r="A2627" s="650"/>
      <c r="B2627" s="650"/>
      <c r="C2627" s="650"/>
      <c r="D2627" s="650"/>
      <c r="E2627" s="650"/>
      <c r="F2627" s="650"/>
    </row>
    <row r="2628" spans="1:6">
      <c r="A2628" s="650"/>
      <c r="B2628" s="650"/>
      <c r="C2628" s="650"/>
      <c r="D2628" s="650"/>
      <c r="E2628" s="650"/>
      <c r="F2628" s="650"/>
    </row>
    <row r="2629" spans="1:6">
      <c r="A2629" s="650"/>
      <c r="B2629" s="650"/>
      <c r="C2629" s="650"/>
      <c r="D2629" s="650"/>
      <c r="E2629" s="650"/>
      <c r="F2629" s="650"/>
    </row>
    <row r="2630" spans="1:6">
      <c r="A2630" s="650"/>
      <c r="B2630" s="650"/>
      <c r="C2630" s="650"/>
      <c r="D2630" s="650"/>
      <c r="E2630" s="650"/>
      <c r="F2630" s="650"/>
    </row>
    <row r="2631" spans="1:6">
      <c r="A2631" s="650"/>
      <c r="B2631" s="650"/>
      <c r="C2631" s="650"/>
      <c r="D2631" s="650"/>
      <c r="E2631" s="650"/>
      <c r="F2631" s="650"/>
    </row>
    <row r="2632" spans="1:6">
      <c r="A2632" s="650"/>
      <c r="B2632" s="650"/>
      <c r="C2632" s="650"/>
      <c r="D2632" s="650"/>
      <c r="E2632" s="650"/>
      <c r="F2632" s="650"/>
    </row>
    <row r="2633" spans="1:6">
      <c r="A2633" s="650"/>
      <c r="B2633" s="650"/>
      <c r="C2633" s="650"/>
      <c r="D2633" s="650"/>
      <c r="E2633" s="650"/>
      <c r="F2633" s="650"/>
    </row>
    <row r="2634" spans="1:6">
      <c r="A2634" s="650"/>
      <c r="B2634" s="650"/>
      <c r="C2634" s="650"/>
      <c r="D2634" s="650"/>
      <c r="E2634" s="650"/>
      <c r="F2634" s="650"/>
    </row>
    <row r="2635" spans="1:6">
      <c r="A2635" s="650"/>
      <c r="B2635" s="650"/>
      <c r="C2635" s="650"/>
      <c r="D2635" s="650"/>
      <c r="E2635" s="650"/>
      <c r="F2635" s="650"/>
    </row>
    <row r="2636" spans="1:6">
      <c r="A2636" s="650"/>
      <c r="B2636" s="650"/>
      <c r="C2636" s="650"/>
      <c r="D2636" s="650"/>
      <c r="E2636" s="650"/>
      <c r="F2636" s="650"/>
    </row>
    <row r="2637" spans="1:6">
      <c r="A2637" s="650"/>
      <c r="B2637" s="650"/>
      <c r="C2637" s="650"/>
      <c r="D2637" s="650"/>
      <c r="E2637" s="650"/>
      <c r="F2637" s="650"/>
    </row>
    <row r="2638" spans="1:6">
      <c r="A2638" s="650"/>
      <c r="B2638" s="650"/>
      <c r="C2638" s="650"/>
      <c r="D2638" s="650"/>
      <c r="E2638" s="650"/>
      <c r="F2638" s="650"/>
    </row>
    <row r="2639" spans="1:6">
      <c r="A2639" s="650"/>
      <c r="B2639" s="650"/>
      <c r="C2639" s="650"/>
      <c r="D2639" s="650"/>
      <c r="E2639" s="650"/>
      <c r="F2639" s="650"/>
    </row>
    <row r="2640" spans="1:6">
      <c r="A2640" s="650"/>
      <c r="B2640" s="650"/>
      <c r="C2640" s="650"/>
      <c r="D2640" s="650"/>
      <c r="E2640" s="650"/>
      <c r="F2640" s="650"/>
    </row>
    <row r="2641" spans="1:6">
      <c r="A2641" s="650"/>
      <c r="B2641" s="650"/>
      <c r="C2641" s="650"/>
      <c r="D2641" s="650"/>
      <c r="E2641" s="650"/>
      <c r="F2641" s="650"/>
    </row>
    <row r="2642" spans="1:6">
      <c r="A2642" s="650"/>
      <c r="B2642" s="650"/>
      <c r="C2642" s="650"/>
      <c r="D2642" s="650"/>
      <c r="E2642" s="650"/>
      <c r="F2642" s="650"/>
    </row>
    <row r="2643" spans="1:6">
      <c r="A2643" s="650"/>
      <c r="B2643" s="650"/>
      <c r="C2643" s="650"/>
      <c r="D2643" s="650"/>
      <c r="E2643" s="650"/>
      <c r="F2643" s="650"/>
    </row>
    <row r="2644" spans="1:6">
      <c r="A2644" s="650"/>
      <c r="B2644" s="650"/>
      <c r="C2644" s="650"/>
      <c r="D2644" s="650"/>
      <c r="E2644" s="650"/>
      <c r="F2644" s="650"/>
    </row>
    <row r="2645" spans="1:6">
      <c r="A2645" s="650"/>
      <c r="B2645" s="650"/>
      <c r="C2645" s="650"/>
      <c r="D2645" s="650"/>
      <c r="E2645" s="650"/>
      <c r="F2645" s="650"/>
    </row>
    <row r="2646" spans="1:6">
      <c r="A2646" s="650"/>
      <c r="B2646" s="650"/>
      <c r="C2646" s="650"/>
      <c r="D2646" s="650"/>
      <c r="E2646" s="650"/>
      <c r="F2646" s="650"/>
    </row>
    <row r="2647" spans="1:6">
      <c r="A2647" s="650"/>
      <c r="B2647" s="650"/>
      <c r="C2647" s="650"/>
      <c r="D2647" s="650"/>
      <c r="E2647" s="650"/>
      <c r="F2647" s="650"/>
    </row>
    <row r="2648" spans="1:6">
      <c r="A2648" s="650"/>
      <c r="B2648" s="650"/>
      <c r="C2648" s="650"/>
      <c r="D2648" s="650"/>
      <c r="E2648" s="650"/>
      <c r="F2648" s="650"/>
    </row>
    <row r="2649" spans="1:6">
      <c r="A2649" s="650"/>
      <c r="B2649" s="650"/>
      <c r="C2649" s="650"/>
      <c r="D2649" s="650"/>
      <c r="E2649" s="650"/>
      <c r="F2649" s="650"/>
    </row>
    <row r="2650" spans="1:6">
      <c r="A2650" s="650"/>
      <c r="B2650" s="650"/>
      <c r="C2650" s="650"/>
      <c r="D2650" s="650"/>
      <c r="E2650" s="650"/>
      <c r="F2650" s="650"/>
    </row>
    <row r="2651" spans="1:6">
      <c r="A2651" s="650"/>
      <c r="B2651" s="650"/>
      <c r="C2651" s="650"/>
      <c r="D2651" s="650"/>
      <c r="E2651" s="650"/>
      <c r="F2651" s="650"/>
    </row>
    <row r="2652" spans="1:6">
      <c r="A2652" s="650"/>
      <c r="B2652" s="650"/>
      <c r="C2652" s="650"/>
      <c r="D2652" s="650"/>
      <c r="E2652" s="650"/>
      <c r="F2652" s="650"/>
    </row>
    <row r="2653" spans="1:6">
      <c r="A2653" s="650"/>
      <c r="B2653" s="650"/>
      <c r="C2653" s="650"/>
      <c r="D2653" s="650"/>
      <c r="E2653" s="650"/>
      <c r="F2653" s="650"/>
    </row>
    <row r="2654" spans="1:6">
      <c r="A2654" s="650"/>
      <c r="B2654" s="650"/>
      <c r="C2654" s="650"/>
      <c r="D2654" s="650"/>
      <c r="E2654" s="650"/>
      <c r="F2654" s="650"/>
    </row>
    <row r="2655" spans="1:6">
      <c r="A2655" s="650"/>
      <c r="B2655" s="650"/>
      <c r="C2655" s="650"/>
      <c r="D2655" s="650"/>
      <c r="E2655" s="650"/>
      <c r="F2655" s="650"/>
    </row>
    <row r="2656" spans="1:6">
      <c r="A2656" s="650"/>
      <c r="B2656" s="650"/>
      <c r="C2656" s="650"/>
      <c r="D2656" s="650"/>
      <c r="E2656" s="650"/>
      <c r="F2656" s="650"/>
    </row>
    <row r="2657" spans="1:6">
      <c r="A2657" s="650"/>
      <c r="B2657" s="650"/>
      <c r="C2657" s="650"/>
      <c r="D2657" s="650"/>
      <c r="E2657" s="650"/>
      <c r="F2657" s="650"/>
    </row>
    <row r="2658" spans="1:6">
      <c r="A2658" s="650"/>
      <c r="B2658" s="650"/>
      <c r="C2658" s="650"/>
      <c r="D2658" s="650"/>
      <c r="E2658" s="650"/>
      <c r="F2658" s="650"/>
    </row>
    <row r="2659" spans="1:6">
      <c r="A2659" s="650"/>
      <c r="B2659" s="650"/>
      <c r="C2659" s="650"/>
      <c r="D2659" s="650"/>
      <c r="E2659" s="650"/>
      <c r="F2659" s="650"/>
    </row>
    <row r="2660" spans="1:6">
      <c r="A2660" s="650"/>
      <c r="B2660" s="650"/>
      <c r="C2660" s="650"/>
      <c r="D2660" s="650"/>
      <c r="E2660" s="650"/>
      <c r="F2660" s="650"/>
    </row>
    <row r="2661" spans="1:6">
      <c r="A2661" s="650"/>
      <c r="B2661" s="650"/>
      <c r="C2661" s="650"/>
      <c r="D2661" s="650"/>
      <c r="E2661" s="650"/>
      <c r="F2661" s="650"/>
    </row>
    <row r="2662" spans="1:6">
      <c r="A2662" s="650"/>
      <c r="B2662" s="650"/>
      <c r="C2662" s="650"/>
      <c r="D2662" s="650"/>
      <c r="E2662" s="650"/>
      <c r="F2662" s="650"/>
    </row>
    <row r="2663" spans="1:6">
      <c r="A2663" s="650"/>
      <c r="B2663" s="650"/>
      <c r="C2663" s="650"/>
      <c r="D2663" s="650"/>
      <c r="E2663" s="650"/>
      <c r="F2663" s="650"/>
    </row>
    <row r="2664" spans="1:6">
      <c r="A2664" s="650"/>
      <c r="B2664" s="650"/>
      <c r="C2664" s="650"/>
      <c r="D2664" s="650"/>
      <c r="E2664" s="650"/>
      <c r="F2664" s="650"/>
    </row>
    <row r="2665" spans="1:6">
      <c r="A2665" s="650"/>
      <c r="B2665" s="650"/>
      <c r="C2665" s="650"/>
      <c r="D2665" s="650"/>
      <c r="E2665" s="650"/>
      <c r="F2665" s="650"/>
    </row>
    <row r="2666" spans="1:6">
      <c r="A2666" s="650"/>
      <c r="B2666" s="650"/>
      <c r="C2666" s="650"/>
      <c r="D2666" s="650"/>
      <c r="E2666" s="650"/>
      <c r="F2666" s="650"/>
    </row>
    <row r="2667" spans="1:6">
      <c r="A2667" s="650"/>
      <c r="B2667" s="650"/>
      <c r="C2667" s="650"/>
      <c r="D2667" s="650"/>
      <c r="E2667" s="650"/>
      <c r="F2667" s="650"/>
    </row>
    <row r="2668" spans="1:6">
      <c r="A2668" s="650"/>
      <c r="B2668" s="650"/>
      <c r="C2668" s="650"/>
      <c r="D2668" s="650"/>
      <c r="E2668" s="650"/>
      <c r="F2668" s="650"/>
    </row>
    <row r="2669" spans="1:6">
      <c r="A2669" s="650"/>
      <c r="B2669" s="650"/>
      <c r="C2669" s="650"/>
      <c r="D2669" s="650"/>
      <c r="E2669" s="650"/>
      <c r="F2669" s="650"/>
    </row>
    <row r="2670" spans="1:6">
      <c r="A2670" s="650"/>
      <c r="B2670" s="650"/>
      <c r="C2670" s="650"/>
      <c r="D2670" s="650"/>
      <c r="E2670" s="650"/>
      <c r="F2670" s="650"/>
    </row>
    <row r="2671" spans="1:6">
      <c r="A2671" s="650"/>
      <c r="B2671" s="650"/>
      <c r="C2671" s="650"/>
      <c r="D2671" s="650"/>
      <c r="E2671" s="650"/>
      <c r="F2671" s="650"/>
    </row>
    <row r="2672" spans="1:6">
      <c r="A2672" s="650"/>
      <c r="B2672" s="650"/>
      <c r="C2672" s="650"/>
      <c r="D2672" s="650"/>
      <c r="E2672" s="650"/>
      <c r="F2672" s="650"/>
    </row>
    <row r="2673" spans="1:6">
      <c r="A2673" s="650"/>
      <c r="B2673" s="650"/>
      <c r="C2673" s="650"/>
      <c r="D2673" s="650"/>
      <c r="E2673" s="650"/>
      <c r="F2673" s="650"/>
    </row>
    <row r="2674" spans="1:6">
      <c r="A2674" s="650"/>
      <c r="B2674" s="650"/>
      <c r="C2674" s="650"/>
      <c r="D2674" s="650"/>
      <c r="E2674" s="650"/>
      <c r="F2674" s="650"/>
    </row>
    <row r="2675" spans="1:6">
      <c r="A2675" s="650"/>
      <c r="B2675" s="650"/>
      <c r="C2675" s="650"/>
      <c r="D2675" s="650"/>
      <c r="E2675" s="650"/>
      <c r="F2675" s="650"/>
    </row>
    <row r="2676" spans="1:6">
      <c r="A2676" s="650"/>
      <c r="B2676" s="650"/>
      <c r="C2676" s="650"/>
      <c r="D2676" s="650"/>
      <c r="E2676" s="650"/>
      <c r="F2676" s="650"/>
    </row>
    <row r="2677" spans="1:6">
      <c r="A2677" s="650"/>
      <c r="B2677" s="650"/>
      <c r="C2677" s="650"/>
      <c r="D2677" s="650"/>
      <c r="E2677" s="650"/>
      <c r="F2677" s="650"/>
    </row>
    <row r="2678" spans="1:6">
      <c r="A2678" s="650"/>
      <c r="B2678" s="650"/>
      <c r="C2678" s="650"/>
      <c r="D2678" s="650"/>
      <c r="E2678" s="650"/>
      <c r="F2678" s="650"/>
    </row>
    <row r="2679" spans="1:6">
      <c r="A2679" s="650"/>
      <c r="B2679" s="650"/>
      <c r="C2679" s="650"/>
      <c r="D2679" s="650"/>
      <c r="E2679" s="650"/>
      <c r="F2679" s="650"/>
    </row>
    <row r="2680" spans="1:6">
      <c r="A2680" s="650"/>
      <c r="B2680" s="650"/>
      <c r="C2680" s="650"/>
      <c r="D2680" s="650"/>
      <c r="E2680" s="650"/>
      <c r="F2680" s="650"/>
    </row>
    <row r="2681" spans="1:6">
      <c r="A2681" s="650"/>
      <c r="B2681" s="650"/>
      <c r="C2681" s="650"/>
      <c r="D2681" s="650"/>
      <c r="E2681" s="650"/>
      <c r="F2681" s="650"/>
    </row>
    <row r="2682" spans="1:6">
      <c r="A2682" s="650"/>
      <c r="B2682" s="650"/>
      <c r="C2682" s="650"/>
      <c r="D2682" s="650"/>
      <c r="E2682" s="650"/>
      <c r="F2682" s="650"/>
    </row>
    <row r="2683" spans="1:6">
      <c r="A2683" s="650"/>
      <c r="B2683" s="650"/>
      <c r="C2683" s="650"/>
      <c r="D2683" s="650"/>
      <c r="E2683" s="650"/>
      <c r="F2683" s="650"/>
    </row>
    <row r="2684" spans="1:6">
      <c r="A2684" s="650"/>
      <c r="B2684" s="650"/>
      <c r="C2684" s="650"/>
      <c r="D2684" s="650"/>
      <c r="E2684" s="650"/>
      <c r="F2684" s="650"/>
    </row>
    <row r="2685" spans="1:6">
      <c r="A2685" s="650"/>
      <c r="B2685" s="650"/>
      <c r="C2685" s="650"/>
      <c r="D2685" s="650"/>
      <c r="E2685" s="650"/>
      <c r="F2685" s="650"/>
    </row>
    <row r="2686" spans="1:6">
      <c r="A2686" s="650"/>
      <c r="B2686" s="650"/>
      <c r="C2686" s="650"/>
      <c r="D2686" s="650"/>
      <c r="E2686" s="650"/>
      <c r="F2686" s="650"/>
    </row>
    <row r="2687" spans="1:6">
      <c r="A2687" s="650"/>
      <c r="B2687" s="650"/>
      <c r="C2687" s="650"/>
      <c r="D2687" s="650"/>
      <c r="E2687" s="650"/>
      <c r="F2687" s="650"/>
    </row>
    <row r="2688" spans="1:6">
      <c r="A2688" s="650"/>
      <c r="B2688" s="650"/>
      <c r="C2688" s="650"/>
      <c r="D2688" s="650"/>
      <c r="E2688" s="650"/>
      <c r="F2688" s="650"/>
    </row>
    <row r="2689" spans="1:6">
      <c r="A2689" s="650"/>
      <c r="B2689" s="650"/>
      <c r="C2689" s="650"/>
      <c r="D2689" s="650"/>
      <c r="E2689" s="650"/>
      <c r="F2689" s="650"/>
    </row>
    <row r="2690" spans="1:6">
      <c r="A2690" s="650"/>
      <c r="B2690" s="650"/>
      <c r="C2690" s="650"/>
      <c r="D2690" s="650"/>
      <c r="E2690" s="650"/>
      <c r="F2690" s="650"/>
    </row>
    <row r="2691" spans="1:6">
      <c r="A2691" s="650"/>
      <c r="B2691" s="650"/>
      <c r="C2691" s="650"/>
      <c r="D2691" s="650"/>
      <c r="E2691" s="650"/>
      <c r="F2691" s="650"/>
    </row>
    <row r="2692" spans="1:6">
      <c r="A2692" s="650"/>
      <c r="B2692" s="650"/>
      <c r="C2692" s="650"/>
      <c r="D2692" s="650"/>
      <c r="E2692" s="650"/>
      <c r="F2692" s="650"/>
    </row>
    <row r="2693" spans="1:6">
      <c r="A2693" s="650"/>
      <c r="B2693" s="650"/>
      <c r="C2693" s="650"/>
      <c r="D2693" s="650"/>
      <c r="E2693" s="650"/>
      <c r="F2693" s="650"/>
    </row>
    <row r="2694" spans="1:6">
      <c r="A2694" s="650"/>
      <c r="B2694" s="650"/>
      <c r="C2694" s="650"/>
      <c r="D2694" s="650"/>
      <c r="E2694" s="650"/>
      <c r="F2694" s="650"/>
    </row>
    <row r="2695" spans="1:6">
      <c r="A2695" s="650"/>
      <c r="B2695" s="650"/>
      <c r="C2695" s="650"/>
      <c r="D2695" s="650"/>
      <c r="E2695" s="650"/>
      <c r="F2695" s="650"/>
    </row>
    <row r="2696" spans="1:6">
      <c r="A2696" s="650"/>
      <c r="B2696" s="650"/>
      <c r="C2696" s="650"/>
      <c r="D2696" s="650"/>
      <c r="E2696" s="650"/>
      <c r="F2696" s="650"/>
    </row>
    <row r="2697" spans="1:6">
      <c r="A2697" s="650"/>
      <c r="B2697" s="650"/>
      <c r="C2697" s="650"/>
      <c r="D2697" s="650"/>
      <c r="E2697" s="650"/>
      <c r="F2697" s="650"/>
    </row>
    <row r="2698" spans="1:6">
      <c r="A2698" s="650"/>
      <c r="B2698" s="650"/>
      <c r="C2698" s="650"/>
      <c r="D2698" s="650"/>
      <c r="E2698" s="650"/>
      <c r="F2698" s="650"/>
    </row>
    <row r="2699" spans="1:6">
      <c r="A2699" s="650"/>
      <c r="B2699" s="650"/>
      <c r="C2699" s="650"/>
      <c r="D2699" s="650"/>
      <c r="E2699" s="650"/>
      <c r="F2699" s="650"/>
    </row>
    <row r="2700" spans="1:6">
      <c r="A2700" s="650"/>
      <c r="B2700" s="650"/>
      <c r="C2700" s="650"/>
      <c r="D2700" s="650"/>
      <c r="E2700" s="650"/>
      <c r="F2700" s="650"/>
    </row>
    <row r="2701" spans="1:6">
      <c r="A2701" s="650"/>
      <c r="B2701" s="650"/>
      <c r="C2701" s="650"/>
      <c r="D2701" s="650"/>
      <c r="E2701" s="650"/>
      <c r="F2701" s="650"/>
    </row>
    <row r="2702" spans="1:6">
      <c r="A2702" s="650"/>
      <c r="B2702" s="650"/>
      <c r="C2702" s="650"/>
      <c r="D2702" s="650"/>
      <c r="E2702" s="650"/>
      <c r="F2702" s="650"/>
    </row>
    <row r="2703" spans="1:6">
      <c r="A2703" s="650"/>
      <c r="B2703" s="650"/>
      <c r="C2703" s="650"/>
      <c r="D2703" s="650"/>
      <c r="E2703" s="650"/>
      <c r="F2703" s="650"/>
    </row>
    <row r="2704" spans="1:6">
      <c r="A2704" s="650"/>
      <c r="B2704" s="650"/>
      <c r="C2704" s="650"/>
      <c r="D2704" s="650"/>
      <c r="E2704" s="650"/>
      <c r="F2704" s="650"/>
    </row>
    <row r="2705" spans="1:6">
      <c r="A2705" s="650"/>
      <c r="B2705" s="650"/>
      <c r="C2705" s="650"/>
      <c r="D2705" s="650"/>
      <c r="E2705" s="650"/>
      <c r="F2705" s="650"/>
    </row>
    <row r="2706" spans="1:6">
      <c r="A2706" s="650"/>
      <c r="B2706" s="650"/>
      <c r="C2706" s="650"/>
      <c r="D2706" s="650"/>
      <c r="E2706" s="650"/>
      <c r="F2706" s="650"/>
    </row>
    <row r="2707" spans="1:6">
      <c r="A2707" s="650"/>
      <c r="B2707" s="650"/>
      <c r="C2707" s="650"/>
      <c r="D2707" s="650"/>
      <c r="E2707" s="650"/>
      <c r="F2707" s="650"/>
    </row>
    <row r="2708" spans="1:6">
      <c r="A2708" s="650"/>
      <c r="B2708" s="650"/>
      <c r="C2708" s="650"/>
      <c r="D2708" s="650"/>
      <c r="E2708" s="650"/>
      <c r="F2708" s="650"/>
    </row>
    <row r="2709" spans="1:6">
      <c r="A2709" s="650"/>
      <c r="B2709" s="650"/>
      <c r="C2709" s="650"/>
      <c r="D2709" s="650"/>
      <c r="E2709" s="650"/>
      <c r="F2709" s="650"/>
    </row>
    <row r="2710" spans="1:6">
      <c r="A2710" s="650"/>
      <c r="B2710" s="650"/>
      <c r="C2710" s="650"/>
      <c r="D2710" s="650"/>
      <c r="E2710" s="650"/>
      <c r="F2710" s="650"/>
    </row>
    <row r="2711" spans="1:6">
      <c r="A2711" s="650"/>
      <c r="B2711" s="650"/>
      <c r="C2711" s="650"/>
      <c r="D2711" s="650"/>
      <c r="E2711" s="650"/>
      <c r="F2711" s="650"/>
    </row>
    <row r="2712" spans="1:6">
      <c r="A2712" s="650"/>
      <c r="B2712" s="650"/>
      <c r="C2712" s="650"/>
      <c r="D2712" s="650"/>
      <c r="E2712" s="650"/>
      <c r="F2712" s="650"/>
    </row>
    <row r="2713" spans="1:6">
      <c r="A2713" s="650"/>
      <c r="B2713" s="650"/>
      <c r="C2713" s="650"/>
      <c r="D2713" s="650"/>
      <c r="E2713" s="650"/>
      <c r="F2713" s="650"/>
    </row>
    <row r="2714" spans="1:6">
      <c r="A2714" s="650"/>
      <c r="B2714" s="650"/>
      <c r="C2714" s="650"/>
      <c r="D2714" s="650"/>
      <c r="E2714" s="650"/>
      <c r="F2714" s="650"/>
    </row>
    <row r="2715" spans="1:6">
      <c r="A2715" s="650"/>
      <c r="B2715" s="650"/>
      <c r="C2715" s="650"/>
      <c r="D2715" s="650"/>
      <c r="E2715" s="650"/>
      <c r="F2715" s="650"/>
    </row>
    <row r="2716" spans="1:6">
      <c r="A2716" s="650"/>
      <c r="B2716" s="650"/>
      <c r="C2716" s="650"/>
      <c r="D2716" s="650"/>
      <c r="E2716" s="650"/>
      <c r="F2716" s="650"/>
    </row>
    <row r="2717" spans="1:6">
      <c r="A2717" s="650"/>
      <c r="B2717" s="650"/>
      <c r="C2717" s="650"/>
      <c r="D2717" s="650"/>
      <c r="E2717" s="650"/>
      <c r="F2717" s="650"/>
    </row>
    <row r="2718" spans="1:6">
      <c r="A2718" s="650"/>
      <c r="B2718" s="650"/>
      <c r="C2718" s="650"/>
      <c r="D2718" s="650"/>
      <c r="E2718" s="650"/>
      <c r="F2718" s="650"/>
    </row>
    <row r="2719" spans="1:6">
      <c r="A2719" s="650"/>
      <c r="B2719" s="650"/>
      <c r="C2719" s="650"/>
      <c r="D2719" s="650"/>
      <c r="E2719" s="650"/>
      <c r="F2719" s="650"/>
    </row>
    <row r="2720" spans="1:6">
      <c r="A2720" s="650"/>
      <c r="B2720" s="650"/>
      <c r="C2720" s="650"/>
      <c r="D2720" s="650"/>
      <c r="E2720" s="650"/>
      <c r="F2720" s="650"/>
    </row>
    <row r="2721" spans="1:6">
      <c r="A2721" s="650"/>
      <c r="B2721" s="650"/>
      <c r="C2721" s="650"/>
      <c r="D2721" s="650"/>
      <c r="E2721" s="650"/>
      <c r="F2721" s="650"/>
    </row>
    <row r="2722" spans="1:6">
      <c r="A2722" s="650"/>
      <c r="B2722" s="650"/>
      <c r="C2722" s="650"/>
      <c r="D2722" s="650"/>
      <c r="E2722" s="650"/>
      <c r="F2722" s="650"/>
    </row>
    <row r="2723" spans="1:6">
      <c r="A2723" s="650"/>
      <c r="B2723" s="650"/>
      <c r="C2723" s="650"/>
      <c r="D2723" s="650"/>
      <c r="E2723" s="650"/>
      <c r="F2723" s="650"/>
    </row>
    <row r="2724" spans="1:6">
      <c r="A2724" s="650"/>
      <c r="B2724" s="650"/>
      <c r="C2724" s="650"/>
      <c r="D2724" s="650"/>
      <c r="E2724" s="650"/>
      <c r="F2724" s="650"/>
    </row>
    <row r="2725" spans="1:6">
      <c r="A2725" s="650"/>
      <c r="B2725" s="650"/>
      <c r="C2725" s="650"/>
      <c r="D2725" s="650"/>
      <c r="E2725" s="650"/>
      <c r="F2725" s="650"/>
    </row>
    <row r="2726" spans="1:6">
      <c r="A2726" s="650"/>
      <c r="B2726" s="650"/>
      <c r="C2726" s="650"/>
      <c r="D2726" s="650"/>
      <c r="E2726" s="650"/>
      <c r="F2726" s="650"/>
    </row>
    <row r="2727" spans="1:6">
      <c r="A2727" s="650"/>
      <c r="B2727" s="650"/>
      <c r="C2727" s="650"/>
      <c r="D2727" s="650"/>
      <c r="E2727" s="650"/>
      <c r="F2727" s="650"/>
    </row>
    <row r="2728" spans="1:6">
      <c r="A2728" s="650"/>
      <c r="B2728" s="650"/>
      <c r="C2728" s="650"/>
      <c r="D2728" s="650"/>
      <c r="E2728" s="650"/>
      <c r="F2728" s="650"/>
    </row>
    <row r="2729" spans="1:6">
      <c r="A2729" s="650"/>
      <c r="B2729" s="650"/>
      <c r="C2729" s="650"/>
      <c r="D2729" s="650"/>
      <c r="E2729" s="650"/>
      <c r="F2729" s="650"/>
    </row>
    <row r="2730" spans="1:6">
      <c r="A2730" s="650"/>
      <c r="B2730" s="650"/>
      <c r="C2730" s="650"/>
      <c r="D2730" s="650"/>
      <c r="E2730" s="650"/>
      <c r="F2730" s="650"/>
    </row>
    <row r="2731" spans="1:6">
      <c r="A2731" s="650"/>
      <c r="B2731" s="650"/>
      <c r="C2731" s="650"/>
      <c r="D2731" s="650"/>
      <c r="E2731" s="650"/>
      <c r="F2731" s="650"/>
    </row>
    <row r="2732" spans="1:6">
      <c r="A2732" s="650"/>
      <c r="B2732" s="650"/>
      <c r="C2732" s="650"/>
      <c r="D2732" s="650"/>
      <c r="E2732" s="650"/>
      <c r="F2732" s="650"/>
    </row>
    <row r="2733" spans="1:6">
      <c r="A2733" s="650"/>
      <c r="B2733" s="650"/>
      <c r="C2733" s="650"/>
      <c r="D2733" s="650"/>
      <c r="E2733" s="650"/>
      <c r="F2733" s="650"/>
    </row>
    <row r="2734" spans="1:6">
      <c r="A2734" s="650"/>
      <c r="B2734" s="650"/>
      <c r="C2734" s="650"/>
      <c r="D2734" s="650"/>
      <c r="E2734" s="650"/>
      <c r="F2734" s="650"/>
    </row>
    <row r="2735" spans="1:6">
      <c r="A2735" s="650"/>
      <c r="B2735" s="650"/>
      <c r="C2735" s="650"/>
      <c r="D2735" s="650"/>
      <c r="E2735" s="650"/>
      <c r="F2735" s="650"/>
    </row>
    <row r="2736" spans="1:6">
      <c r="A2736" s="650"/>
      <c r="B2736" s="650"/>
      <c r="C2736" s="650"/>
      <c r="D2736" s="650"/>
      <c r="E2736" s="650"/>
      <c r="F2736" s="650"/>
    </row>
    <row r="2737" spans="1:6">
      <c r="A2737" s="650"/>
      <c r="B2737" s="650"/>
      <c r="C2737" s="650"/>
      <c r="D2737" s="650"/>
      <c r="E2737" s="650"/>
      <c r="F2737" s="650"/>
    </row>
    <row r="2738" spans="1:6">
      <c r="A2738" s="650"/>
      <c r="B2738" s="650"/>
      <c r="C2738" s="650"/>
      <c r="D2738" s="650"/>
      <c r="E2738" s="650"/>
      <c r="F2738" s="650"/>
    </row>
    <row r="2739" spans="1:6">
      <c r="A2739" s="650"/>
      <c r="B2739" s="650"/>
      <c r="C2739" s="650"/>
      <c r="D2739" s="650"/>
      <c r="E2739" s="650"/>
      <c r="F2739" s="650"/>
    </row>
    <row r="2740" spans="1:6">
      <c r="A2740" s="650"/>
      <c r="B2740" s="650"/>
      <c r="C2740" s="650"/>
      <c r="D2740" s="650"/>
      <c r="E2740" s="650"/>
      <c r="F2740" s="650"/>
    </row>
    <row r="2741" spans="1:6">
      <c r="A2741" s="650"/>
      <c r="B2741" s="650"/>
      <c r="C2741" s="650"/>
      <c r="D2741" s="650"/>
      <c r="E2741" s="650"/>
      <c r="F2741" s="650"/>
    </row>
    <row r="2742" spans="1:6">
      <c r="A2742" s="650"/>
      <c r="B2742" s="650"/>
      <c r="C2742" s="650"/>
      <c r="D2742" s="650"/>
      <c r="E2742" s="650"/>
      <c r="F2742" s="650"/>
    </row>
    <row r="2743" spans="1:6">
      <c r="A2743" s="650"/>
      <c r="B2743" s="650"/>
      <c r="C2743" s="650"/>
      <c r="D2743" s="650"/>
      <c r="E2743" s="650"/>
      <c r="F2743" s="650"/>
    </row>
    <row r="2744" spans="1:6">
      <c r="A2744" s="650"/>
      <c r="B2744" s="650"/>
      <c r="C2744" s="650"/>
      <c r="D2744" s="650"/>
      <c r="E2744" s="650"/>
      <c r="F2744" s="650"/>
    </row>
    <row r="2745" spans="1:6">
      <c r="A2745" s="650"/>
      <c r="B2745" s="650"/>
      <c r="C2745" s="650"/>
      <c r="D2745" s="650"/>
      <c r="E2745" s="650"/>
      <c r="F2745" s="650"/>
    </row>
    <row r="2746" spans="1:6">
      <c r="A2746" s="650"/>
      <c r="B2746" s="650"/>
      <c r="C2746" s="650"/>
      <c r="D2746" s="650"/>
      <c r="E2746" s="650"/>
      <c r="F2746" s="650"/>
    </row>
    <row r="2747" spans="1:6">
      <c r="A2747" s="650"/>
      <c r="B2747" s="650"/>
      <c r="C2747" s="650"/>
      <c r="D2747" s="650"/>
      <c r="E2747" s="650"/>
      <c r="F2747" s="650"/>
    </row>
    <row r="2748" spans="1:6">
      <c r="A2748" s="650"/>
      <c r="B2748" s="650"/>
      <c r="C2748" s="650"/>
      <c r="D2748" s="650"/>
      <c r="E2748" s="650"/>
      <c r="F2748" s="650"/>
    </row>
    <row r="2749" spans="1:6">
      <c r="A2749" s="650"/>
      <c r="B2749" s="650"/>
      <c r="C2749" s="650"/>
      <c r="D2749" s="650"/>
      <c r="E2749" s="650"/>
      <c r="F2749" s="650"/>
    </row>
    <row r="2750" spans="1:6">
      <c r="A2750" s="650"/>
      <c r="B2750" s="650"/>
      <c r="C2750" s="650"/>
      <c r="D2750" s="650"/>
      <c r="E2750" s="650"/>
      <c r="F2750" s="650"/>
    </row>
    <row r="2751" spans="1:6">
      <c r="A2751" s="650"/>
      <c r="B2751" s="650"/>
      <c r="C2751" s="650"/>
      <c r="D2751" s="650"/>
      <c r="E2751" s="650"/>
      <c r="F2751" s="650"/>
    </row>
    <row r="2752" spans="1:6">
      <c r="A2752" s="650"/>
      <c r="B2752" s="650"/>
      <c r="C2752" s="650"/>
      <c r="D2752" s="650"/>
      <c r="E2752" s="650"/>
      <c r="F2752" s="650"/>
    </row>
    <row r="2753" spans="1:6">
      <c r="A2753" s="650"/>
      <c r="B2753" s="650"/>
      <c r="C2753" s="650"/>
      <c r="D2753" s="650"/>
      <c r="E2753" s="650"/>
      <c r="F2753" s="650"/>
    </row>
    <row r="2754" spans="1:6">
      <c r="A2754" s="650"/>
      <c r="B2754" s="650"/>
      <c r="C2754" s="650"/>
      <c r="D2754" s="650"/>
      <c r="E2754" s="650"/>
      <c r="F2754" s="650"/>
    </row>
    <row r="2755" spans="1:6">
      <c r="A2755" s="650"/>
      <c r="B2755" s="650"/>
      <c r="C2755" s="650"/>
      <c r="D2755" s="650"/>
      <c r="E2755" s="650"/>
      <c r="F2755" s="650"/>
    </row>
    <row r="2756" spans="1:6">
      <c r="A2756" s="650"/>
      <c r="B2756" s="650"/>
      <c r="C2756" s="650"/>
      <c r="D2756" s="650"/>
      <c r="E2756" s="650"/>
      <c r="F2756" s="650"/>
    </row>
    <row r="2757" spans="1:6">
      <c r="A2757" s="650"/>
      <c r="B2757" s="650"/>
      <c r="C2757" s="650"/>
      <c r="D2757" s="650"/>
      <c r="E2757" s="650"/>
      <c r="F2757" s="650"/>
    </row>
    <row r="2758" spans="1:6">
      <c r="A2758" s="650"/>
      <c r="B2758" s="650"/>
      <c r="C2758" s="650"/>
      <c r="D2758" s="650"/>
      <c r="E2758" s="650"/>
      <c r="F2758" s="650"/>
    </row>
    <row r="2759" spans="1:6">
      <c r="A2759" s="650"/>
      <c r="B2759" s="650"/>
      <c r="C2759" s="650"/>
      <c r="D2759" s="650"/>
      <c r="E2759" s="650"/>
      <c r="F2759" s="650"/>
    </row>
    <row r="2760" spans="1:6">
      <c r="A2760" s="650"/>
      <c r="B2760" s="650"/>
      <c r="C2760" s="650"/>
      <c r="D2760" s="650"/>
      <c r="E2760" s="650"/>
      <c r="F2760" s="650"/>
    </row>
    <row r="2761" spans="1:6">
      <c r="A2761" s="650"/>
      <c r="B2761" s="650"/>
      <c r="C2761" s="650"/>
      <c r="D2761" s="650"/>
      <c r="E2761" s="650"/>
      <c r="F2761" s="650"/>
    </row>
    <row r="2762" spans="1:6">
      <c r="A2762" s="650"/>
      <c r="B2762" s="650"/>
      <c r="C2762" s="650"/>
      <c r="D2762" s="650"/>
      <c r="E2762" s="650"/>
      <c r="F2762" s="650"/>
    </row>
    <row r="2763" spans="1:6">
      <c r="A2763" s="650"/>
      <c r="B2763" s="650"/>
      <c r="C2763" s="650"/>
      <c r="D2763" s="650"/>
      <c r="E2763" s="650"/>
      <c r="F2763" s="650"/>
    </row>
    <row r="2764" spans="1:6">
      <c r="A2764" s="650"/>
      <c r="B2764" s="650"/>
      <c r="C2764" s="650"/>
      <c r="D2764" s="650"/>
      <c r="E2764" s="650"/>
      <c r="F2764" s="650"/>
    </row>
    <row r="2765" spans="1:6">
      <c r="A2765" s="650"/>
      <c r="B2765" s="650"/>
      <c r="C2765" s="650"/>
      <c r="D2765" s="650"/>
      <c r="E2765" s="650"/>
      <c r="F2765" s="650"/>
    </row>
    <row r="2766" spans="1:6">
      <c r="A2766" s="650"/>
      <c r="B2766" s="650"/>
      <c r="C2766" s="650"/>
      <c r="D2766" s="650"/>
      <c r="E2766" s="650"/>
      <c r="F2766" s="650"/>
    </row>
    <row r="2767" spans="1:6">
      <c r="A2767" s="650"/>
      <c r="B2767" s="650"/>
      <c r="C2767" s="650"/>
      <c r="D2767" s="650"/>
      <c r="E2767" s="650"/>
      <c r="F2767" s="650"/>
    </row>
    <row r="2768" spans="1:6">
      <c r="A2768" s="650"/>
      <c r="B2768" s="650"/>
      <c r="C2768" s="650"/>
      <c r="D2768" s="650"/>
      <c r="E2768" s="650"/>
      <c r="F2768" s="650"/>
    </row>
    <row r="2769" spans="1:6">
      <c r="A2769" s="650"/>
      <c r="B2769" s="650"/>
      <c r="C2769" s="650"/>
      <c r="D2769" s="650"/>
      <c r="E2769" s="650"/>
      <c r="F2769" s="650"/>
    </row>
    <row r="2770" spans="1:6">
      <c r="A2770" s="650"/>
      <c r="B2770" s="650"/>
      <c r="C2770" s="650"/>
      <c r="D2770" s="650"/>
      <c r="E2770" s="650"/>
      <c r="F2770" s="650"/>
    </row>
    <row r="2771" spans="1:6">
      <c r="A2771" s="650"/>
      <c r="B2771" s="650"/>
      <c r="C2771" s="650"/>
      <c r="D2771" s="650"/>
      <c r="E2771" s="650"/>
      <c r="F2771" s="650"/>
    </row>
    <row r="2772" spans="1:6">
      <c r="A2772" s="650"/>
      <c r="B2772" s="650"/>
      <c r="C2772" s="650"/>
      <c r="D2772" s="650"/>
      <c r="E2772" s="650"/>
      <c r="F2772" s="650"/>
    </row>
    <row r="2773" spans="1:6">
      <c r="A2773" s="650"/>
      <c r="B2773" s="650"/>
      <c r="C2773" s="650"/>
      <c r="D2773" s="650"/>
      <c r="E2773" s="650"/>
      <c r="F2773" s="650"/>
    </row>
    <row r="2774" spans="1:6">
      <c r="A2774" s="650"/>
      <c r="B2774" s="650"/>
      <c r="C2774" s="650"/>
      <c r="D2774" s="650"/>
      <c r="E2774" s="650"/>
      <c r="F2774" s="650"/>
    </row>
    <row r="2775" spans="1:6">
      <c r="A2775" s="650"/>
      <c r="B2775" s="650"/>
      <c r="C2775" s="650"/>
      <c r="D2775" s="650"/>
      <c r="E2775" s="650"/>
      <c r="F2775" s="650"/>
    </row>
    <row r="2776" spans="1:6">
      <c r="A2776" s="650"/>
      <c r="B2776" s="650"/>
      <c r="C2776" s="650"/>
      <c r="D2776" s="650"/>
      <c r="E2776" s="650"/>
      <c r="F2776" s="650"/>
    </row>
    <row r="2777" spans="1:6">
      <c r="A2777" s="650"/>
      <c r="B2777" s="650"/>
      <c r="C2777" s="650"/>
      <c r="D2777" s="650"/>
      <c r="E2777" s="650"/>
      <c r="F2777" s="650"/>
    </row>
    <row r="2778" spans="1:6">
      <c r="A2778" s="650"/>
      <c r="B2778" s="650"/>
      <c r="C2778" s="650"/>
      <c r="D2778" s="650"/>
      <c r="E2778" s="650"/>
      <c r="F2778" s="650"/>
    </row>
    <row r="2779" spans="1:6">
      <c r="A2779" s="650"/>
      <c r="B2779" s="650"/>
      <c r="C2779" s="650"/>
      <c r="D2779" s="650"/>
      <c r="E2779" s="650"/>
      <c r="F2779" s="650"/>
    </row>
    <row r="2780" spans="1:6">
      <c r="A2780" s="650"/>
      <c r="B2780" s="650"/>
      <c r="C2780" s="650"/>
      <c r="D2780" s="650"/>
      <c r="E2780" s="650"/>
      <c r="F2780" s="650"/>
    </row>
    <row r="2781" spans="1:6">
      <c r="A2781" s="650"/>
      <c r="B2781" s="650"/>
      <c r="C2781" s="650"/>
      <c r="D2781" s="650"/>
      <c r="E2781" s="650"/>
      <c r="F2781" s="650"/>
    </row>
    <row r="2782" spans="1:6">
      <c r="A2782" s="650"/>
      <c r="B2782" s="650"/>
      <c r="C2782" s="650"/>
      <c r="D2782" s="650"/>
      <c r="E2782" s="650"/>
      <c r="F2782" s="650"/>
    </row>
    <row r="2783" spans="1:6">
      <c r="A2783" s="650"/>
      <c r="B2783" s="650"/>
      <c r="C2783" s="650"/>
      <c r="D2783" s="650"/>
      <c r="E2783" s="650"/>
      <c r="F2783" s="650"/>
    </row>
    <row r="2784" spans="1:6">
      <c r="A2784" s="650"/>
      <c r="B2784" s="650"/>
      <c r="C2784" s="650"/>
      <c r="D2784" s="650"/>
      <c r="E2784" s="650"/>
      <c r="F2784" s="650"/>
    </row>
    <row r="2785" spans="1:6">
      <c r="A2785" s="650"/>
      <c r="B2785" s="650"/>
      <c r="C2785" s="650"/>
      <c r="D2785" s="650"/>
      <c r="E2785" s="650"/>
      <c r="F2785" s="650"/>
    </row>
    <row r="2786" spans="1:6">
      <c r="A2786" s="650"/>
      <c r="B2786" s="650"/>
      <c r="C2786" s="650"/>
      <c r="D2786" s="650"/>
      <c r="E2786" s="650"/>
      <c r="F2786" s="650"/>
    </row>
    <row r="2787" spans="1:6">
      <c r="A2787" s="650"/>
      <c r="B2787" s="650"/>
      <c r="C2787" s="650"/>
      <c r="D2787" s="650"/>
      <c r="E2787" s="650"/>
      <c r="F2787" s="650"/>
    </row>
    <row r="2788" spans="1:6">
      <c r="A2788" s="650"/>
      <c r="B2788" s="650"/>
      <c r="C2788" s="650"/>
      <c r="D2788" s="650"/>
      <c r="E2788" s="650"/>
      <c r="F2788" s="650"/>
    </row>
    <row r="2789" spans="1:6">
      <c r="A2789" s="650"/>
      <c r="B2789" s="650"/>
      <c r="C2789" s="650"/>
      <c r="D2789" s="650"/>
      <c r="E2789" s="650"/>
      <c r="F2789" s="650"/>
    </row>
    <row r="2790" spans="1:6">
      <c r="A2790" s="650"/>
      <c r="B2790" s="650"/>
      <c r="C2790" s="650"/>
      <c r="D2790" s="650"/>
      <c r="E2790" s="650"/>
      <c r="F2790" s="650"/>
    </row>
    <row r="2791" spans="1:6">
      <c r="A2791" s="650"/>
      <c r="B2791" s="650"/>
      <c r="C2791" s="650"/>
      <c r="D2791" s="650"/>
      <c r="E2791" s="650"/>
      <c r="F2791" s="650"/>
    </row>
    <row r="2792" spans="1:6">
      <c r="A2792" s="650"/>
      <c r="B2792" s="650"/>
      <c r="C2792" s="650"/>
      <c r="D2792" s="650"/>
      <c r="E2792" s="650"/>
      <c r="F2792" s="650"/>
    </row>
    <row r="2793" spans="1:6">
      <c r="A2793" s="650"/>
      <c r="B2793" s="650"/>
      <c r="C2793" s="650"/>
      <c r="D2793" s="650"/>
      <c r="E2793" s="650"/>
      <c r="F2793" s="650"/>
    </row>
    <row r="2794" spans="1:6">
      <c r="A2794" s="650"/>
      <c r="B2794" s="650"/>
      <c r="C2794" s="650"/>
      <c r="D2794" s="650"/>
      <c r="E2794" s="650"/>
      <c r="F2794" s="650"/>
    </row>
    <row r="2795" spans="1:6">
      <c r="A2795" s="650"/>
      <c r="B2795" s="650"/>
      <c r="C2795" s="650"/>
      <c r="D2795" s="650"/>
      <c r="E2795" s="650"/>
      <c r="F2795" s="650"/>
    </row>
    <row r="2796" spans="1:6">
      <c r="A2796" s="650"/>
      <c r="B2796" s="650"/>
      <c r="C2796" s="650"/>
      <c r="D2796" s="650"/>
      <c r="E2796" s="650"/>
      <c r="F2796" s="650"/>
    </row>
    <row r="2797" spans="1:6">
      <c r="A2797" s="650"/>
      <c r="B2797" s="650"/>
      <c r="C2797" s="650"/>
      <c r="D2797" s="650"/>
      <c r="E2797" s="650"/>
      <c r="F2797" s="650"/>
    </row>
    <row r="2798" spans="1:6">
      <c r="A2798" s="650"/>
      <c r="B2798" s="650"/>
      <c r="C2798" s="650"/>
      <c r="D2798" s="650"/>
      <c r="E2798" s="650"/>
      <c r="F2798" s="650"/>
    </row>
    <row r="2799" spans="1:6">
      <c r="A2799" s="650"/>
      <c r="B2799" s="650"/>
      <c r="C2799" s="650"/>
      <c r="D2799" s="650"/>
      <c r="E2799" s="650"/>
      <c r="F2799" s="650"/>
    </row>
    <row r="2800" spans="1:6">
      <c r="A2800" s="650"/>
      <c r="B2800" s="650"/>
      <c r="C2800" s="650"/>
      <c r="D2800" s="650"/>
      <c r="E2800" s="650"/>
      <c r="F2800" s="650"/>
    </row>
    <row r="2801" spans="1:6">
      <c r="A2801" s="650"/>
      <c r="B2801" s="650"/>
      <c r="C2801" s="650"/>
      <c r="D2801" s="650"/>
      <c r="E2801" s="650"/>
      <c r="F2801" s="650"/>
    </row>
    <row r="2802" spans="1:6">
      <c r="A2802" s="650"/>
      <c r="B2802" s="650"/>
      <c r="C2802" s="650"/>
      <c r="D2802" s="650"/>
      <c r="E2802" s="650"/>
      <c r="F2802" s="650"/>
    </row>
    <row r="2803" spans="1:6">
      <c r="A2803" s="650"/>
      <c r="B2803" s="650"/>
      <c r="C2803" s="650"/>
      <c r="D2803" s="650"/>
      <c r="E2803" s="650"/>
      <c r="F2803" s="650"/>
    </row>
    <row r="2804" spans="1:6">
      <c r="A2804" s="650"/>
      <c r="B2804" s="650"/>
      <c r="C2804" s="650"/>
      <c r="D2804" s="650"/>
      <c r="E2804" s="650"/>
      <c r="F2804" s="650"/>
    </row>
    <row r="2805" spans="1:6">
      <c r="A2805" s="650"/>
      <c r="B2805" s="650"/>
      <c r="C2805" s="650"/>
      <c r="D2805" s="650"/>
      <c r="E2805" s="650"/>
      <c r="F2805" s="650"/>
    </row>
    <row r="2806" spans="1:6">
      <c r="A2806" s="650"/>
      <c r="B2806" s="650"/>
      <c r="C2806" s="650"/>
      <c r="D2806" s="650"/>
      <c r="E2806" s="650"/>
      <c r="F2806" s="650"/>
    </row>
    <row r="2807" spans="1:6">
      <c r="A2807" s="650"/>
      <c r="B2807" s="650"/>
      <c r="C2807" s="650"/>
      <c r="D2807" s="650"/>
      <c r="E2807" s="650"/>
      <c r="F2807" s="650"/>
    </row>
    <row r="2808" spans="1:6">
      <c r="A2808" s="650"/>
      <c r="B2808" s="650"/>
      <c r="C2808" s="650"/>
      <c r="D2808" s="650"/>
      <c r="E2808" s="650"/>
      <c r="F2808" s="650"/>
    </row>
    <row r="2809" spans="1:6">
      <c r="A2809" s="650"/>
      <c r="B2809" s="650"/>
      <c r="C2809" s="650"/>
      <c r="D2809" s="650"/>
      <c r="E2809" s="650"/>
      <c r="F2809" s="650"/>
    </row>
    <row r="2810" spans="1:6">
      <c r="A2810" s="650"/>
      <c r="B2810" s="650"/>
      <c r="C2810" s="650"/>
      <c r="D2810" s="650"/>
      <c r="E2810" s="650"/>
      <c r="F2810" s="650"/>
    </row>
    <row r="2811" spans="1:6">
      <c r="A2811" s="650"/>
      <c r="B2811" s="650"/>
      <c r="C2811" s="650"/>
      <c r="D2811" s="650"/>
      <c r="E2811" s="650"/>
      <c r="F2811" s="650"/>
    </row>
    <row r="2812" spans="1:6">
      <c r="A2812" s="650"/>
      <c r="B2812" s="650"/>
      <c r="C2812" s="650"/>
      <c r="D2812" s="650"/>
      <c r="E2812" s="650"/>
      <c r="F2812" s="650"/>
    </row>
    <row r="2813" spans="1:6">
      <c r="A2813" s="650"/>
      <c r="B2813" s="650"/>
      <c r="C2813" s="650"/>
      <c r="D2813" s="650"/>
      <c r="E2813" s="650"/>
      <c r="F2813" s="650"/>
    </row>
    <row r="2814" spans="1:6">
      <c r="A2814" s="650"/>
      <c r="B2814" s="650"/>
      <c r="C2814" s="650"/>
      <c r="D2814" s="650"/>
      <c r="E2814" s="650"/>
      <c r="F2814" s="650"/>
    </row>
    <row r="2815" spans="1:6">
      <c r="A2815" s="650"/>
      <c r="B2815" s="650"/>
      <c r="C2815" s="650"/>
      <c r="D2815" s="650"/>
      <c r="E2815" s="650"/>
      <c r="F2815" s="650"/>
    </row>
    <row r="2816" spans="1:6">
      <c r="A2816" s="650"/>
      <c r="B2816" s="650"/>
      <c r="C2816" s="650"/>
      <c r="D2816" s="650"/>
      <c r="E2816" s="650"/>
      <c r="F2816" s="650"/>
    </row>
    <row r="2817" spans="1:6">
      <c r="A2817" s="650"/>
      <c r="B2817" s="650"/>
      <c r="C2817" s="650"/>
      <c r="D2817" s="650"/>
      <c r="E2817" s="650"/>
      <c r="F2817" s="650"/>
    </row>
    <row r="2818" spans="1:6">
      <c r="A2818" s="650"/>
      <c r="B2818" s="650"/>
      <c r="C2818" s="650"/>
      <c r="D2818" s="650"/>
      <c r="E2818" s="650"/>
      <c r="F2818" s="650"/>
    </row>
    <row r="2819" spans="1:6">
      <c r="A2819" s="650"/>
      <c r="B2819" s="650"/>
      <c r="C2819" s="650"/>
      <c r="D2819" s="650"/>
      <c r="E2819" s="650"/>
      <c r="F2819" s="650"/>
    </row>
    <row r="2820" spans="1:6">
      <c r="A2820" s="650"/>
      <c r="B2820" s="650"/>
      <c r="C2820" s="650"/>
      <c r="D2820" s="650"/>
      <c r="E2820" s="650"/>
      <c r="F2820" s="650"/>
    </row>
    <row r="2821" spans="1:6">
      <c r="A2821" s="650"/>
      <c r="B2821" s="650"/>
      <c r="C2821" s="650"/>
      <c r="D2821" s="650"/>
      <c r="E2821" s="650"/>
      <c r="F2821" s="650"/>
    </row>
    <row r="2822" spans="1:6">
      <c r="A2822" s="650"/>
      <c r="B2822" s="650"/>
      <c r="C2822" s="650"/>
      <c r="D2822" s="650"/>
      <c r="E2822" s="650"/>
      <c r="F2822" s="650"/>
    </row>
    <row r="2823" spans="1:6">
      <c r="A2823" s="650"/>
      <c r="B2823" s="650"/>
      <c r="C2823" s="650"/>
      <c r="D2823" s="650"/>
      <c r="E2823" s="650"/>
      <c r="F2823" s="650"/>
    </row>
    <row r="2824" spans="1:6">
      <c r="A2824" s="650"/>
      <c r="B2824" s="650"/>
      <c r="C2824" s="650"/>
      <c r="D2824" s="650"/>
      <c r="E2824" s="650"/>
      <c r="F2824" s="650"/>
    </row>
    <row r="2825" spans="1:6">
      <c r="A2825" s="650"/>
      <c r="B2825" s="650"/>
      <c r="C2825" s="650"/>
      <c r="D2825" s="650"/>
      <c r="E2825" s="650"/>
      <c r="F2825" s="650"/>
    </row>
    <row r="2826" spans="1:6">
      <c r="A2826" s="650"/>
      <c r="B2826" s="650"/>
      <c r="C2826" s="650"/>
      <c r="D2826" s="650"/>
      <c r="E2826" s="650"/>
      <c r="F2826" s="650"/>
    </row>
    <row r="2827" spans="1:6">
      <c r="A2827" s="650"/>
      <c r="B2827" s="650"/>
      <c r="C2827" s="650"/>
      <c r="D2827" s="650"/>
      <c r="E2827" s="650"/>
      <c r="F2827" s="650"/>
    </row>
    <row r="2828" spans="1:6">
      <c r="A2828" s="650"/>
      <c r="B2828" s="650"/>
      <c r="C2828" s="650"/>
      <c r="D2828" s="650"/>
      <c r="E2828" s="650"/>
      <c r="F2828" s="650"/>
    </row>
    <row r="2829" spans="1:6">
      <c r="A2829" s="650"/>
      <c r="B2829" s="650"/>
      <c r="C2829" s="650"/>
      <c r="D2829" s="650"/>
      <c r="E2829" s="650"/>
      <c r="F2829" s="650"/>
    </row>
    <row r="2830" spans="1:6">
      <c r="A2830" s="650"/>
      <c r="B2830" s="650"/>
      <c r="C2830" s="650"/>
      <c r="D2830" s="650"/>
      <c r="E2830" s="650"/>
      <c r="F2830" s="650"/>
    </row>
    <row r="2831" spans="1:6">
      <c r="A2831" s="650"/>
      <c r="B2831" s="650"/>
      <c r="C2831" s="650"/>
      <c r="D2831" s="650"/>
      <c r="E2831" s="650"/>
      <c r="F2831" s="650"/>
    </row>
    <row r="2832" spans="1:6">
      <c r="A2832" s="650"/>
      <c r="B2832" s="650"/>
      <c r="C2832" s="650"/>
      <c r="D2832" s="650"/>
      <c r="E2832" s="650"/>
      <c r="F2832" s="650"/>
    </row>
    <row r="2833" spans="1:6">
      <c r="A2833" s="650"/>
      <c r="B2833" s="650"/>
      <c r="C2833" s="650"/>
      <c r="D2833" s="650"/>
      <c r="E2833" s="650"/>
      <c r="F2833" s="650"/>
    </row>
    <row r="2834" spans="1:6">
      <c r="A2834" s="650"/>
      <c r="B2834" s="650"/>
      <c r="C2834" s="650"/>
      <c r="D2834" s="650"/>
      <c r="E2834" s="650"/>
      <c r="F2834" s="650"/>
    </row>
    <row r="2835" spans="1:6">
      <c r="A2835" s="650"/>
      <c r="B2835" s="650"/>
      <c r="C2835" s="650"/>
      <c r="D2835" s="650"/>
      <c r="E2835" s="650"/>
      <c r="F2835" s="650"/>
    </row>
    <row r="2836" spans="1:6">
      <c r="A2836" s="650"/>
      <c r="B2836" s="650"/>
      <c r="C2836" s="650"/>
      <c r="D2836" s="650"/>
      <c r="E2836" s="650"/>
      <c r="F2836" s="650"/>
    </row>
    <row r="2837" spans="1:6">
      <c r="A2837" s="650"/>
      <c r="B2837" s="650"/>
      <c r="C2837" s="650"/>
      <c r="D2837" s="650"/>
      <c r="E2837" s="650"/>
      <c r="F2837" s="650"/>
    </row>
    <row r="2838" spans="1:6">
      <c r="A2838" s="650"/>
      <c r="B2838" s="650"/>
      <c r="C2838" s="650"/>
      <c r="D2838" s="650"/>
      <c r="E2838" s="650"/>
      <c r="F2838" s="650"/>
    </row>
    <row r="2839" spans="1:6">
      <c r="A2839" s="650"/>
      <c r="B2839" s="650"/>
      <c r="C2839" s="650"/>
      <c r="D2839" s="650"/>
      <c r="E2839" s="650"/>
      <c r="F2839" s="650"/>
    </row>
    <row r="2840" spans="1:6">
      <c r="A2840" s="650"/>
      <c r="B2840" s="650"/>
      <c r="C2840" s="650"/>
      <c r="D2840" s="650"/>
      <c r="E2840" s="650"/>
      <c r="F2840" s="650"/>
    </row>
    <row r="2841" spans="1:6">
      <c r="A2841" s="650"/>
      <c r="B2841" s="650"/>
      <c r="C2841" s="650"/>
      <c r="D2841" s="650"/>
      <c r="E2841" s="650"/>
      <c r="F2841" s="650"/>
    </row>
    <row r="2842" spans="1:6">
      <c r="A2842" s="650"/>
      <c r="B2842" s="650"/>
      <c r="C2842" s="650"/>
      <c r="D2842" s="650"/>
      <c r="E2842" s="650"/>
      <c r="F2842" s="650"/>
    </row>
    <row r="2843" spans="1:6">
      <c r="A2843" s="650"/>
      <c r="B2843" s="650"/>
      <c r="C2843" s="650"/>
      <c r="D2843" s="650"/>
      <c r="E2843" s="650"/>
      <c r="F2843" s="650"/>
    </row>
    <row r="2844" spans="1:6">
      <c r="A2844" s="650"/>
      <c r="B2844" s="650"/>
      <c r="C2844" s="650"/>
      <c r="D2844" s="650"/>
      <c r="E2844" s="650"/>
      <c r="F2844" s="650"/>
    </row>
    <row r="2845" spans="1:6">
      <c r="A2845" s="650"/>
      <c r="B2845" s="650"/>
      <c r="C2845" s="650"/>
      <c r="D2845" s="650"/>
      <c r="E2845" s="650"/>
      <c r="F2845" s="650"/>
    </row>
    <row r="2846" spans="1:6">
      <c r="A2846" s="650"/>
      <c r="B2846" s="650"/>
      <c r="C2846" s="650"/>
      <c r="D2846" s="650"/>
      <c r="E2846" s="650"/>
      <c r="F2846" s="650"/>
    </row>
    <row r="2847" spans="1:6">
      <c r="A2847" s="650"/>
      <c r="B2847" s="650"/>
      <c r="C2847" s="650"/>
      <c r="D2847" s="650"/>
      <c r="E2847" s="650"/>
      <c r="F2847" s="650"/>
    </row>
    <row r="2848" spans="1:6">
      <c r="A2848" s="650"/>
      <c r="B2848" s="650"/>
      <c r="C2848" s="650"/>
      <c r="D2848" s="650"/>
      <c r="E2848" s="650"/>
      <c r="F2848" s="650"/>
    </row>
    <row r="2849" spans="1:6">
      <c r="A2849" s="650"/>
      <c r="B2849" s="650"/>
      <c r="C2849" s="650"/>
      <c r="D2849" s="650"/>
      <c r="E2849" s="650"/>
      <c r="F2849" s="650"/>
    </row>
    <row r="2850" spans="1:6">
      <c r="A2850" s="650"/>
      <c r="B2850" s="650"/>
      <c r="C2850" s="650"/>
      <c r="D2850" s="650"/>
      <c r="E2850" s="650"/>
      <c r="F2850" s="650"/>
    </row>
    <row r="2851" spans="1:6">
      <c r="A2851" s="650"/>
      <c r="B2851" s="650"/>
      <c r="C2851" s="650"/>
      <c r="D2851" s="650"/>
      <c r="E2851" s="650"/>
      <c r="F2851" s="650"/>
    </row>
    <row r="2852" spans="1:6">
      <c r="A2852" s="650"/>
      <c r="B2852" s="650"/>
      <c r="C2852" s="650"/>
      <c r="D2852" s="650"/>
      <c r="E2852" s="650"/>
      <c r="F2852" s="650"/>
    </row>
    <row r="2853" spans="1:6">
      <c r="A2853" s="650"/>
      <c r="B2853" s="650"/>
      <c r="C2853" s="650"/>
      <c r="D2853" s="650"/>
      <c r="E2853" s="650"/>
      <c r="F2853" s="650"/>
    </row>
    <row r="2854" spans="1:6">
      <c r="A2854" s="650"/>
      <c r="B2854" s="650"/>
      <c r="C2854" s="650"/>
      <c r="D2854" s="650"/>
      <c r="E2854" s="650"/>
      <c r="F2854" s="650"/>
    </row>
    <row r="2855" spans="1:6">
      <c r="A2855" s="650"/>
      <c r="B2855" s="650"/>
      <c r="C2855" s="650"/>
      <c r="D2855" s="650"/>
      <c r="E2855" s="650"/>
      <c r="F2855" s="650"/>
    </row>
    <row r="2856" spans="1:6">
      <c r="A2856" s="650"/>
      <c r="B2856" s="650"/>
      <c r="C2856" s="650"/>
      <c r="D2856" s="650"/>
      <c r="E2856" s="650"/>
      <c r="F2856" s="650"/>
    </row>
    <row r="2857" spans="1:6">
      <c r="A2857" s="650"/>
      <c r="B2857" s="650"/>
      <c r="C2857" s="650"/>
      <c r="D2857" s="650"/>
      <c r="E2857" s="650"/>
      <c r="F2857" s="650"/>
    </row>
    <row r="2858" spans="1:6">
      <c r="A2858" s="650"/>
      <c r="B2858" s="650"/>
      <c r="C2858" s="650"/>
      <c r="D2858" s="650"/>
      <c r="E2858" s="650"/>
      <c r="F2858" s="650"/>
    </row>
    <row r="2859" spans="1:6">
      <c r="A2859" s="650"/>
      <c r="B2859" s="650"/>
      <c r="C2859" s="650"/>
      <c r="D2859" s="650"/>
      <c r="E2859" s="650"/>
      <c r="F2859" s="650"/>
    </row>
    <row r="2860" spans="1:6">
      <c r="A2860" s="650"/>
      <c r="B2860" s="650"/>
      <c r="C2860" s="650"/>
      <c r="D2860" s="650"/>
      <c r="E2860" s="650"/>
      <c r="F2860" s="650"/>
    </row>
    <row r="2861" spans="1:6">
      <c r="A2861" s="650"/>
      <c r="B2861" s="650"/>
      <c r="C2861" s="650"/>
      <c r="D2861" s="650"/>
      <c r="E2861" s="650"/>
      <c r="F2861" s="650"/>
    </row>
    <row r="2862" spans="1:6">
      <c r="A2862" s="650"/>
      <c r="B2862" s="650"/>
      <c r="C2862" s="650"/>
      <c r="D2862" s="650"/>
      <c r="E2862" s="650"/>
      <c r="F2862" s="650"/>
    </row>
    <row r="2863" spans="1:6">
      <c r="A2863" s="650"/>
      <c r="B2863" s="650"/>
      <c r="C2863" s="650"/>
      <c r="D2863" s="650"/>
      <c r="E2863" s="650"/>
      <c r="F2863" s="650"/>
    </row>
    <row r="2864" spans="1:6">
      <c r="A2864" s="650"/>
      <c r="B2864" s="650"/>
      <c r="C2864" s="650"/>
      <c r="D2864" s="650"/>
      <c r="E2864" s="650"/>
      <c r="F2864" s="650"/>
    </row>
    <row r="2865" spans="1:6">
      <c r="A2865" s="650"/>
      <c r="B2865" s="650"/>
      <c r="C2865" s="650"/>
      <c r="D2865" s="650"/>
      <c r="E2865" s="650"/>
      <c r="F2865" s="650"/>
    </row>
    <row r="2866" spans="1:6">
      <c r="A2866" s="650"/>
      <c r="B2866" s="650"/>
      <c r="C2866" s="650"/>
      <c r="D2866" s="650"/>
      <c r="E2866" s="650"/>
      <c r="F2866" s="650"/>
    </row>
    <row r="2867" spans="1:6">
      <c r="A2867" s="650"/>
      <c r="B2867" s="650"/>
      <c r="C2867" s="650"/>
      <c r="D2867" s="650"/>
      <c r="E2867" s="650"/>
      <c r="F2867" s="650"/>
    </row>
    <row r="2868" spans="1:6">
      <c r="A2868" s="650"/>
      <c r="B2868" s="650"/>
      <c r="C2868" s="650"/>
      <c r="D2868" s="650"/>
      <c r="E2868" s="650"/>
      <c r="F2868" s="650"/>
    </row>
    <row r="2869" spans="1:6">
      <c r="A2869" s="650"/>
      <c r="B2869" s="650"/>
      <c r="C2869" s="650"/>
      <c r="D2869" s="650"/>
      <c r="E2869" s="650"/>
      <c r="F2869" s="650"/>
    </row>
    <row r="2870" spans="1:6">
      <c r="A2870" s="650"/>
      <c r="B2870" s="650"/>
      <c r="C2870" s="650"/>
      <c r="D2870" s="650"/>
      <c r="E2870" s="650"/>
      <c r="F2870" s="650"/>
    </row>
    <row r="2871" spans="1:6">
      <c r="A2871" s="650"/>
      <c r="B2871" s="650"/>
      <c r="C2871" s="650"/>
      <c r="D2871" s="650"/>
      <c r="E2871" s="650"/>
      <c r="F2871" s="650"/>
    </row>
    <row r="2872" spans="1:6">
      <c r="A2872" s="650"/>
      <c r="B2872" s="650"/>
      <c r="C2872" s="650"/>
      <c r="D2872" s="650"/>
      <c r="E2872" s="650"/>
      <c r="F2872" s="650"/>
    </row>
    <row r="2873" spans="1:6">
      <c r="A2873" s="650"/>
      <c r="B2873" s="650"/>
      <c r="C2873" s="650"/>
      <c r="D2873" s="650"/>
      <c r="E2873" s="650"/>
      <c r="F2873" s="650"/>
    </row>
    <row r="2874" spans="1:6">
      <c r="A2874" s="650"/>
      <c r="B2874" s="650"/>
      <c r="C2874" s="650"/>
      <c r="D2874" s="650"/>
      <c r="E2874" s="650"/>
      <c r="F2874" s="650"/>
    </row>
    <row r="2875" spans="1:6">
      <c r="A2875" s="650"/>
      <c r="B2875" s="650"/>
      <c r="C2875" s="650"/>
      <c r="D2875" s="650"/>
      <c r="E2875" s="650"/>
      <c r="F2875" s="650"/>
    </row>
    <row r="2876" spans="1:6">
      <c r="A2876" s="650"/>
      <c r="B2876" s="650"/>
      <c r="C2876" s="650"/>
      <c r="D2876" s="650"/>
      <c r="E2876" s="650"/>
      <c r="F2876" s="650"/>
    </row>
    <row r="2877" spans="1:6">
      <c r="A2877" s="650"/>
      <c r="B2877" s="650"/>
      <c r="C2877" s="650"/>
      <c r="D2877" s="650"/>
      <c r="E2877" s="650"/>
      <c r="F2877" s="650"/>
    </row>
    <row r="2878" spans="1:6">
      <c r="A2878" s="650"/>
      <c r="B2878" s="650"/>
      <c r="C2878" s="650"/>
      <c r="D2878" s="650"/>
      <c r="E2878" s="650"/>
      <c r="F2878" s="650"/>
    </row>
    <row r="2879" spans="1:6">
      <c r="A2879" s="650"/>
      <c r="B2879" s="650"/>
      <c r="C2879" s="650"/>
      <c r="D2879" s="650"/>
      <c r="E2879" s="650"/>
      <c r="F2879" s="650"/>
    </row>
    <row r="2880" spans="1:6">
      <c r="A2880" s="650"/>
      <c r="B2880" s="650"/>
      <c r="C2880" s="650"/>
      <c r="D2880" s="650"/>
      <c r="E2880" s="650"/>
      <c r="F2880" s="650"/>
    </row>
    <row r="2881" spans="1:6">
      <c r="A2881" s="650"/>
      <c r="B2881" s="650"/>
      <c r="C2881" s="650"/>
      <c r="D2881" s="650"/>
      <c r="E2881" s="650"/>
      <c r="F2881" s="650"/>
    </row>
    <row r="2882" spans="1:6">
      <c r="A2882" s="650"/>
      <c r="B2882" s="650"/>
      <c r="C2882" s="650"/>
      <c r="D2882" s="650"/>
      <c r="E2882" s="650"/>
      <c r="F2882" s="650"/>
    </row>
    <row r="2883" spans="1:6">
      <c r="A2883" s="650"/>
      <c r="B2883" s="650"/>
      <c r="C2883" s="650"/>
      <c r="D2883" s="650"/>
      <c r="E2883" s="650"/>
      <c r="F2883" s="650"/>
    </row>
    <row r="2884" spans="1:6">
      <c r="A2884" s="650"/>
      <c r="B2884" s="650"/>
      <c r="C2884" s="650"/>
      <c r="D2884" s="650"/>
      <c r="E2884" s="650"/>
      <c r="F2884" s="650"/>
    </row>
    <row r="2885" spans="1:6">
      <c r="A2885" s="650"/>
      <c r="B2885" s="650"/>
      <c r="C2885" s="650"/>
      <c r="D2885" s="650"/>
      <c r="E2885" s="650"/>
      <c r="F2885" s="650"/>
    </row>
    <row r="2886" spans="1:6">
      <c r="A2886" s="650"/>
      <c r="B2886" s="650"/>
      <c r="C2886" s="650"/>
      <c r="D2886" s="650"/>
      <c r="E2886" s="650"/>
      <c r="F2886" s="650"/>
    </row>
    <row r="2887" spans="1:6">
      <c r="A2887" s="650"/>
      <c r="B2887" s="650"/>
      <c r="C2887" s="650"/>
      <c r="D2887" s="650"/>
      <c r="E2887" s="650"/>
      <c r="F2887" s="650"/>
    </row>
    <row r="2888" spans="1:6">
      <c r="A2888" s="650"/>
      <c r="B2888" s="650"/>
      <c r="C2888" s="650"/>
      <c r="D2888" s="650"/>
      <c r="E2888" s="650"/>
      <c r="F2888" s="650"/>
    </row>
    <row r="2889" spans="1:6">
      <c r="A2889" s="650"/>
      <c r="B2889" s="650"/>
      <c r="C2889" s="650"/>
      <c r="D2889" s="650"/>
      <c r="E2889" s="650"/>
      <c r="F2889" s="650"/>
    </row>
    <row r="2890" spans="1:6">
      <c r="A2890" s="650"/>
      <c r="B2890" s="650"/>
      <c r="C2890" s="650"/>
      <c r="D2890" s="650"/>
      <c r="E2890" s="650"/>
      <c r="F2890" s="650"/>
    </row>
    <row r="2891" spans="1:6">
      <c r="A2891" s="650"/>
      <c r="B2891" s="650"/>
      <c r="C2891" s="650"/>
      <c r="D2891" s="650"/>
      <c r="E2891" s="650"/>
      <c r="F2891" s="650"/>
    </row>
    <row r="2892" spans="1:6">
      <c r="A2892" s="650"/>
      <c r="B2892" s="650"/>
      <c r="C2892" s="650"/>
      <c r="D2892" s="650"/>
      <c r="E2892" s="650"/>
      <c r="F2892" s="650"/>
    </row>
    <row r="2893" spans="1:6">
      <c r="A2893" s="650"/>
      <c r="B2893" s="650"/>
      <c r="C2893" s="650"/>
      <c r="D2893" s="650"/>
      <c r="E2893" s="650"/>
      <c r="F2893" s="650"/>
    </row>
    <row r="2894" spans="1:6">
      <c r="A2894" s="650"/>
      <c r="B2894" s="650"/>
      <c r="C2894" s="650"/>
      <c r="D2894" s="650"/>
      <c r="E2894" s="650"/>
      <c r="F2894" s="650"/>
    </row>
    <row r="2895" spans="1:6">
      <c r="A2895" s="650"/>
      <c r="B2895" s="650"/>
      <c r="C2895" s="650"/>
      <c r="D2895" s="650"/>
      <c r="E2895" s="650"/>
      <c r="F2895" s="650"/>
    </row>
    <row r="2896" spans="1:6">
      <c r="A2896" s="650"/>
      <c r="B2896" s="650"/>
      <c r="C2896" s="650"/>
      <c r="D2896" s="650"/>
      <c r="E2896" s="650"/>
      <c r="F2896" s="650"/>
    </row>
    <row r="2897" spans="1:6">
      <c r="A2897" s="650"/>
      <c r="B2897" s="650"/>
      <c r="C2897" s="650"/>
      <c r="D2897" s="650"/>
      <c r="E2897" s="650"/>
      <c r="F2897" s="650"/>
    </row>
    <row r="2898" spans="1:6">
      <c r="A2898" s="650"/>
      <c r="B2898" s="650"/>
      <c r="C2898" s="650"/>
      <c r="D2898" s="650"/>
      <c r="E2898" s="650"/>
      <c r="F2898" s="650"/>
    </row>
    <row r="2899" spans="1:6">
      <c r="A2899" s="650"/>
      <c r="B2899" s="650"/>
      <c r="C2899" s="650"/>
      <c r="D2899" s="650"/>
      <c r="E2899" s="650"/>
      <c r="F2899" s="650"/>
    </row>
    <row r="2900" spans="1:6">
      <c r="A2900" s="650"/>
      <c r="B2900" s="650"/>
      <c r="C2900" s="650"/>
      <c r="D2900" s="650"/>
      <c r="E2900" s="650"/>
      <c r="F2900" s="650"/>
    </row>
    <row r="2901" spans="1:6">
      <c r="A2901" s="650"/>
      <c r="B2901" s="650"/>
      <c r="C2901" s="650"/>
      <c r="D2901" s="650"/>
      <c r="E2901" s="650"/>
      <c r="F2901" s="650"/>
    </row>
    <row r="2902" spans="1:6">
      <c r="A2902" s="650"/>
      <c r="B2902" s="650"/>
      <c r="C2902" s="650"/>
      <c r="D2902" s="650"/>
      <c r="E2902" s="650"/>
      <c r="F2902" s="650"/>
    </row>
    <row r="2903" spans="1:6">
      <c r="A2903" s="650"/>
      <c r="B2903" s="650"/>
      <c r="C2903" s="650"/>
      <c r="D2903" s="650"/>
      <c r="E2903" s="650"/>
      <c r="F2903" s="650"/>
    </row>
    <row r="2904" spans="1:6">
      <c r="A2904" s="650"/>
      <c r="B2904" s="650"/>
      <c r="C2904" s="650"/>
      <c r="D2904" s="650"/>
      <c r="E2904" s="650"/>
      <c r="F2904" s="650"/>
    </row>
    <row r="2905" spans="1:6">
      <c r="A2905" s="650"/>
      <c r="B2905" s="650"/>
      <c r="C2905" s="650"/>
      <c r="D2905" s="650"/>
      <c r="E2905" s="650"/>
      <c r="F2905" s="650"/>
    </row>
    <row r="2906" spans="1:6">
      <c r="A2906" s="650"/>
      <c r="B2906" s="650"/>
      <c r="C2906" s="650"/>
      <c r="D2906" s="650"/>
      <c r="E2906" s="650"/>
      <c r="F2906" s="650"/>
    </row>
    <row r="2907" spans="1:6">
      <c r="A2907" s="650"/>
      <c r="B2907" s="650"/>
      <c r="C2907" s="650"/>
      <c r="D2907" s="650"/>
      <c r="E2907" s="650"/>
      <c r="F2907" s="650"/>
    </row>
    <row r="2908" spans="1:6">
      <c r="A2908" s="650"/>
      <c r="B2908" s="650"/>
      <c r="C2908" s="650"/>
      <c r="D2908" s="650"/>
      <c r="E2908" s="650"/>
      <c r="F2908" s="650"/>
    </row>
    <row r="2909" spans="1:6">
      <c r="A2909" s="650"/>
      <c r="B2909" s="650"/>
      <c r="C2909" s="650"/>
      <c r="D2909" s="650"/>
      <c r="E2909" s="650"/>
      <c r="F2909" s="650"/>
    </row>
    <row r="2910" spans="1:6">
      <c r="A2910" s="650"/>
      <c r="B2910" s="650"/>
      <c r="C2910" s="650"/>
      <c r="D2910" s="650"/>
      <c r="E2910" s="650"/>
      <c r="F2910" s="650"/>
    </row>
    <row r="2911" spans="1:6">
      <c r="A2911" s="650"/>
      <c r="B2911" s="650"/>
      <c r="C2911" s="650"/>
      <c r="D2911" s="650"/>
      <c r="E2911" s="650"/>
      <c r="F2911" s="650"/>
    </row>
    <row r="2912" spans="1:6">
      <c r="A2912" s="650"/>
      <c r="B2912" s="650"/>
      <c r="C2912" s="650"/>
      <c r="D2912" s="650"/>
      <c r="E2912" s="650"/>
      <c r="F2912" s="650"/>
    </row>
    <row r="2913" spans="1:6">
      <c r="A2913" s="650"/>
      <c r="B2913" s="650"/>
      <c r="C2913" s="650"/>
      <c r="D2913" s="650"/>
      <c r="E2913" s="650"/>
      <c r="F2913" s="650"/>
    </row>
    <row r="2914" spans="1:6">
      <c r="A2914" s="650"/>
      <c r="B2914" s="650"/>
      <c r="C2914" s="650"/>
      <c r="D2914" s="650"/>
      <c r="E2914" s="650"/>
      <c r="F2914" s="650"/>
    </row>
    <row r="2915" spans="1:6">
      <c r="A2915" s="650"/>
      <c r="B2915" s="650"/>
      <c r="C2915" s="650"/>
      <c r="D2915" s="650"/>
      <c r="E2915" s="650"/>
      <c r="F2915" s="650"/>
    </row>
    <row r="2916" spans="1:6">
      <c r="A2916" s="650"/>
      <c r="B2916" s="650"/>
      <c r="C2916" s="650"/>
      <c r="D2916" s="650"/>
      <c r="E2916" s="650"/>
      <c r="F2916" s="650"/>
    </row>
    <row r="2917" spans="1:6">
      <c r="A2917" s="650"/>
      <c r="B2917" s="650"/>
      <c r="C2917" s="650"/>
      <c r="D2917" s="650"/>
      <c r="E2917" s="650"/>
      <c r="F2917" s="650"/>
    </row>
    <row r="2918" spans="1:6">
      <c r="A2918" s="650"/>
      <c r="B2918" s="650"/>
      <c r="C2918" s="650"/>
      <c r="D2918" s="650"/>
      <c r="E2918" s="650"/>
      <c r="F2918" s="650"/>
    </row>
    <row r="2919" spans="1:6">
      <c r="A2919" s="650"/>
      <c r="B2919" s="650"/>
      <c r="C2919" s="650"/>
      <c r="D2919" s="650"/>
      <c r="E2919" s="650"/>
      <c r="F2919" s="650"/>
    </row>
    <row r="2920" spans="1:6">
      <c r="A2920" s="650"/>
      <c r="B2920" s="650"/>
      <c r="C2920" s="650"/>
      <c r="D2920" s="650"/>
      <c r="E2920" s="650"/>
      <c r="F2920" s="650"/>
    </row>
    <row r="2921" spans="1:6">
      <c r="A2921" s="650"/>
      <c r="B2921" s="650"/>
      <c r="C2921" s="650"/>
      <c r="D2921" s="650"/>
      <c r="E2921" s="650"/>
      <c r="F2921" s="650"/>
    </row>
    <row r="2922" spans="1:6">
      <c r="A2922" s="650"/>
      <c r="B2922" s="650"/>
      <c r="C2922" s="650"/>
      <c r="D2922" s="650"/>
      <c r="E2922" s="650"/>
      <c r="F2922" s="650"/>
    </row>
    <row r="2923" spans="1:6">
      <c r="A2923" s="650"/>
      <c r="B2923" s="650"/>
      <c r="C2923" s="650"/>
      <c r="D2923" s="650"/>
      <c r="E2923" s="650"/>
      <c r="F2923" s="650"/>
    </row>
    <row r="2924" spans="1:6">
      <c r="A2924" s="650"/>
      <c r="B2924" s="650"/>
      <c r="C2924" s="650"/>
      <c r="D2924" s="650"/>
      <c r="E2924" s="650"/>
      <c r="F2924" s="650"/>
    </row>
    <row r="2925" spans="1:6">
      <c r="A2925" s="650"/>
      <c r="B2925" s="650"/>
      <c r="C2925" s="650"/>
      <c r="D2925" s="650"/>
      <c r="E2925" s="650"/>
      <c r="F2925" s="650"/>
    </row>
    <row r="2926" spans="1:6">
      <c r="A2926" s="650"/>
      <c r="B2926" s="650"/>
      <c r="C2926" s="650"/>
      <c r="D2926" s="650"/>
      <c r="E2926" s="650"/>
      <c r="F2926" s="650"/>
    </row>
    <row r="2927" spans="1:6">
      <c r="A2927" s="650"/>
      <c r="B2927" s="650"/>
      <c r="C2927" s="650"/>
      <c r="D2927" s="650"/>
      <c r="E2927" s="650"/>
      <c r="F2927" s="650"/>
    </row>
    <row r="2928" spans="1:6">
      <c r="A2928" s="650"/>
      <c r="B2928" s="650"/>
      <c r="C2928" s="650"/>
      <c r="D2928" s="650"/>
      <c r="E2928" s="650"/>
      <c r="F2928" s="650"/>
    </row>
    <row r="2929" spans="1:6">
      <c r="A2929" s="650"/>
      <c r="B2929" s="650"/>
      <c r="C2929" s="650"/>
      <c r="D2929" s="650"/>
      <c r="E2929" s="650"/>
      <c r="F2929" s="650"/>
    </row>
    <row r="2930" spans="1:6">
      <c r="A2930" s="650"/>
      <c r="B2930" s="650"/>
      <c r="C2930" s="650"/>
      <c r="D2930" s="650"/>
      <c r="E2930" s="650"/>
      <c r="F2930" s="650"/>
    </row>
    <row r="2931" spans="1:6">
      <c r="A2931" s="650"/>
      <c r="B2931" s="650"/>
      <c r="C2931" s="650"/>
      <c r="D2931" s="650"/>
      <c r="E2931" s="650"/>
      <c r="F2931" s="650"/>
    </row>
    <row r="2932" spans="1:6">
      <c r="A2932" s="650"/>
      <c r="B2932" s="650"/>
      <c r="C2932" s="650"/>
      <c r="D2932" s="650"/>
      <c r="E2932" s="650"/>
      <c r="F2932" s="650"/>
    </row>
    <row r="2933" spans="1:6">
      <c r="A2933" s="650"/>
      <c r="B2933" s="650"/>
      <c r="C2933" s="650"/>
      <c r="D2933" s="650"/>
      <c r="E2933" s="650"/>
      <c r="F2933" s="650"/>
    </row>
    <row r="2934" spans="1:6">
      <c r="A2934" s="650"/>
      <c r="B2934" s="650"/>
      <c r="C2934" s="650"/>
      <c r="D2934" s="650"/>
      <c r="E2934" s="650"/>
      <c r="F2934" s="650"/>
    </row>
    <row r="2935" spans="1:6">
      <c r="A2935" s="650"/>
      <c r="B2935" s="650"/>
      <c r="C2935" s="650"/>
      <c r="D2935" s="650"/>
      <c r="E2935" s="650"/>
      <c r="F2935" s="650"/>
    </row>
    <row r="2936" spans="1:6">
      <c r="A2936" s="650"/>
      <c r="B2936" s="650"/>
      <c r="C2936" s="650"/>
      <c r="D2936" s="650"/>
      <c r="E2936" s="650"/>
      <c r="F2936" s="650"/>
    </row>
    <row r="2937" spans="1:6">
      <c r="A2937" s="650"/>
      <c r="B2937" s="650"/>
      <c r="C2937" s="650"/>
      <c r="D2937" s="650"/>
      <c r="E2937" s="650"/>
      <c r="F2937" s="650"/>
    </row>
    <row r="2938" spans="1:6">
      <c r="A2938" s="650"/>
      <c r="B2938" s="650"/>
      <c r="C2938" s="650"/>
      <c r="D2938" s="650"/>
      <c r="E2938" s="650"/>
      <c r="F2938" s="650"/>
    </row>
    <row r="2939" spans="1:6">
      <c r="A2939" s="650"/>
      <c r="B2939" s="650"/>
      <c r="C2939" s="650"/>
      <c r="D2939" s="650"/>
      <c r="E2939" s="650"/>
      <c r="F2939" s="650"/>
    </row>
    <row r="2940" spans="1:6">
      <c r="A2940" s="650"/>
      <c r="B2940" s="650"/>
      <c r="C2940" s="650"/>
      <c r="D2940" s="650"/>
      <c r="E2940" s="650"/>
      <c r="F2940" s="650"/>
    </row>
    <row r="2941" spans="1:6">
      <c r="A2941" s="650"/>
      <c r="B2941" s="650"/>
      <c r="C2941" s="650"/>
      <c r="D2941" s="650"/>
      <c r="E2941" s="650"/>
      <c r="F2941" s="650"/>
    </row>
    <row r="2942" spans="1:6">
      <c r="A2942" s="650"/>
      <c r="B2942" s="650"/>
      <c r="C2942" s="650"/>
      <c r="D2942" s="650"/>
      <c r="E2942" s="650"/>
      <c r="F2942" s="650"/>
    </row>
    <row r="2943" spans="1:6">
      <c r="A2943" s="650"/>
      <c r="B2943" s="650"/>
      <c r="C2943" s="650"/>
      <c r="D2943" s="650"/>
      <c r="E2943" s="650"/>
      <c r="F2943" s="650"/>
    </row>
    <row r="2944" spans="1:6">
      <c r="A2944" s="650"/>
      <c r="B2944" s="650"/>
      <c r="C2944" s="650"/>
      <c r="D2944" s="650"/>
      <c r="E2944" s="650"/>
      <c r="F2944" s="650"/>
    </row>
    <row r="2945" spans="1:6">
      <c r="A2945" s="650"/>
      <c r="B2945" s="650"/>
      <c r="C2945" s="650"/>
      <c r="D2945" s="650"/>
      <c r="E2945" s="650"/>
      <c r="F2945" s="650"/>
    </row>
    <row r="2946" spans="1:6">
      <c r="A2946" s="650"/>
      <c r="B2946" s="650"/>
      <c r="C2946" s="650"/>
      <c r="D2946" s="650"/>
      <c r="E2946" s="650"/>
      <c r="F2946" s="650"/>
    </row>
    <row r="2947" spans="1:6">
      <c r="A2947" s="650"/>
      <c r="B2947" s="650"/>
      <c r="C2947" s="650"/>
      <c r="D2947" s="650"/>
      <c r="E2947" s="650"/>
      <c r="F2947" s="650"/>
    </row>
    <row r="2948" spans="1:6">
      <c r="A2948" s="650"/>
      <c r="B2948" s="650"/>
      <c r="C2948" s="650"/>
      <c r="D2948" s="650"/>
      <c r="E2948" s="650"/>
      <c r="F2948" s="650"/>
    </row>
    <row r="2949" spans="1:6">
      <c r="A2949" s="650"/>
      <c r="B2949" s="650"/>
      <c r="C2949" s="650"/>
      <c r="D2949" s="650"/>
      <c r="E2949" s="650"/>
      <c r="F2949" s="650"/>
    </row>
    <row r="2950" spans="1:6">
      <c r="A2950" s="650"/>
      <c r="B2950" s="650"/>
      <c r="C2950" s="650"/>
      <c r="D2950" s="650"/>
      <c r="E2950" s="650"/>
      <c r="F2950" s="650"/>
    </row>
    <row r="2951" spans="1:6">
      <c r="A2951" s="650"/>
      <c r="B2951" s="650"/>
      <c r="C2951" s="650"/>
      <c r="D2951" s="650"/>
      <c r="E2951" s="650"/>
      <c r="F2951" s="650"/>
    </row>
    <row r="2952" spans="1:6">
      <c r="A2952" s="650"/>
      <c r="B2952" s="650"/>
      <c r="C2952" s="650"/>
      <c r="D2952" s="650"/>
      <c r="E2952" s="650"/>
      <c r="F2952" s="650"/>
    </row>
    <row r="2953" spans="1:6">
      <c r="A2953" s="650"/>
      <c r="B2953" s="650"/>
      <c r="C2953" s="650"/>
      <c r="D2953" s="650"/>
      <c r="E2953" s="650"/>
      <c r="F2953" s="650"/>
    </row>
    <row r="2954" spans="1:6">
      <c r="A2954" s="650"/>
      <c r="B2954" s="650"/>
      <c r="C2954" s="650"/>
      <c r="D2954" s="650"/>
      <c r="E2954" s="650"/>
      <c r="F2954" s="650"/>
    </row>
    <row r="2955" spans="1:6">
      <c r="A2955" s="650"/>
      <c r="B2955" s="650"/>
      <c r="C2955" s="650"/>
      <c r="D2955" s="650"/>
      <c r="E2955" s="650"/>
      <c r="F2955" s="650"/>
    </row>
    <row r="2956" spans="1:6">
      <c r="A2956" s="650"/>
      <c r="B2956" s="650"/>
      <c r="C2956" s="650"/>
      <c r="D2956" s="650"/>
      <c r="E2956" s="650"/>
      <c r="F2956" s="650"/>
    </row>
    <row r="2957" spans="1:6">
      <c r="A2957" s="650"/>
      <c r="B2957" s="650"/>
      <c r="C2957" s="650"/>
      <c r="D2957" s="650"/>
      <c r="E2957" s="650"/>
      <c r="F2957" s="650"/>
    </row>
    <row r="2958" spans="1:6">
      <c r="A2958" s="650"/>
      <c r="B2958" s="650"/>
      <c r="C2958" s="650"/>
      <c r="D2958" s="650"/>
      <c r="E2958" s="650"/>
      <c r="F2958" s="650"/>
    </row>
    <row r="2959" spans="1:6">
      <c r="A2959" s="650"/>
      <c r="B2959" s="650"/>
      <c r="C2959" s="650"/>
      <c r="D2959" s="650"/>
      <c r="E2959" s="650"/>
      <c r="F2959" s="650"/>
    </row>
    <row r="2960" spans="1:6">
      <c r="A2960" s="650"/>
      <c r="B2960" s="650"/>
      <c r="C2960" s="650"/>
      <c r="D2960" s="650"/>
      <c r="E2960" s="650"/>
      <c r="F2960" s="650"/>
    </row>
    <row r="2961" spans="1:6">
      <c r="A2961" s="650"/>
      <c r="B2961" s="650"/>
      <c r="C2961" s="650"/>
      <c r="D2961" s="650"/>
      <c r="E2961" s="650"/>
      <c r="F2961" s="650"/>
    </row>
    <row r="2962" spans="1:6">
      <c r="A2962" s="650"/>
      <c r="B2962" s="650"/>
      <c r="C2962" s="650"/>
      <c r="D2962" s="650"/>
      <c r="E2962" s="650"/>
      <c r="F2962" s="650"/>
    </row>
    <row r="2963" spans="1:6">
      <c r="A2963" s="650"/>
      <c r="B2963" s="650"/>
      <c r="C2963" s="650"/>
      <c r="D2963" s="650"/>
      <c r="E2963" s="650"/>
      <c r="F2963" s="650"/>
    </row>
    <row r="2964" spans="1:6">
      <c r="A2964" s="650"/>
      <c r="B2964" s="650"/>
      <c r="C2964" s="650"/>
      <c r="D2964" s="650"/>
      <c r="E2964" s="650"/>
      <c r="F2964" s="650"/>
    </row>
    <row r="2965" spans="1:6">
      <c r="A2965" s="650"/>
      <c r="B2965" s="650"/>
      <c r="C2965" s="650"/>
      <c r="D2965" s="650"/>
      <c r="E2965" s="650"/>
      <c r="F2965" s="650"/>
    </row>
    <row r="2966" spans="1:6">
      <c r="A2966" s="650"/>
      <c r="B2966" s="650"/>
      <c r="C2966" s="650"/>
      <c r="D2966" s="650"/>
      <c r="E2966" s="650"/>
      <c r="F2966" s="650"/>
    </row>
    <row r="2967" spans="1:6">
      <c r="A2967" s="650"/>
      <c r="B2967" s="650"/>
      <c r="C2967" s="650"/>
      <c r="D2967" s="650"/>
      <c r="E2967" s="650"/>
      <c r="F2967" s="650"/>
    </row>
    <row r="2968" spans="1:6">
      <c r="A2968" s="650"/>
      <c r="B2968" s="650"/>
      <c r="C2968" s="650"/>
      <c r="D2968" s="650"/>
      <c r="E2968" s="650"/>
      <c r="F2968" s="650"/>
    </row>
    <row r="2969" spans="1:6">
      <c r="A2969" s="650"/>
      <c r="B2969" s="650"/>
      <c r="C2969" s="650"/>
      <c r="D2969" s="650"/>
      <c r="E2969" s="650"/>
      <c r="F2969" s="650"/>
    </row>
    <row r="2970" spans="1:6">
      <c r="A2970" s="650"/>
      <c r="B2970" s="650"/>
      <c r="C2970" s="650"/>
      <c r="D2970" s="650"/>
      <c r="E2970" s="650"/>
      <c r="F2970" s="650"/>
    </row>
    <row r="2971" spans="1:6">
      <c r="A2971" s="650"/>
      <c r="B2971" s="650"/>
      <c r="C2971" s="650"/>
      <c r="D2971" s="650"/>
      <c r="E2971" s="650"/>
      <c r="F2971" s="650"/>
    </row>
    <row r="2972" spans="1:6">
      <c r="A2972" s="650"/>
      <c r="B2972" s="650"/>
      <c r="C2972" s="650"/>
      <c r="D2972" s="650"/>
      <c r="E2972" s="650"/>
      <c r="F2972" s="650"/>
    </row>
    <row r="2973" spans="1:6">
      <c r="A2973" s="650"/>
      <c r="B2973" s="650"/>
      <c r="C2973" s="650"/>
      <c r="D2973" s="650"/>
      <c r="E2973" s="650"/>
      <c r="F2973" s="650"/>
    </row>
    <row r="2974" spans="1:6">
      <c r="A2974" s="650"/>
      <c r="B2974" s="650"/>
      <c r="C2974" s="650"/>
      <c r="D2974" s="650"/>
      <c r="E2974" s="650"/>
      <c r="F2974" s="650"/>
    </row>
    <row r="2975" spans="1:6">
      <c r="A2975" s="650"/>
      <c r="B2975" s="650"/>
      <c r="C2975" s="650"/>
      <c r="D2975" s="650"/>
      <c r="E2975" s="650"/>
      <c r="F2975" s="650"/>
    </row>
    <row r="2976" spans="1:6">
      <c r="A2976" s="650"/>
      <c r="B2976" s="650"/>
      <c r="C2976" s="650"/>
      <c r="D2976" s="650"/>
      <c r="E2976" s="650"/>
      <c r="F2976" s="650"/>
    </row>
    <row r="2977" spans="1:6">
      <c r="A2977" s="650"/>
      <c r="B2977" s="650"/>
      <c r="C2977" s="650"/>
      <c r="D2977" s="650"/>
      <c r="E2977" s="650"/>
      <c r="F2977" s="650"/>
    </row>
    <row r="2978" spans="1:6">
      <c r="A2978" s="650"/>
      <c r="B2978" s="650"/>
      <c r="C2978" s="650"/>
      <c r="D2978" s="650"/>
      <c r="E2978" s="650"/>
      <c r="F2978" s="650"/>
    </row>
    <row r="2979" spans="1:6">
      <c r="A2979" s="650"/>
      <c r="B2979" s="650"/>
      <c r="C2979" s="650"/>
      <c r="D2979" s="650"/>
      <c r="E2979" s="650"/>
      <c r="F2979" s="650"/>
    </row>
    <row r="2980" spans="1:6">
      <c r="A2980" s="650"/>
      <c r="B2980" s="650"/>
      <c r="C2980" s="650"/>
      <c r="D2980" s="650"/>
      <c r="E2980" s="650"/>
      <c r="F2980" s="650"/>
    </row>
    <row r="2981" spans="1:6">
      <c r="A2981" s="650"/>
      <c r="B2981" s="650"/>
      <c r="C2981" s="650"/>
      <c r="D2981" s="650"/>
      <c r="E2981" s="650"/>
      <c r="F2981" s="650"/>
    </row>
    <row r="2982" spans="1:6">
      <c r="A2982" s="650"/>
      <c r="B2982" s="650"/>
      <c r="C2982" s="650"/>
      <c r="D2982" s="650"/>
      <c r="E2982" s="650"/>
      <c r="F2982" s="650"/>
    </row>
    <row r="2983" spans="1:6">
      <c r="A2983" s="650"/>
      <c r="B2983" s="650"/>
      <c r="C2983" s="650"/>
      <c r="D2983" s="650"/>
      <c r="E2983" s="650"/>
      <c r="F2983" s="650"/>
    </row>
    <row r="2984" spans="1:6">
      <c r="A2984" s="650"/>
      <c r="B2984" s="650"/>
      <c r="C2984" s="650"/>
      <c r="D2984" s="650"/>
      <c r="E2984" s="650"/>
      <c r="F2984" s="650"/>
    </row>
    <row r="2985" spans="1:6">
      <c r="A2985" s="650"/>
      <c r="B2985" s="650"/>
      <c r="C2985" s="650"/>
      <c r="D2985" s="650"/>
      <c r="E2985" s="650"/>
      <c r="F2985" s="650"/>
    </row>
    <row r="2986" spans="1:6">
      <c r="A2986" s="650"/>
      <c r="B2986" s="650"/>
      <c r="C2986" s="650"/>
      <c r="D2986" s="650"/>
      <c r="E2986" s="650"/>
      <c r="F2986" s="650"/>
    </row>
    <row r="2987" spans="1:6">
      <c r="A2987" s="650"/>
      <c r="B2987" s="650"/>
      <c r="C2987" s="650"/>
      <c r="D2987" s="650"/>
      <c r="E2987" s="650"/>
      <c r="F2987" s="650"/>
    </row>
    <row r="2988" spans="1:6">
      <c r="A2988" s="650"/>
      <c r="B2988" s="650"/>
      <c r="C2988" s="650"/>
      <c r="D2988" s="650"/>
      <c r="E2988" s="650"/>
      <c r="F2988" s="650"/>
    </row>
    <row r="2989" spans="1:6">
      <c r="A2989" s="650"/>
      <c r="B2989" s="650"/>
      <c r="C2989" s="650"/>
      <c r="D2989" s="650"/>
      <c r="E2989" s="650"/>
      <c r="F2989" s="650"/>
    </row>
    <row r="2990" spans="1:6">
      <c r="A2990" s="650"/>
      <c r="B2990" s="650"/>
      <c r="C2990" s="650"/>
      <c r="D2990" s="650"/>
      <c r="E2990" s="650"/>
      <c r="F2990" s="650"/>
    </row>
    <row r="2991" spans="1:6">
      <c r="A2991" s="650"/>
      <c r="B2991" s="650"/>
      <c r="C2991" s="650"/>
      <c r="D2991" s="650"/>
      <c r="E2991" s="650"/>
      <c r="F2991" s="650"/>
    </row>
    <row r="2992" spans="1:6">
      <c r="A2992" s="650"/>
      <c r="B2992" s="650"/>
      <c r="C2992" s="650"/>
      <c r="D2992" s="650"/>
      <c r="E2992" s="650"/>
      <c r="F2992" s="650"/>
    </row>
    <row r="2993" spans="1:6">
      <c r="A2993" s="650"/>
      <c r="B2993" s="650"/>
      <c r="C2993" s="650"/>
      <c r="D2993" s="650"/>
      <c r="E2993" s="650"/>
      <c r="F2993" s="650"/>
    </row>
    <row r="2994" spans="1:6">
      <c r="A2994" s="650"/>
      <c r="B2994" s="650"/>
      <c r="C2994" s="650"/>
      <c r="D2994" s="650"/>
      <c r="E2994" s="650"/>
      <c r="F2994" s="650"/>
    </row>
    <row r="2995" spans="1:6">
      <c r="A2995" s="650"/>
      <c r="B2995" s="650"/>
      <c r="C2995" s="650"/>
      <c r="D2995" s="650"/>
      <c r="E2995" s="650"/>
      <c r="F2995" s="650"/>
    </row>
    <row r="2996" spans="1:6">
      <c r="A2996" s="650"/>
      <c r="B2996" s="650"/>
      <c r="C2996" s="650"/>
      <c r="D2996" s="650"/>
      <c r="E2996" s="650"/>
      <c r="F2996" s="650"/>
    </row>
    <row r="2997" spans="1:6">
      <c r="A2997" s="650"/>
      <c r="B2997" s="650"/>
      <c r="C2997" s="650"/>
      <c r="D2997" s="650"/>
      <c r="E2997" s="650"/>
      <c r="F2997" s="650"/>
    </row>
    <row r="2998" spans="1:6">
      <c r="A2998" s="650"/>
      <c r="B2998" s="650"/>
      <c r="C2998" s="650"/>
      <c r="D2998" s="650"/>
      <c r="E2998" s="650"/>
      <c r="F2998" s="650"/>
    </row>
    <row r="2999" spans="1:6">
      <c r="A2999" s="650"/>
      <c r="B2999" s="650"/>
      <c r="C2999" s="650"/>
      <c r="D2999" s="650"/>
      <c r="E2999" s="650"/>
      <c r="F2999" s="650"/>
    </row>
    <row r="3000" spans="1:6">
      <c r="A3000" s="650"/>
      <c r="B3000" s="650"/>
      <c r="C3000" s="650"/>
      <c r="D3000" s="650"/>
      <c r="E3000" s="650"/>
      <c r="F3000" s="650"/>
    </row>
    <row r="3001" spans="1:6">
      <c r="A3001" s="650"/>
      <c r="B3001" s="650"/>
      <c r="C3001" s="650"/>
      <c r="D3001" s="650"/>
      <c r="E3001" s="650"/>
      <c r="F3001" s="650"/>
    </row>
    <row r="3002" spans="1:6">
      <c r="A3002" s="650"/>
      <c r="B3002" s="650"/>
      <c r="C3002" s="650"/>
      <c r="D3002" s="650"/>
      <c r="E3002" s="650"/>
      <c r="F3002" s="650"/>
    </row>
    <row r="3003" spans="1:6">
      <c r="A3003" s="650"/>
      <c r="B3003" s="650"/>
      <c r="C3003" s="650"/>
      <c r="D3003" s="650"/>
      <c r="E3003" s="650"/>
      <c r="F3003" s="650"/>
    </row>
    <row r="3004" spans="1:6">
      <c r="A3004" s="650"/>
      <c r="B3004" s="650"/>
      <c r="C3004" s="650"/>
      <c r="D3004" s="650"/>
      <c r="E3004" s="650"/>
      <c r="F3004" s="650"/>
    </row>
    <row r="3005" spans="1:6">
      <c r="A3005" s="650"/>
      <c r="B3005" s="650"/>
      <c r="C3005" s="650"/>
      <c r="D3005" s="650"/>
      <c r="E3005" s="650"/>
      <c r="F3005" s="650"/>
    </row>
    <row r="3006" spans="1:6">
      <c r="A3006" s="650"/>
      <c r="B3006" s="650"/>
      <c r="C3006" s="650"/>
      <c r="D3006" s="650"/>
      <c r="E3006" s="650"/>
      <c r="F3006" s="650"/>
    </row>
    <row r="3007" spans="1:6">
      <c r="A3007" s="650"/>
      <c r="B3007" s="650"/>
      <c r="C3007" s="650"/>
      <c r="D3007" s="650"/>
      <c r="E3007" s="650"/>
      <c r="F3007" s="650"/>
    </row>
    <row r="3008" spans="1:6">
      <c r="A3008" s="650"/>
      <c r="B3008" s="650"/>
      <c r="C3008" s="650"/>
      <c r="D3008" s="650"/>
      <c r="E3008" s="650"/>
      <c r="F3008" s="650"/>
    </row>
    <row r="3009" spans="1:6">
      <c r="A3009" s="650"/>
      <c r="B3009" s="650"/>
      <c r="C3009" s="650"/>
      <c r="D3009" s="650"/>
      <c r="E3009" s="650"/>
      <c r="F3009" s="650"/>
    </row>
    <row r="3010" spans="1:6">
      <c r="A3010" s="650"/>
      <c r="B3010" s="650"/>
      <c r="C3010" s="650"/>
      <c r="D3010" s="650"/>
      <c r="E3010" s="650"/>
      <c r="F3010" s="650"/>
    </row>
    <row r="3011" spans="1:6">
      <c r="A3011" s="650"/>
      <c r="B3011" s="650"/>
      <c r="C3011" s="650"/>
      <c r="D3011" s="650"/>
      <c r="E3011" s="650"/>
      <c r="F3011" s="650"/>
    </row>
    <row r="3012" spans="1:6">
      <c r="A3012" s="650"/>
      <c r="B3012" s="650"/>
      <c r="C3012" s="650"/>
      <c r="D3012" s="650"/>
      <c r="E3012" s="650"/>
      <c r="F3012" s="650"/>
    </row>
    <row r="3013" spans="1:6">
      <c r="A3013" s="650"/>
      <c r="B3013" s="650"/>
      <c r="C3013" s="650"/>
      <c r="D3013" s="650"/>
      <c r="E3013" s="650"/>
      <c r="F3013" s="650"/>
    </row>
    <row r="3014" spans="1:6">
      <c r="A3014" s="650"/>
      <c r="B3014" s="650"/>
      <c r="C3014" s="650"/>
      <c r="D3014" s="650"/>
      <c r="E3014" s="650"/>
      <c r="F3014" s="650"/>
    </row>
    <row r="3015" spans="1:6">
      <c r="A3015" s="650"/>
      <c r="B3015" s="650"/>
      <c r="C3015" s="650"/>
      <c r="D3015" s="650"/>
      <c r="E3015" s="650"/>
      <c r="F3015" s="650"/>
    </row>
    <row r="3016" spans="1:6">
      <c r="A3016" s="650"/>
      <c r="B3016" s="650"/>
      <c r="C3016" s="650"/>
      <c r="D3016" s="650"/>
      <c r="E3016" s="650"/>
      <c r="F3016" s="650"/>
    </row>
    <row r="3017" spans="1:6">
      <c r="A3017" s="650"/>
      <c r="B3017" s="650"/>
      <c r="C3017" s="650"/>
      <c r="D3017" s="650"/>
      <c r="E3017" s="650"/>
      <c r="F3017" s="650"/>
    </row>
    <row r="3018" spans="1:6">
      <c r="A3018" s="650"/>
      <c r="B3018" s="650"/>
      <c r="C3018" s="650"/>
      <c r="D3018" s="650"/>
      <c r="E3018" s="650"/>
      <c r="F3018" s="650"/>
    </row>
    <row r="3019" spans="1:6">
      <c r="A3019" s="650"/>
      <c r="B3019" s="650"/>
      <c r="C3019" s="650"/>
      <c r="D3019" s="650"/>
      <c r="E3019" s="650"/>
      <c r="F3019" s="650"/>
    </row>
    <row r="3020" spans="1:6">
      <c r="A3020" s="650"/>
      <c r="B3020" s="650"/>
      <c r="C3020" s="650"/>
      <c r="D3020" s="650"/>
      <c r="E3020" s="650"/>
      <c r="F3020" s="650"/>
    </row>
    <row r="3021" spans="1:6">
      <c r="A3021" s="650"/>
      <c r="B3021" s="650"/>
      <c r="C3021" s="650"/>
      <c r="D3021" s="650"/>
      <c r="E3021" s="650"/>
      <c r="F3021" s="650"/>
    </row>
    <row r="3022" spans="1:6">
      <c r="A3022" s="650"/>
      <c r="B3022" s="650"/>
      <c r="C3022" s="650"/>
      <c r="D3022" s="650"/>
      <c r="E3022" s="650"/>
      <c r="F3022" s="650"/>
    </row>
    <row r="3023" spans="1:6">
      <c r="A3023" s="650"/>
      <c r="B3023" s="650"/>
      <c r="C3023" s="650"/>
      <c r="D3023" s="650"/>
      <c r="E3023" s="650"/>
      <c r="F3023" s="650"/>
    </row>
    <row r="3024" spans="1:6">
      <c r="A3024" s="650"/>
      <c r="B3024" s="650"/>
      <c r="C3024" s="650"/>
      <c r="D3024" s="650"/>
      <c r="E3024" s="650"/>
      <c r="F3024" s="650"/>
    </row>
    <row r="3025" spans="1:6">
      <c r="A3025" s="650"/>
      <c r="B3025" s="650"/>
      <c r="C3025" s="650"/>
      <c r="D3025" s="650"/>
      <c r="E3025" s="650"/>
      <c r="F3025" s="650"/>
    </row>
    <row r="3026" spans="1:6">
      <c r="A3026" s="650"/>
      <c r="B3026" s="650"/>
      <c r="C3026" s="650"/>
      <c r="D3026" s="650"/>
      <c r="E3026" s="650"/>
      <c r="F3026" s="650"/>
    </row>
    <row r="3027" spans="1:6">
      <c r="A3027" s="650"/>
      <c r="B3027" s="650"/>
      <c r="C3027" s="650"/>
      <c r="D3027" s="650"/>
      <c r="E3027" s="650"/>
      <c r="F3027" s="650"/>
    </row>
    <row r="3028" spans="1:6">
      <c r="A3028" s="650"/>
      <c r="B3028" s="650"/>
      <c r="C3028" s="650"/>
      <c r="D3028" s="650"/>
      <c r="E3028" s="650"/>
      <c r="F3028" s="650"/>
    </row>
    <row r="3029" spans="1:6">
      <c r="A3029" s="650"/>
      <c r="B3029" s="650"/>
      <c r="C3029" s="650"/>
      <c r="D3029" s="650"/>
      <c r="E3029" s="650"/>
      <c r="F3029" s="650"/>
    </row>
    <row r="3030" spans="1:6">
      <c r="A3030" s="650"/>
      <c r="B3030" s="650"/>
      <c r="C3030" s="650"/>
      <c r="D3030" s="650"/>
      <c r="E3030" s="650"/>
      <c r="F3030" s="650"/>
    </row>
    <row r="3031" spans="1:6">
      <c r="A3031" s="650"/>
      <c r="B3031" s="650"/>
      <c r="C3031" s="650"/>
      <c r="D3031" s="650"/>
      <c r="E3031" s="650"/>
      <c r="F3031" s="650"/>
    </row>
    <row r="3032" spans="1:6">
      <c r="A3032" s="650"/>
      <c r="B3032" s="650"/>
      <c r="C3032" s="650"/>
      <c r="D3032" s="650"/>
      <c r="E3032" s="650"/>
      <c r="F3032" s="650"/>
    </row>
    <row r="3033" spans="1:6">
      <c r="A3033" s="650"/>
      <c r="B3033" s="650"/>
      <c r="C3033" s="650"/>
      <c r="D3033" s="650"/>
      <c r="E3033" s="650"/>
      <c r="F3033" s="650"/>
    </row>
    <row r="3034" spans="1:6">
      <c r="A3034" s="650"/>
      <c r="B3034" s="650"/>
      <c r="C3034" s="650"/>
      <c r="D3034" s="650"/>
      <c r="E3034" s="650"/>
      <c r="F3034" s="650"/>
    </row>
    <row r="3035" spans="1:6">
      <c r="A3035" s="650"/>
      <c r="B3035" s="650"/>
      <c r="C3035" s="650"/>
      <c r="D3035" s="650"/>
      <c r="E3035" s="650"/>
      <c r="F3035" s="650"/>
    </row>
    <row r="3036" spans="1:6">
      <c r="A3036" s="650"/>
      <c r="B3036" s="650"/>
      <c r="C3036" s="650"/>
      <c r="D3036" s="650"/>
      <c r="E3036" s="650"/>
      <c r="F3036" s="650"/>
    </row>
    <row r="3037" spans="1:6">
      <c r="A3037" s="650"/>
      <c r="B3037" s="650"/>
      <c r="C3037" s="650"/>
      <c r="D3037" s="650"/>
      <c r="E3037" s="650"/>
      <c r="F3037" s="650"/>
    </row>
    <row r="3038" spans="1:6">
      <c r="A3038" s="650"/>
      <c r="B3038" s="650"/>
      <c r="C3038" s="650"/>
      <c r="D3038" s="650"/>
      <c r="E3038" s="650"/>
      <c r="F3038" s="650"/>
    </row>
    <row r="3039" spans="1:6">
      <c r="A3039" s="650"/>
      <c r="B3039" s="650"/>
      <c r="C3039" s="650"/>
      <c r="D3039" s="650"/>
      <c r="E3039" s="650"/>
      <c r="F3039" s="650"/>
    </row>
    <row r="3040" spans="1:6">
      <c r="A3040" s="650"/>
      <c r="B3040" s="650"/>
      <c r="C3040" s="650"/>
      <c r="D3040" s="650"/>
      <c r="E3040" s="650"/>
      <c r="F3040" s="650"/>
    </row>
    <row r="3041" spans="1:6">
      <c r="A3041" s="650"/>
      <c r="B3041" s="650"/>
      <c r="C3041" s="650"/>
      <c r="D3041" s="650"/>
      <c r="E3041" s="650"/>
      <c r="F3041" s="650"/>
    </row>
    <row r="3042" spans="1:6">
      <c r="A3042" s="650"/>
      <c r="B3042" s="650"/>
      <c r="C3042" s="650"/>
      <c r="D3042" s="650"/>
      <c r="E3042" s="650"/>
      <c r="F3042" s="650"/>
    </row>
    <row r="3043" spans="1:6">
      <c r="A3043" s="650"/>
      <c r="B3043" s="650"/>
      <c r="C3043" s="650"/>
      <c r="D3043" s="650"/>
      <c r="E3043" s="650"/>
      <c r="F3043" s="650"/>
    </row>
    <row r="3044" spans="1:6">
      <c r="A3044" s="650"/>
      <c r="B3044" s="650"/>
      <c r="C3044" s="650"/>
      <c r="D3044" s="650"/>
      <c r="E3044" s="650"/>
      <c r="F3044" s="650"/>
    </row>
    <row r="3045" spans="1:6">
      <c r="A3045" s="650"/>
      <c r="B3045" s="650"/>
      <c r="C3045" s="650"/>
      <c r="D3045" s="650"/>
      <c r="E3045" s="650"/>
      <c r="F3045" s="650"/>
    </row>
    <row r="3046" spans="1:6">
      <c r="A3046" s="650"/>
      <c r="B3046" s="650"/>
      <c r="C3046" s="650"/>
      <c r="D3046" s="650"/>
      <c r="E3046" s="650"/>
      <c r="F3046" s="650"/>
    </row>
    <row r="3047" spans="1:6">
      <c r="A3047" s="650"/>
      <c r="B3047" s="650"/>
      <c r="C3047" s="650"/>
      <c r="D3047" s="650"/>
      <c r="E3047" s="650"/>
      <c r="F3047" s="650"/>
    </row>
    <row r="3048" spans="1:6">
      <c r="A3048" s="650"/>
      <c r="B3048" s="650"/>
      <c r="C3048" s="650"/>
      <c r="D3048" s="650"/>
      <c r="E3048" s="650"/>
      <c r="F3048" s="650"/>
    </row>
    <row r="3049" spans="1:6">
      <c r="A3049" s="650"/>
      <c r="B3049" s="650"/>
      <c r="C3049" s="650"/>
      <c r="D3049" s="650"/>
      <c r="E3049" s="650"/>
      <c r="F3049" s="650"/>
    </row>
    <row r="3050" spans="1:6">
      <c r="A3050" s="650"/>
      <c r="B3050" s="650"/>
      <c r="C3050" s="650"/>
      <c r="D3050" s="650"/>
      <c r="E3050" s="650"/>
      <c r="F3050" s="650"/>
    </row>
    <row r="3051" spans="1:6">
      <c r="A3051" s="650"/>
      <c r="B3051" s="650"/>
      <c r="C3051" s="650"/>
      <c r="D3051" s="650"/>
      <c r="E3051" s="650"/>
      <c r="F3051" s="650"/>
    </row>
    <row r="3052" spans="1:6">
      <c r="A3052" s="650"/>
      <c r="B3052" s="650"/>
      <c r="C3052" s="650"/>
      <c r="D3052" s="650"/>
      <c r="E3052" s="650"/>
      <c r="F3052" s="650"/>
    </row>
    <row r="3053" spans="1:6">
      <c r="A3053" s="650"/>
      <c r="B3053" s="650"/>
      <c r="C3053" s="650"/>
      <c r="D3053" s="650"/>
      <c r="E3053" s="650"/>
      <c r="F3053" s="650"/>
    </row>
    <row r="3054" spans="1:6">
      <c r="A3054" s="650"/>
      <c r="B3054" s="650"/>
      <c r="C3054" s="650"/>
      <c r="D3054" s="650"/>
      <c r="E3054" s="650"/>
      <c r="F3054" s="650"/>
    </row>
    <row r="3055" spans="1:6">
      <c r="A3055" s="650"/>
      <c r="B3055" s="650"/>
      <c r="C3055" s="650"/>
      <c r="D3055" s="650"/>
      <c r="E3055" s="650"/>
      <c r="F3055" s="650"/>
    </row>
    <row r="3056" spans="1:6">
      <c r="A3056" s="650"/>
      <c r="B3056" s="650"/>
      <c r="C3056" s="650"/>
      <c r="D3056" s="650"/>
      <c r="E3056" s="650"/>
      <c r="F3056" s="650"/>
    </row>
    <row r="3057" spans="1:6">
      <c r="A3057" s="650"/>
      <c r="B3057" s="650"/>
      <c r="C3057" s="650"/>
      <c r="D3057" s="650"/>
      <c r="E3057" s="650"/>
      <c r="F3057" s="650"/>
    </row>
    <row r="3058" spans="1:6">
      <c r="A3058" s="650"/>
      <c r="B3058" s="650"/>
      <c r="C3058" s="650"/>
      <c r="D3058" s="650"/>
      <c r="E3058" s="650"/>
      <c r="F3058" s="650"/>
    </row>
    <row r="3059" spans="1:6">
      <c r="A3059" s="650"/>
      <c r="B3059" s="650"/>
      <c r="C3059" s="650"/>
      <c r="D3059" s="650"/>
      <c r="E3059" s="650"/>
      <c r="F3059" s="650"/>
    </row>
    <row r="3060" spans="1:6">
      <c r="A3060" s="650"/>
      <c r="B3060" s="650"/>
      <c r="C3060" s="650"/>
      <c r="D3060" s="650"/>
      <c r="E3060" s="650"/>
      <c r="F3060" s="650"/>
    </row>
    <row r="3061" spans="1:6">
      <c r="A3061" s="650"/>
      <c r="B3061" s="650"/>
      <c r="C3061" s="650"/>
      <c r="D3061" s="650"/>
      <c r="E3061" s="650"/>
      <c r="F3061" s="650"/>
    </row>
    <row r="3062" spans="1:6">
      <c r="A3062" s="650"/>
      <c r="B3062" s="650"/>
      <c r="C3062" s="650"/>
      <c r="D3062" s="650"/>
      <c r="E3062" s="650"/>
      <c r="F3062" s="650"/>
    </row>
    <row r="3063" spans="1:6">
      <c r="A3063" s="650"/>
      <c r="B3063" s="650"/>
      <c r="C3063" s="650"/>
      <c r="D3063" s="650"/>
      <c r="E3063" s="650"/>
      <c r="F3063" s="650"/>
    </row>
    <row r="3064" spans="1:6">
      <c r="A3064" s="650"/>
      <c r="B3064" s="650"/>
      <c r="C3064" s="650"/>
      <c r="D3064" s="650"/>
      <c r="E3064" s="650"/>
      <c r="F3064" s="650"/>
    </row>
    <row r="3065" spans="1:6">
      <c r="A3065" s="650"/>
      <c r="B3065" s="650"/>
      <c r="C3065" s="650"/>
      <c r="D3065" s="650"/>
      <c r="E3065" s="650"/>
      <c r="F3065" s="650"/>
    </row>
    <row r="3066" spans="1:6">
      <c r="A3066" s="650"/>
      <c r="B3066" s="650"/>
      <c r="C3066" s="650"/>
      <c r="D3066" s="650"/>
      <c r="E3066" s="650"/>
      <c r="F3066" s="650"/>
    </row>
    <row r="3067" spans="1:6">
      <c r="A3067" s="650"/>
      <c r="B3067" s="650"/>
      <c r="C3067" s="650"/>
      <c r="D3067" s="650"/>
      <c r="E3067" s="650"/>
      <c r="F3067" s="650"/>
    </row>
    <row r="3068" spans="1:6">
      <c r="A3068" s="650"/>
      <c r="B3068" s="650"/>
      <c r="C3068" s="650"/>
      <c r="D3068" s="650"/>
      <c r="E3068" s="650"/>
      <c r="F3068" s="650"/>
    </row>
    <row r="3069" spans="1:6">
      <c r="A3069" s="650"/>
      <c r="B3069" s="650"/>
      <c r="C3069" s="650"/>
      <c r="D3069" s="650"/>
      <c r="E3069" s="650"/>
      <c r="F3069" s="650"/>
    </row>
    <row r="3070" spans="1:6">
      <c r="A3070" s="650"/>
      <c r="B3070" s="650"/>
      <c r="C3070" s="650"/>
      <c r="D3070" s="650"/>
      <c r="E3070" s="650"/>
      <c r="F3070" s="650"/>
    </row>
    <row r="3071" spans="1:6">
      <c r="A3071" s="650"/>
      <c r="B3071" s="650"/>
      <c r="C3071" s="650"/>
      <c r="D3071" s="650"/>
      <c r="E3071" s="650"/>
      <c r="F3071" s="650"/>
    </row>
    <row r="3072" spans="1:6">
      <c r="A3072" s="650"/>
      <c r="B3072" s="650"/>
      <c r="C3072" s="650"/>
      <c r="D3072" s="650"/>
      <c r="E3072" s="650"/>
      <c r="F3072" s="650"/>
    </row>
    <row r="3073" spans="1:6">
      <c r="A3073" s="650"/>
      <c r="B3073" s="650"/>
      <c r="C3073" s="650"/>
      <c r="D3073" s="650"/>
      <c r="E3073" s="650"/>
      <c r="F3073" s="650"/>
    </row>
    <row r="3074" spans="1:6">
      <c r="A3074" s="650"/>
      <c r="B3074" s="650"/>
      <c r="C3074" s="650"/>
      <c r="D3074" s="650"/>
      <c r="E3074" s="650"/>
      <c r="F3074" s="650"/>
    </row>
    <row r="3075" spans="1:6">
      <c r="A3075" s="650"/>
      <c r="B3075" s="650"/>
      <c r="C3075" s="650"/>
      <c r="D3075" s="650"/>
      <c r="E3075" s="650"/>
      <c r="F3075" s="650"/>
    </row>
    <row r="3076" spans="1:6">
      <c r="A3076" s="650"/>
      <c r="B3076" s="650"/>
      <c r="C3076" s="650"/>
      <c r="D3076" s="650"/>
      <c r="E3076" s="650"/>
      <c r="F3076" s="650"/>
    </row>
    <row r="3077" spans="1:6">
      <c r="A3077" s="650"/>
      <c r="B3077" s="650"/>
      <c r="C3077" s="650"/>
      <c r="D3077" s="650"/>
      <c r="E3077" s="650"/>
      <c r="F3077" s="650"/>
    </row>
    <row r="3078" spans="1:6">
      <c r="A3078" s="650"/>
      <c r="B3078" s="650"/>
      <c r="C3078" s="650"/>
      <c r="D3078" s="650"/>
      <c r="E3078" s="650"/>
      <c r="F3078" s="650"/>
    </row>
    <row r="3079" spans="1:6">
      <c r="A3079" s="650"/>
      <c r="B3079" s="650"/>
      <c r="C3079" s="650"/>
      <c r="D3079" s="650"/>
      <c r="E3079" s="650"/>
      <c r="F3079" s="650"/>
    </row>
    <row r="3080" spans="1:6">
      <c r="A3080" s="650"/>
      <c r="B3080" s="650"/>
      <c r="C3080" s="650"/>
      <c r="D3080" s="650"/>
      <c r="E3080" s="650"/>
      <c r="F3080" s="650"/>
    </row>
    <row r="3081" spans="1:6">
      <c r="A3081" s="650"/>
      <c r="B3081" s="650"/>
      <c r="C3081" s="650"/>
      <c r="D3081" s="650"/>
      <c r="E3081" s="650"/>
      <c r="F3081" s="650"/>
    </row>
    <row r="3082" spans="1:6">
      <c r="A3082" s="650"/>
      <c r="B3082" s="650"/>
      <c r="C3082" s="650"/>
      <c r="D3082" s="650"/>
      <c r="E3082" s="650"/>
      <c r="F3082" s="650"/>
    </row>
    <row r="3083" spans="1:6">
      <c r="A3083" s="650"/>
      <c r="B3083" s="650"/>
      <c r="C3083" s="650"/>
      <c r="D3083" s="650"/>
      <c r="E3083" s="650"/>
      <c r="F3083" s="650"/>
    </row>
    <row r="3084" spans="1:6">
      <c r="A3084" s="650"/>
      <c r="B3084" s="650"/>
      <c r="C3084" s="650"/>
      <c r="D3084" s="650"/>
      <c r="E3084" s="650"/>
      <c r="F3084" s="650"/>
    </row>
    <row r="3085" spans="1:6">
      <c r="A3085" s="650"/>
      <c r="B3085" s="650"/>
      <c r="C3085" s="650"/>
      <c r="D3085" s="650"/>
      <c r="E3085" s="650"/>
      <c r="F3085" s="650"/>
    </row>
    <row r="3086" spans="1:6">
      <c r="A3086" s="650"/>
      <c r="B3086" s="650"/>
      <c r="C3086" s="650"/>
      <c r="D3086" s="650"/>
      <c r="E3086" s="650"/>
      <c r="F3086" s="650"/>
    </row>
    <row r="3087" spans="1:6">
      <c r="A3087" s="650"/>
      <c r="B3087" s="650"/>
      <c r="C3087" s="650"/>
      <c r="D3087" s="650"/>
      <c r="E3087" s="650"/>
      <c r="F3087" s="650"/>
    </row>
    <row r="3088" spans="1:6">
      <c r="A3088" s="650"/>
      <c r="B3088" s="650"/>
      <c r="C3088" s="650"/>
      <c r="D3088" s="650"/>
      <c r="E3088" s="650"/>
      <c r="F3088" s="650"/>
    </row>
    <row r="3089" spans="1:6">
      <c r="A3089" s="650"/>
      <c r="B3089" s="650"/>
      <c r="C3089" s="650"/>
      <c r="D3089" s="650"/>
      <c r="E3089" s="650"/>
      <c r="F3089" s="650"/>
    </row>
    <row r="3090" spans="1:6">
      <c r="A3090" s="650"/>
      <c r="B3090" s="650"/>
      <c r="C3090" s="650"/>
      <c r="D3090" s="650"/>
      <c r="E3090" s="650"/>
      <c r="F3090" s="650"/>
    </row>
    <row r="3091" spans="1:6">
      <c r="A3091" s="650"/>
      <c r="B3091" s="650"/>
      <c r="C3091" s="650"/>
      <c r="D3091" s="650"/>
      <c r="E3091" s="650"/>
      <c r="F3091" s="650"/>
    </row>
    <row r="3092" spans="1:6">
      <c r="A3092" s="650"/>
      <c r="B3092" s="650"/>
      <c r="C3092" s="650"/>
      <c r="D3092" s="650"/>
      <c r="E3092" s="650"/>
      <c r="F3092" s="650"/>
    </row>
    <row r="3093" spans="1:6">
      <c r="A3093" s="650"/>
      <c r="B3093" s="650"/>
      <c r="C3093" s="650"/>
      <c r="D3093" s="650"/>
      <c r="E3093" s="650"/>
      <c r="F3093" s="650"/>
    </row>
    <row r="3094" spans="1:6">
      <c r="A3094" s="650"/>
      <c r="B3094" s="650"/>
      <c r="C3094" s="650"/>
      <c r="D3094" s="650"/>
      <c r="E3094" s="650"/>
      <c r="F3094" s="650"/>
    </row>
    <row r="3095" spans="1:6">
      <c r="A3095" s="650"/>
      <c r="B3095" s="650"/>
      <c r="C3095" s="650"/>
      <c r="D3095" s="650"/>
      <c r="E3095" s="650"/>
      <c r="F3095" s="650"/>
    </row>
    <row r="3096" spans="1:6">
      <c r="A3096" s="650"/>
      <c r="B3096" s="650"/>
      <c r="C3096" s="650"/>
      <c r="D3096" s="650"/>
      <c r="E3096" s="650"/>
      <c r="F3096" s="650"/>
    </row>
    <row r="3097" spans="1:6">
      <c r="A3097" s="650"/>
      <c r="B3097" s="650"/>
      <c r="C3097" s="650"/>
      <c r="D3097" s="650"/>
      <c r="E3097" s="650"/>
      <c r="F3097" s="650"/>
    </row>
    <row r="3098" spans="1:6">
      <c r="A3098" s="650"/>
      <c r="B3098" s="650"/>
      <c r="C3098" s="650"/>
      <c r="D3098" s="650"/>
      <c r="E3098" s="650"/>
      <c r="F3098" s="650"/>
    </row>
    <row r="3099" spans="1:6">
      <c r="A3099" s="650"/>
      <c r="B3099" s="650"/>
      <c r="C3099" s="650"/>
      <c r="D3099" s="650"/>
      <c r="E3099" s="650"/>
      <c r="F3099" s="650"/>
    </row>
    <row r="3100" spans="1:6">
      <c r="A3100" s="650"/>
      <c r="B3100" s="650"/>
      <c r="C3100" s="650"/>
      <c r="D3100" s="650"/>
      <c r="E3100" s="650"/>
      <c r="F3100" s="650"/>
    </row>
    <row r="3101" spans="1:6">
      <c r="A3101" s="650"/>
      <c r="B3101" s="650"/>
      <c r="C3101" s="650"/>
      <c r="D3101" s="650"/>
      <c r="E3101" s="650"/>
      <c r="F3101" s="650"/>
    </row>
    <row r="3102" spans="1:6">
      <c r="A3102" s="650"/>
      <c r="B3102" s="650"/>
      <c r="C3102" s="650"/>
      <c r="D3102" s="650"/>
      <c r="E3102" s="650"/>
      <c r="F3102" s="650"/>
    </row>
    <row r="3103" spans="1:6">
      <c r="A3103" s="650"/>
      <c r="B3103" s="650"/>
      <c r="C3103" s="650"/>
      <c r="D3103" s="650"/>
      <c r="E3103" s="650"/>
      <c r="F3103" s="650"/>
    </row>
    <row r="3104" spans="1:6">
      <c r="A3104" s="650"/>
      <c r="B3104" s="650"/>
      <c r="C3104" s="650"/>
      <c r="D3104" s="650"/>
      <c r="E3104" s="650"/>
      <c r="F3104" s="650"/>
    </row>
    <row r="3105" spans="1:6">
      <c r="A3105" s="650"/>
      <c r="B3105" s="650"/>
      <c r="C3105" s="650"/>
      <c r="D3105" s="650"/>
      <c r="E3105" s="650"/>
      <c r="F3105" s="650"/>
    </row>
    <row r="3106" spans="1:6">
      <c r="A3106" s="650"/>
      <c r="B3106" s="650"/>
      <c r="C3106" s="650"/>
      <c r="D3106" s="650"/>
      <c r="E3106" s="650"/>
      <c r="F3106" s="650"/>
    </row>
    <row r="3107" spans="1:6">
      <c r="A3107" s="650"/>
      <c r="B3107" s="650"/>
      <c r="C3107" s="650"/>
      <c r="D3107" s="650"/>
      <c r="E3107" s="650"/>
      <c r="F3107" s="650"/>
    </row>
    <row r="3108" spans="1:6">
      <c r="A3108" s="650"/>
      <c r="B3108" s="650"/>
      <c r="C3108" s="650"/>
      <c r="D3108" s="650"/>
      <c r="E3108" s="650"/>
      <c r="F3108" s="650"/>
    </row>
    <row r="3109" spans="1:6">
      <c r="A3109" s="650"/>
      <c r="B3109" s="650"/>
      <c r="C3109" s="650"/>
      <c r="D3109" s="650"/>
      <c r="E3109" s="650"/>
      <c r="F3109" s="650"/>
    </row>
    <row r="3110" spans="1:6">
      <c r="A3110" s="650"/>
      <c r="B3110" s="650"/>
      <c r="C3110" s="650"/>
      <c r="D3110" s="650"/>
      <c r="E3110" s="650"/>
      <c r="F3110" s="650"/>
    </row>
    <row r="3111" spans="1:6">
      <c r="A3111" s="650"/>
      <c r="B3111" s="650"/>
      <c r="C3111" s="650"/>
      <c r="D3111" s="650"/>
      <c r="E3111" s="650"/>
      <c r="F3111" s="650"/>
    </row>
    <row r="3112" spans="1:6">
      <c r="A3112" s="650"/>
      <c r="B3112" s="650"/>
      <c r="C3112" s="650"/>
      <c r="D3112" s="650"/>
      <c r="E3112" s="650"/>
      <c r="F3112" s="650"/>
    </row>
    <row r="3113" spans="1:6">
      <c r="A3113" s="650"/>
      <c r="B3113" s="650"/>
      <c r="C3113" s="650"/>
      <c r="D3113" s="650"/>
      <c r="E3113" s="650"/>
      <c r="F3113" s="650"/>
    </row>
    <row r="3114" spans="1:6">
      <c r="A3114" s="650"/>
      <c r="B3114" s="650"/>
      <c r="C3114" s="650"/>
      <c r="D3114" s="650"/>
      <c r="E3114" s="650"/>
      <c r="F3114" s="650"/>
    </row>
    <row r="3115" spans="1:6">
      <c r="A3115" s="650"/>
      <c r="B3115" s="650"/>
      <c r="C3115" s="650"/>
      <c r="D3115" s="650"/>
      <c r="E3115" s="650"/>
      <c r="F3115" s="650"/>
    </row>
    <row r="3116" spans="1:6">
      <c r="A3116" s="650"/>
      <c r="B3116" s="650"/>
      <c r="C3116" s="650"/>
      <c r="D3116" s="650"/>
      <c r="E3116" s="650"/>
      <c r="F3116" s="650"/>
    </row>
    <row r="3117" spans="1:6">
      <c r="A3117" s="650"/>
      <c r="B3117" s="650"/>
      <c r="C3117" s="650"/>
      <c r="D3117" s="650"/>
      <c r="E3117" s="650"/>
      <c r="F3117" s="650"/>
    </row>
    <row r="3118" spans="1:6">
      <c r="A3118" s="650"/>
      <c r="B3118" s="650"/>
      <c r="C3118" s="650"/>
      <c r="D3118" s="650"/>
      <c r="E3118" s="650"/>
      <c r="F3118" s="650"/>
    </row>
    <row r="3119" spans="1:6">
      <c r="A3119" s="650"/>
      <c r="B3119" s="650"/>
      <c r="C3119" s="650"/>
      <c r="D3119" s="650"/>
      <c r="E3119" s="650"/>
      <c r="F3119" s="650"/>
    </row>
    <row r="3120" spans="1:6">
      <c r="A3120" s="650"/>
      <c r="B3120" s="650"/>
      <c r="C3120" s="650"/>
      <c r="D3120" s="650"/>
      <c r="E3120" s="650"/>
      <c r="F3120" s="650"/>
    </row>
    <row r="3121" spans="1:6">
      <c r="A3121" s="650"/>
      <c r="B3121" s="650"/>
      <c r="C3121" s="650"/>
      <c r="D3121" s="650"/>
      <c r="E3121" s="650"/>
      <c r="F3121" s="650"/>
    </row>
    <row r="3122" spans="1:6">
      <c r="A3122" s="650"/>
      <c r="B3122" s="650"/>
      <c r="C3122" s="650"/>
      <c r="D3122" s="650"/>
      <c r="E3122" s="650"/>
      <c r="F3122" s="650"/>
    </row>
    <row r="3123" spans="1:6">
      <c r="A3123" s="650"/>
      <c r="B3123" s="650"/>
      <c r="C3123" s="650"/>
      <c r="D3123" s="650"/>
      <c r="E3123" s="650"/>
      <c r="F3123" s="650"/>
    </row>
    <row r="3124" spans="1:6">
      <c r="A3124" s="650"/>
      <c r="B3124" s="650"/>
      <c r="C3124" s="650"/>
      <c r="D3124" s="650"/>
      <c r="E3124" s="650"/>
      <c r="F3124" s="650"/>
    </row>
    <row r="3125" spans="1:6">
      <c r="A3125" s="650"/>
      <c r="B3125" s="650"/>
      <c r="C3125" s="650"/>
      <c r="D3125" s="650"/>
      <c r="E3125" s="650"/>
      <c r="F3125" s="650"/>
    </row>
    <row r="3126" spans="1:6">
      <c r="A3126" s="650"/>
      <c r="B3126" s="650"/>
      <c r="C3126" s="650"/>
      <c r="D3126" s="650"/>
      <c r="E3126" s="650"/>
      <c r="F3126" s="650"/>
    </row>
    <row r="3127" spans="1:6">
      <c r="A3127" s="650"/>
      <c r="B3127" s="650"/>
      <c r="C3127" s="650"/>
      <c r="D3127" s="650"/>
      <c r="E3127" s="650"/>
      <c r="F3127" s="650"/>
    </row>
    <row r="3128" spans="1:6">
      <c r="A3128" s="650"/>
      <c r="B3128" s="650"/>
      <c r="C3128" s="650"/>
      <c r="D3128" s="650"/>
      <c r="E3128" s="650"/>
      <c r="F3128" s="650"/>
    </row>
    <row r="3129" spans="1:6">
      <c r="A3129" s="650"/>
      <c r="B3129" s="650"/>
      <c r="C3129" s="650"/>
      <c r="D3129" s="650"/>
      <c r="E3129" s="650"/>
      <c r="F3129" s="650"/>
    </row>
    <row r="3130" spans="1:6">
      <c r="A3130" s="650"/>
      <c r="B3130" s="650"/>
      <c r="C3130" s="650"/>
      <c r="D3130" s="650"/>
      <c r="E3130" s="650"/>
      <c r="F3130" s="650"/>
    </row>
    <row r="3131" spans="1:6">
      <c r="A3131" s="650"/>
      <c r="B3131" s="650"/>
      <c r="C3131" s="650"/>
      <c r="D3131" s="650"/>
      <c r="E3131" s="650"/>
      <c r="F3131" s="650"/>
    </row>
    <row r="3132" spans="1:6">
      <c r="A3132" s="650"/>
      <c r="B3132" s="650"/>
      <c r="C3132" s="650"/>
      <c r="D3132" s="650"/>
      <c r="E3132" s="650"/>
      <c r="F3132" s="650"/>
    </row>
    <row r="3133" spans="1:6">
      <c r="A3133" s="650"/>
      <c r="B3133" s="650"/>
      <c r="C3133" s="650"/>
      <c r="D3133" s="650"/>
      <c r="E3133" s="650"/>
      <c r="F3133" s="650"/>
    </row>
    <row r="3134" spans="1:6">
      <c r="A3134" s="650"/>
      <c r="B3134" s="650"/>
      <c r="C3134" s="650"/>
      <c r="D3134" s="650"/>
      <c r="E3134" s="650"/>
      <c r="F3134" s="650"/>
    </row>
    <row r="3135" spans="1:6">
      <c r="A3135" s="650"/>
      <c r="B3135" s="650"/>
      <c r="C3135" s="650"/>
      <c r="D3135" s="650"/>
      <c r="E3135" s="650"/>
      <c r="F3135" s="650"/>
    </row>
    <row r="3136" spans="1:6">
      <c r="A3136" s="650"/>
      <c r="B3136" s="650"/>
      <c r="C3136" s="650"/>
      <c r="D3136" s="650"/>
      <c r="E3136" s="650"/>
      <c r="F3136" s="650"/>
    </row>
    <row r="3137" spans="1:6">
      <c r="A3137" s="650"/>
      <c r="B3137" s="650"/>
      <c r="C3137" s="650"/>
      <c r="D3137" s="650"/>
      <c r="E3137" s="650"/>
      <c r="F3137" s="650"/>
    </row>
    <row r="3138" spans="1:6">
      <c r="A3138" s="650"/>
      <c r="B3138" s="650"/>
      <c r="C3138" s="650"/>
      <c r="D3138" s="650"/>
      <c r="E3138" s="650"/>
      <c r="F3138" s="650"/>
    </row>
    <row r="3139" spans="1:6">
      <c r="A3139" s="650"/>
      <c r="B3139" s="650"/>
      <c r="C3139" s="650"/>
      <c r="D3139" s="650"/>
      <c r="E3139" s="650"/>
      <c r="F3139" s="650"/>
    </row>
    <row r="3140" spans="1:6">
      <c r="A3140" s="650"/>
      <c r="B3140" s="650"/>
      <c r="C3140" s="650"/>
      <c r="D3140" s="650"/>
      <c r="E3140" s="650"/>
      <c r="F3140" s="650"/>
    </row>
    <row r="3141" spans="1:6">
      <c r="A3141" s="650"/>
      <c r="B3141" s="650"/>
      <c r="C3141" s="650"/>
      <c r="D3141" s="650"/>
      <c r="E3141" s="650"/>
      <c r="F3141" s="650"/>
    </row>
    <row r="3142" spans="1:6">
      <c r="A3142" s="650"/>
      <c r="B3142" s="650"/>
      <c r="C3142" s="650"/>
      <c r="D3142" s="650"/>
      <c r="E3142" s="650"/>
      <c r="F3142" s="650"/>
    </row>
    <row r="3143" spans="1:6">
      <c r="A3143" s="650"/>
      <c r="B3143" s="650"/>
      <c r="C3143" s="650"/>
      <c r="D3143" s="650"/>
      <c r="E3143" s="650"/>
      <c r="F3143" s="650"/>
    </row>
    <row r="3144" spans="1:6">
      <c r="A3144" s="650"/>
      <c r="B3144" s="650"/>
      <c r="C3144" s="650"/>
      <c r="D3144" s="650"/>
      <c r="E3144" s="650"/>
      <c r="F3144" s="650"/>
    </row>
    <row r="3145" spans="1:6">
      <c r="A3145" s="650"/>
      <c r="B3145" s="650"/>
      <c r="C3145" s="650"/>
      <c r="D3145" s="650"/>
      <c r="E3145" s="650"/>
      <c r="F3145" s="650"/>
    </row>
    <row r="3146" spans="1:6">
      <c r="A3146" s="650"/>
      <c r="B3146" s="650"/>
      <c r="C3146" s="650"/>
      <c r="D3146" s="650"/>
      <c r="E3146" s="650"/>
      <c r="F3146" s="650"/>
    </row>
    <row r="3147" spans="1:6">
      <c r="A3147" s="650"/>
      <c r="B3147" s="650"/>
      <c r="C3147" s="650"/>
      <c r="D3147" s="650"/>
      <c r="E3147" s="650"/>
      <c r="F3147" s="650"/>
    </row>
    <row r="3148" spans="1:6">
      <c r="A3148" s="650"/>
      <c r="B3148" s="650"/>
      <c r="C3148" s="650"/>
      <c r="D3148" s="650"/>
      <c r="E3148" s="650"/>
      <c r="F3148" s="650"/>
    </row>
    <row r="3149" spans="1:6">
      <c r="A3149" s="650"/>
      <c r="B3149" s="650"/>
      <c r="C3149" s="650"/>
      <c r="D3149" s="650"/>
      <c r="E3149" s="650"/>
      <c r="F3149" s="650"/>
    </row>
    <row r="3150" spans="1:6">
      <c r="A3150" s="650"/>
      <c r="B3150" s="650"/>
      <c r="C3150" s="650"/>
      <c r="D3150" s="650"/>
      <c r="E3150" s="650"/>
      <c r="F3150" s="650"/>
    </row>
    <row r="3151" spans="1:6">
      <c r="A3151" s="650"/>
      <c r="B3151" s="650"/>
      <c r="C3151" s="650"/>
      <c r="D3151" s="650"/>
      <c r="E3151" s="650"/>
      <c r="F3151" s="650"/>
    </row>
    <row r="3152" spans="1:6">
      <c r="A3152" s="650"/>
      <c r="B3152" s="650"/>
      <c r="C3152" s="650"/>
      <c r="D3152" s="650"/>
      <c r="E3152" s="650"/>
      <c r="F3152" s="650"/>
    </row>
    <row r="3153" spans="1:6">
      <c r="A3153" s="650"/>
      <c r="B3153" s="650"/>
      <c r="C3153" s="650"/>
      <c r="D3153" s="650"/>
      <c r="E3153" s="650"/>
      <c r="F3153" s="650"/>
    </row>
    <row r="3154" spans="1:6">
      <c r="A3154" s="650"/>
      <c r="B3154" s="650"/>
      <c r="C3154" s="650"/>
      <c r="D3154" s="650"/>
      <c r="E3154" s="650"/>
      <c r="F3154" s="650"/>
    </row>
    <row r="3155" spans="1:6">
      <c r="A3155" s="650"/>
      <c r="B3155" s="650"/>
      <c r="C3155" s="650"/>
      <c r="D3155" s="650"/>
      <c r="E3155" s="650"/>
      <c r="F3155" s="650"/>
    </row>
    <row r="3156" spans="1:6">
      <c r="A3156" s="650"/>
      <c r="B3156" s="650"/>
      <c r="C3156" s="650"/>
      <c r="D3156" s="650"/>
      <c r="E3156" s="650"/>
      <c r="F3156" s="650"/>
    </row>
    <row r="3157" spans="1:6">
      <c r="A3157" s="650"/>
      <c r="B3157" s="650"/>
      <c r="C3157" s="650"/>
      <c r="D3157" s="650"/>
      <c r="E3157" s="650"/>
      <c r="F3157" s="650"/>
    </row>
    <row r="3158" spans="1:6">
      <c r="A3158" s="650"/>
      <c r="B3158" s="650"/>
      <c r="C3158" s="650"/>
      <c r="D3158" s="650"/>
      <c r="E3158" s="650"/>
      <c r="F3158" s="650"/>
    </row>
    <row r="3159" spans="1:6">
      <c r="A3159" s="650"/>
      <c r="B3159" s="650"/>
      <c r="C3159" s="650"/>
      <c r="D3159" s="650"/>
      <c r="E3159" s="650"/>
      <c r="F3159" s="650"/>
    </row>
    <row r="3160" spans="1:6">
      <c r="A3160" s="650"/>
      <c r="B3160" s="650"/>
      <c r="C3160" s="650"/>
      <c r="D3160" s="650"/>
      <c r="E3160" s="650"/>
      <c r="F3160" s="650"/>
    </row>
    <row r="3161" spans="1:6">
      <c r="A3161" s="650"/>
      <c r="B3161" s="650"/>
      <c r="C3161" s="650"/>
      <c r="D3161" s="650"/>
      <c r="E3161" s="650"/>
      <c r="F3161" s="650"/>
    </row>
    <row r="3162" spans="1:6">
      <c r="A3162" s="650"/>
      <c r="B3162" s="650"/>
      <c r="C3162" s="650"/>
      <c r="D3162" s="650"/>
      <c r="E3162" s="650"/>
      <c r="F3162" s="650"/>
    </row>
    <row r="3163" spans="1:6">
      <c r="A3163" s="650"/>
      <c r="B3163" s="650"/>
      <c r="C3163" s="650"/>
      <c r="D3163" s="650"/>
      <c r="E3163" s="650"/>
      <c r="F3163" s="650"/>
    </row>
    <row r="3164" spans="1:6">
      <c r="A3164" s="650"/>
      <c r="B3164" s="650"/>
      <c r="C3164" s="650"/>
      <c r="D3164" s="650"/>
      <c r="E3164" s="650"/>
      <c r="F3164" s="650"/>
    </row>
    <row r="3165" spans="1:6">
      <c r="A3165" s="650"/>
      <c r="B3165" s="650"/>
      <c r="C3165" s="650"/>
      <c r="D3165" s="650"/>
      <c r="E3165" s="650"/>
      <c r="F3165" s="650"/>
    </row>
    <row r="3166" spans="1:6">
      <c r="A3166" s="650"/>
      <c r="B3166" s="650"/>
      <c r="C3166" s="650"/>
      <c r="D3166" s="650"/>
      <c r="E3166" s="650"/>
      <c r="F3166" s="650"/>
    </row>
    <row r="3167" spans="1:6">
      <c r="A3167" s="650"/>
      <c r="B3167" s="650"/>
      <c r="C3167" s="650"/>
      <c r="D3167" s="650"/>
      <c r="E3167" s="650"/>
      <c r="F3167" s="650"/>
    </row>
    <row r="3168" spans="1:6">
      <c r="A3168" s="650"/>
      <c r="B3168" s="650"/>
      <c r="C3168" s="650"/>
      <c r="D3168" s="650"/>
      <c r="E3168" s="650"/>
      <c r="F3168" s="650"/>
    </row>
    <row r="3169" spans="1:6">
      <c r="A3169" s="650"/>
      <c r="B3169" s="650"/>
      <c r="C3169" s="650"/>
      <c r="D3169" s="650"/>
      <c r="E3169" s="650"/>
      <c r="F3169" s="650"/>
    </row>
    <row r="3170" spans="1:6">
      <c r="A3170" s="650"/>
      <c r="B3170" s="650"/>
      <c r="C3170" s="650"/>
      <c r="D3170" s="650"/>
      <c r="E3170" s="650"/>
      <c r="F3170" s="650"/>
    </row>
    <row r="3171" spans="1:6">
      <c r="A3171" s="650"/>
      <c r="B3171" s="650"/>
      <c r="C3171" s="650"/>
      <c r="D3171" s="650"/>
      <c r="E3171" s="650"/>
      <c r="F3171" s="650"/>
    </row>
    <row r="3172" spans="1:6">
      <c r="A3172" s="650"/>
      <c r="B3172" s="650"/>
      <c r="C3172" s="650"/>
      <c r="D3172" s="650"/>
      <c r="E3172" s="650"/>
      <c r="F3172" s="650"/>
    </row>
    <row r="3173" spans="1:6">
      <c r="A3173" s="650"/>
      <c r="B3173" s="650"/>
      <c r="C3173" s="650"/>
      <c r="D3173" s="650"/>
      <c r="E3173" s="650"/>
      <c r="F3173" s="650"/>
    </row>
    <row r="3174" spans="1:6">
      <c r="A3174" s="650"/>
      <c r="B3174" s="650"/>
      <c r="C3174" s="650"/>
      <c r="D3174" s="650"/>
      <c r="E3174" s="650"/>
      <c r="F3174" s="650"/>
    </row>
    <row r="3175" spans="1:6">
      <c r="A3175" s="650"/>
      <c r="B3175" s="650"/>
      <c r="C3175" s="650"/>
      <c r="D3175" s="650"/>
      <c r="E3175" s="650"/>
      <c r="F3175" s="650"/>
    </row>
    <row r="3176" spans="1:6">
      <c r="A3176" s="650"/>
      <c r="B3176" s="650"/>
      <c r="C3176" s="650"/>
      <c r="D3176" s="650"/>
      <c r="E3176" s="650"/>
      <c r="F3176" s="650"/>
    </row>
    <row r="3177" spans="1:6">
      <c r="A3177" s="650"/>
      <c r="B3177" s="650"/>
      <c r="C3177" s="650"/>
      <c r="D3177" s="650"/>
      <c r="E3177" s="650"/>
      <c r="F3177" s="650"/>
    </row>
    <row r="3178" spans="1:6">
      <c r="A3178" s="650"/>
      <c r="B3178" s="650"/>
      <c r="C3178" s="650"/>
      <c r="D3178" s="650"/>
      <c r="E3178" s="650"/>
      <c r="F3178" s="650"/>
    </row>
    <row r="3179" spans="1:6">
      <c r="A3179" s="650"/>
      <c r="B3179" s="650"/>
      <c r="C3179" s="650"/>
      <c r="D3179" s="650"/>
      <c r="E3179" s="650"/>
      <c r="F3179" s="650"/>
    </row>
    <row r="3180" spans="1:6">
      <c r="A3180" s="650"/>
      <c r="B3180" s="650"/>
      <c r="C3180" s="650"/>
      <c r="D3180" s="650"/>
      <c r="E3180" s="650"/>
      <c r="F3180" s="650"/>
    </row>
    <row r="3181" spans="1:6">
      <c r="A3181" s="650"/>
      <c r="B3181" s="650"/>
      <c r="C3181" s="650"/>
      <c r="D3181" s="650"/>
      <c r="E3181" s="650"/>
      <c r="F3181" s="650"/>
    </row>
    <row r="3182" spans="1:6">
      <c r="A3182" s="650"/>
      <c r="B3182" s="650"/>
      <c r="C3182" s="650"/>
      <c r="D3182" s="650"/>
      <c r="E3182" s="650"/>
      <c r="F3182" s="650"/>
    </row>
    <row r="3183" spans="1:6">
      <c r="A3183" s="650"/>
      <c r="B3183" s="650"/>
      <c r="C3183" s="650"/>
      <c r="D3183" s="650"/>
      <c r="E3183" s="650"/>
      <c r="F3183" s="650"/>
    </row>
    <row r="3184" spans="1:6">
      <c r="A3184" s="650"/>
      <c r="B3184" s="650"/>
      <c r="C3184" s="650"/>
      <c r="D3184" s="650"/>
      <c r="E3184" s="650"/>
      <c r="F3184" s="650"/>
    </row>
    <row r="3185" spans="1:6">
      <c r="A3185" s="650"/>
      <c r="B3185" s="650"/>
      <c r="C3185" s="650"/>
      <c r="D3185" s="650"/>
      <c r="E3185" s="650"/>
      <c r="F3185" s="650"/>
    </row>
    <row r="3186" spans="1:6">
      <c r="A3186" s="650"/>
      <c r="B3186" s="650"/>
      <c r="C3186" s="650"/>
      <c r="D3186" s="650"/>
      <c r="E3186" s="650"/>
      <c r="F3186" s="650"/>
    </row>
    <row r="3187" spans="1:6">
      <c r="A3187" s="650"/>
      <c r="B3187" s="650"/>
      <c r="C3187" s="650"/>
      <c r="D3187" s="650"/>
      <c r="E3187" s="650"/>
      <c r="F3187" s="650"/>
    </row>
    <row r="3188" spans="1:6">
      <c r="A3188" s="650"/>
      <c r="B3188" s="650"/>
      <c r="C3188" s="650"/>
      <c r="D3188" s="650"/>
      <c r="E3188" s="650"/>
      <c r="F3188" s="650"/>
    </row>
    <row r="3189" spans="1:6">
      <c r="A3189" s="650"/>
      <c r="B3189" s="650"/>
      <c r="C3189" s="650"/>
      <c r="D3189" s="650"/>
      <c r="E3189" s="650"/>
      <c r="F3189" s="650"/>
    </row>
    <row r="3190" spans="1:6">
      <c r="A3190" s="650"/>
      <c r="B3190" s="650"/>
      <c r="C3190" s="650"/>
      <c r="D3190" s="650"/>
      <c r="E3190" s="650"/>
      <c r="F3190" s="650"/>
    </row>
    <row r="3191" spans="1:6">
      <c r="A3191" s="650"/>
      <c r="B3191" s="650"/>
      <c r="C3191" s="650"/>
      <c r="D3191" s="650"/>
      <c r="E3191" s="650"/>
      <c r="F3191" s="650"/>
    </row>
    <row r="3192" spans="1:6">
      <c r="A3192" s="650"/>
      <c r="B3192" s="650"/>
      <c r="C3192" s="650"/>
      <c r="D3192" s="650"/>
      <c r="E3192" s="650"/>
      <c r="F3192" s="650"/>
    </row>
    <row r="3193" spans="1:6">
      <c r="A3193" s="650"/>
      <c r="B3193" s="650"/>
      <c r="C3193" s="650"/>
      <c r="D3193" s="650"/>
      <c r="E3193" s="650"/>
      <c r="F3193" s="650"/>
    </row>
    <row r="3194" spans="1:6">
      <c r="A3194" s="650"/>
      <c r="B3194" s="650"/>
      <c r="C3194" s="650"/>
      <c r="D3194" s="650"/>
      <c r="E3194" s="650"/>
      <c r="F3194" s="650"/>
    </row>
    <row r="3195" spans="1:6">
      <c r="A3195" s="650"/>
      <c r="B3195" s="650"/>
      <c r="C3195" s="650"/>
      <c r="D3195" s="650"/>
      <c r="E3195" s="650"/>
      <c r="F3195" s="650"/>
    </row>
    <row r="3196" spans="1:6">
      <c r="A3196" s="650"/>
      <c r="B3196" s="650"/>
      <c r="C3196" s="650"/>
      <c r="D3196" s="650"/>
      <c r="E3196" s="650"/>
      <c r="F3196" s="650"/>
    </row>
    <row r="3197" spans="1:6">
      <c r="A3197" s="650"/>
      <c r="B3197" s="650"/>
      <c r="C3197" s="650"/>
      <c r="D3197" s="650"/>
      <c r="E3197" s="650"/>
      <c r="F3197" s="650"/>
    </row>
    <row r="3198" spans="1:6">
      <c r="A3198" s="650"/>
      <c r="B3198" s="650"/>
      <c r="C3198" s="650"/>
      <c r="D3198" s="650"/>
      <c r="E3198" s="650"/>
      <c r="F3198" s="650"/>
    </row>
    <row r="3199" spans="1:6">
      <c r="A3199" s="650"/>
      <c r="B3199" s="650"/>
      <c r="C3199" s="650"/>
      <c r="D3199" s="650"/>
      <c r="E3199" s="650"/>
      <c r="F3199" s="650"/>
    </row>
    <row r="3200" spans="1:6">
      <c r="A3200" s="650"/>
      <c r="B3200" s="650"/>
      <c r="C3200" s="650"/>
      <c r="D3200" s="650"/>
      <c r="E3200" s="650"/>
      <c r="F3200" s="650"/>
    </row>
    <row r="3201" spans="1:6">
      <c r="A3201" s="650"/>
      <c r="B3201" s="650"/>
      <c r="C3201" s="650"/>
      <c r="D3201" s="650"/>
      <c r="E3201" s="650"/>
      <c r="F3201" s="650"/>
    </row>
    <row r="3202" spans="1:6">
      <c r="A3202" s="650"/>
      <c r="B3202" s="650"/>
      <c r="C3202" s="650"/>
      <c r="D3202" s="650"/>
      <c r="E3202" s="650"/>
      <c r="F3202" s="650"/>
    </row>
    <row r="3203" spans="1:6">
      <c r="A3203" s="650"/>
      <c r="B3203" s="650"/>
      <c r="C3203" s="650"/>
      <c r="D3203" s="650"/>
      <c r="E3203" s="650"/>
      <c r="F3203" s="650"/>
    </row>
    <row r="3204" spans="1:6">
      <c r="A3204" s="650"/>
      <c r="B3204" s="650"/>
      <c r="C3204" s="650"/>
      <c r="D3204" s="650"/>
      <c r="E3204" s="650"/>
      <c r="F3204" s="650"/>
    </row>
    <row r="3205" spans="1:6">
      <c r="A3205" s="650"/>
      <c r="B3205" s="650"/>
      <c r="C3205" s="650"/>
      <c r="D3205" s="650"/>
      <c r="E3205" s="650"/>
      <c r="F3205" s="650"/>
    </row>
    <row r="3206" spans="1:6">
      <c r="A3206" s="650"/>
      <c r="B3206" s="650"/>
      <c r="C3206" s="650"/>
      <c r="D3206" s="650"/>
      <c r="E3206" s="650"/>
      <c r="F3206" s="650"/>
    </row>
    <row r="3207" spans="1:6">
      <c r="A3207" s="650"/>
      <c r="B3207" s="650"/>
      <c r="C3207" s="650"/>
      <c r="D3207" s="650"/>
      <c r="E3207" s="650"/>
      <c r="F3207" s="650"/>
    </row>
    <row r="3208" spans="1:6">
      <c r="A3208" s="650"/>
      <c r="B3208" s="650"/>
      <c r="C3208" s="650"/>
      <c r="D3208" s="650"/>
      <c r="E3208" s="650"/>
      <c r="F3208" s="650"/>
    </row>
    <row r="3209" spans="1:6">
      <c r="A3209" s="650"/>
      <c r="B3209" s="650"/>
      <c r="C3209" s="650"/>
      <c r="D3209" s="650"/>
      <c r="E3209" s="650"/>
      <c r="F3209" s="650"/>
    </row>
    <row r="3210" spans="1:6">
      <c r="A3210" s="650"/>
      <c r="B3210" s="650"/>
      <c r="C3210" s="650"/>
      <c r="D3210" s="650"/>
      <c r="E3210" s="650"/>
      <c r="F3210" s="650"/>
    </row>
    <row r="3211" spans="1:6">
      <c r="A3211" s="650"/>
      <c r="B3211" s="650"/>
      <c r="C3211" s="650"/>
      <c r="D3211" s="650"/>
      <c r="E3211" s="650"/>
      <c r="F3211" s="650"/>
    </row>
    <row r="3212" spans="1:6">
      <c r="A3212" s="650"/>
      <c r="B3212" s="650"/>
      <c r="C3212" s="650"/>
      <c r="D3212" s="650"/>
      <c r="E3212" s="650"/>
      <c r="F3212" s="650"/>
    </row>
    <row r="3213" spans="1:6">
      <c r="A3213" s="650"/>
      <c r="B3213" s="650"/>
      <c r="C3213" s="650"/>
      <c r="D3213" s="650"/>
      <c r="E3213" s="650"/>
      <c r="F3213" s="650"/>
    </row>
    <row r="3214" spans="1:6">
      <c r="A3214" s="650"/>
      <c r="B3214" s="650"/>
      <c r="C3214" s="650"/>
      <c r="D3214" s="650"/>
      <c r="E3214" s="650"/>
      <c r="F3214" s="650"/>
    </row>
    <row r="3215" spans="1:6">
      <c r="A3215" s="650"/>
      <c r="B3215" s="650"/>
      <c r="C3215" s="650"/>
      <c r="D3215" s="650"/>
      <c r="E3215" s="650"/>
      <c r="F3215" s="650"/>
    </row>
    <row r="3216" spans="1:6">
      <c r="A3216" s="650"/>
      <c r="B3216" s="650"/>
      <c r="C3216" s="650"/>
      <c r="D3216" s="650"/>
      <c r="E3216" s="650"/>
      <c r="F3216" s="650"/>
    </row>
    <row r="3217" spans="1:6">
      <c r="A3217" s="650"/>
      <c r="B3217" s="650"/>
      <c r="C3217" s="650"/>
      <c r="D3217" s="650"/>
      <c r="E3217" s="650"/>
      <c r="F3217" s="650"/>
    </row>
    <row r="3218" spans="1:6">
      <c r="A3218" s="650"/>
      <c r="B3218" s="650"/>
      <c r="C3218" s="650"/>
      <c r="D3218" s="650"/>
      <c r="E3218" s="650"/>
      <c r="F3218" s="650"/>
    </row>
    <row r="3219" spans="1:6">
      <c r="A3219" s="650"/>
      <c r="B3219" s="650"/>
      <c r="C3219" s="650"/>
      <c r="D3219" s="650"/>
      <c r="E3219" s="650"/>
      <c r="F3219" s="650"/>
    </row>
    <row r="3220" spans="1:6">
      <c r="A3220" s="650"/>
      <c r="B3220" s="650"/>
      <c r="C3220" s="650"/>
      <c r="D3220" s="650"/>
      <c r="E3220" s="650"/>
      <c r="F3220" s="650"/>
    </row>
    <row r="3221" spans="1:6">
      <c r="A3221" s="650"/>
      <c r="B3221" s="650"/>
      <c r="C3221" s="650"/>
      <c r="D3221" s="650"/>
      <c r="E3221" s="650"/>
      <c r="F3221" s="650"/>
    </row>
    <row r="3222" spans="1:6">
      <c r="A3222" s="650"/>
      <c r="B3222" s="650"/>
      <c r="C3222" s="650"/>
      <c r="D3222" s="650"/>
      <c r="E3222" s="650"/>
      <c r="F3222" s="650"/>
    </row>
    <row r="3223" spans="1:6">
      <c r="A3223" s="650"/>
      <c r="B3223" s="650"/>
      <c r="C3223" s="650"/>
      <c r="D3223" s="650"/>
      <c r="E3223" s="650"/>
      <c r="F3223" s="650"/>
    </row>
    <row r="3224" spans="1:6">
      <c r="A3224" s="650"/>
      <c r="B3224" s="650"/>
      <c r="C3224" s="650"/>
      <c r="D3224" s="650"/>
      <c r="E3224" s="650"/>
      <c r="F3224" s="650"/>
    </row>
    <row r="3225" spans="1:6">
      <c r="A3225" s="650"/>
      <c r="B3225" s="650"/>
      <c r="C3225" s="650"/>
      <c r="D3225" s="650"/>
      <c r="E3225" s="650"/>
      <c r="F3225" s="650"/>
    </row>
    <row r="3226" spans="1:6">
      <c r="A3226" s="650"/>
      <c r="B3226" s="650"/>
      <c r="C3226" s="650"/>
      <c r="D3226" s="650"/>
      <c r="E3226" s="650"/>
      <c r="F3226" s="650"/>
    </row>
    <row r="3227" spans="1:6">
      <c r="A3227" s="650"/>
      <c r="B3227" s="650"/>
      <c r="C3227" s="650"/>
      <c r="D3227" s="650"/>
      <c r="E3227" s="650"/>
      <c r="F3227" s="650"/>
    </row>
    <row r="3228" spans="1:6">
      <c r="A3228" s="650"/>
      <c r="B3228" s="650"/>
      <c r="C3228" s="650"/>
      <c r="D3228" s="650"/>
      <c r="E3228" s="650"/>
      <c r="F3228" s="650"/>
    </row>
    <row r="3229" spans="1:6">
      <c r="A3229" s="650"/>
      <c r="B3229" s="650"/>
      <c r="C3229" s="650"/>
      <c r="D3229" s="650"/>
      <c r="E3229" s="650"/>
      <c r="F3229" s="650"/>
    </row>
    <row r="3230" spans="1:6">
      <c r="A3230" s="650"/>
      <c r="B3230" s="650"/>
      <c r="C3230" s="650"/>
      <c r="D3230" s="650"/>
      <c r="E3230" s="650"/>
      <c r="F3230" s="650"/>
    </row>
    <row r="3231" spans="1:6">
      <c r="A3231" s="650"/>
      <c r="B3231" s="650"/>
      <c r="C3231" s="650"/>
      <c r="D3231" s="650"/>
      <c r="E3231" s="650"/>
      <c r="F3231" s="650"/>
    </row>
    <row r="3232" spans="1:6">
      <c r="A3232" s="650"/>
      <c r="B3232" s="650"/>
      <c r="C3232" s="650"/>
      <c r="D3232" s="650"/>
      <c r="E3232" s="650"/>
      <c r="F3232" s="650"/>
    </row>
    <row r="3233" spans="1:6">
      <c r="A3233" s="650"/>
      <c r="B3233" s="650"/>
      <c r="C3233" s="650"/>
      <c r="D3233" s="650"/>
      <c r="E3233" s="650"/>
      <c r="F3233" s="650"/>
    </row>
    <row r="3234" spans="1:6">
      <c r="A3234" s="650"/>
      <c r="B3234" s="650"/>
      <c r="C3234" s="650"/>
      <c r="D3234" s="650"/>
      <c r="E3234" s="650"/>
      <c r="F3234" s="650"/>
    </row>
    <row r="3235" spans="1:6">
      <c r="A3235" s="650"/>
      <c r="B3235" s="650"/>
      <c r="C3235" s="650"/>
      <c r="D3235" s="650"/>
      <c r="E3235" s="650"/>
      <c r="F3235" s="650"/>
    </row>
    <row r="3236" spans="1:6">
      <c r="A3236" s="650"/>
      <c r="B3236" s="650"/>
      <c r="C3236" s="650"/>
      <c r="D3236" s="650"/>
      <c r="E3236" s="650"/>
      <c r="F3236" s="650"/>
    </row>
    <row r="3237" spans="1:6">
      <c r="A3237" s="650"/>
      <c r="B3237" s="650"/>
      <c r="C3237" s="650"/>
      <c r="D3237" s="650"/>
      <c r="E3237" s="650"/>
      <c r="F3237" s="650"/>
    </row>
    <row r="3238" spans="1:6">
      <c r="A3238" s="650"/>
      <c r="B3238" s="650"/>
      <c r="C3238" s="650"/>
      <c r="D3238" s="650"/>
      <c r="E3238" s="650"/>
      <c r="F3238" s="650"/>
    </row>
    <row r="3239" spans="1:6">
      <c r="A3239" s="650"/>
      <c r="B3239" s="650"/>
      <c r="C3239" s="650"/>
      <c r="D3239" s="650"/>
      <c r="E3239" s="650"/>
      <c r="F3239" s="650"/>
    </row>
    <row r="3240" spans="1:6">
      <c r="A3240" s="650"/>
      <c r="B3240" s="650"/>
      <c r="C3240" s="650"/>
      <c r="D3240" s="650"/>
      <c r="E3240" s="650"/>
      <c r="F3240" s="650"/>
    </row>
    <row r="3241" spans="1:6">
      <c r="A3241" s="650"/>
      <c r="B3241" s="650"/>
      <c r="C3241" s="650"/>
      <c r="D3241" s="650"/>
      <c r="E3241" s="650"/>
      <c r="F3241" s="650"/>
    </row>
    <row r="3242" spans="1:6">
      <c r="A3242" s="650"/>
      <c r="B3242" s="650"/>
      <c r="C3242" s="650"/>
      <c r="D3242" s="650"/>
      <c r="E3242" s="650"/>
      <c r="F3242" s="650"/>
    </row>
    <row r="3243" spans="1:6">
      <c r="A3243" s="650"/>
      <c r="B3243" s="650"/>
      <c r="C3243" s="650"/>
      <c r="D3243" s="650"/>
      <c r="E3243" s="650"/>
      <c r="F3243" s="650"/>
    </row>
    <row r="3244" spans="1:6">
      <c r="A3244" s="650"/>
      <c r="B3244" s="650"/>
      <c r="C3244" s="650"/>
      <c r="D3244" s="650"/>
      <c r="E3244" s="650"/>
      <c r="F3244" s="650"/>
    </row>
    <row r="3245" spans="1:6">
      <c r="A3245" s="650"/>
      <c r="B3245" s="650"/>
      <c r="C3245" s="650"/>
      <c r="D3245" s="650"/>
      <c r="E3245" s="650"/>
      <c r="F3245" s="650"/>
    </row>
    <row r="3246" spans="1:6">
      <c r="A3246" s="650"/>
      <c r="B3246" s="650"/>
      <c r="C3246" s="650"/>
      <c r="D3246" s="650"/>
      <c r="E3246" s="650"/>
      <c r="F3246" s="650"/>
    </row>
    <row r="3247" spans="1:6">
      <c r="A3247" s="650"/>
      <c r="B3247" s="650"/>
      <c r="C3247" s="650"/>
      <c r="D3247" s="650"/>
      <c r="E3247" s="650"/>
      <c r="F3247" s="650"/>
    </row>
    <row r="3248" spans="1:6">
      <c r="A3248" s="650"/>
      <c r="B3248" s="650"/>
      <c r="C3248" s="650"/>
      <c r="D3248" s="650"/>
      <c r="E3248" s="650"/>
      <c r="F3248" s="650"/>
    </row>
    <row r="3249" spans="1:6">
      <c r="A3249" s="650"/>
      <c r="B3249" s="650"/>
      <c r="C3249" s="650"/>
      <c r="D3249" s="650"/>
      <c r="E3249" s="650"/>
      <c r="F3249" s="650"/>
    </row>
    <row r="3250" spans="1:6">
      <c r="A3250" s="650"/>
      <c r="B3250" s="650"/>
      <c r="C3250" s="650"/>
      <c r="D3250" s="650"/>
      <c r="E3250" s="650"/>
      <c r="F3250" s="650"/>
    </row>
    <row r="3251" spans="1:6">
      <c r="A3251" s="650"/>
      <c r="B3251" s="650"/>
      <c r="C3251" s="650"/>
      <c r="D3251" s="650"/>
      <c r="E3251" s="650"/>
      <c r="F3251" s="650"/>
    </row>
    <row r="3252" spans="1:6">
      <c r="A3252" s="650"/>
      <c r="B3252" s="650"/>
      <c r="C3252" s="650"/>
      <c r="D3252" s="650"/>
      <c r="E3252" s="650"/>
      <c r="F3252" s="650"/>
    </row>
    <row r="3253" spans="1:6">
      <c r="A3253" s="650"/>
      <c r="B3253" s="650"/>
      <c r="C3253" s="650"/>
      <c r="D3253" s="650"/>
      <c r="E3253" s="650"/>
      <c r="F3253" s="650"/>
    </row>
    <row r="3254" spans="1:6">
      <c r="A3254" s="650"/>
      <c r="B3254" s="650"/>
      <c r="C3254" s="650"/>
      <c r="D3254" s="650"/>
      <c r="E3254" s="650"/>
      <c r="F3254" s="650"/>
    </row>
    <row r="3255" spans="1:6">
      <c r="A3255" s="650"/>
      <c r="B3255" s="650"/>
      <c r="C3255" s="650"/>
      <c r="D3255" s="650"/>
      <c r="E3255" s="650"/>
      <c r="F3255" s="650"/>
    </row>
    <row r="3256" spans="1:6">
      <c r="A3256" s="650"/>
      <c r="B3256" s="650"/>
      <c r="C3256" s="650"/>
      <c r="D3256" s="650"/>
      <c r="E3256" s="650"/>
      <c r="F3256" s="650"/>
    </row>
    <row r="3257" spans="1:6">
      <c r="A3257" s="650"/>
      <c r="B3257" s="650"/>
      <c r="C3257" s="650"/>
      <c r="D3257" s="650"/>
      <c r="E3257" s="650"/>
      <c r="F3257" s="650"/>
    </row>
    <row r="3258" spans="1:6">
      <c r="A3258" s="650"/>
      <c r="B3258" s="650"/>
      <c r="C3258" s="650"/>
      <c r="D3258" s="650"/>
      <c r="E3258" s="650"/>
      <c r="F3258" s="650"/>
    </row>
    <row r="3259" spans="1:6">
      <c r="A3259" s="650"/>
      <c r="B3259" s="650"/>
      <c r="C3259" s="650"/>
      <c r="D3259" s="650"/>
      <c r="E3259" s="650"/>
      <c r="F3259" s="650"/>
    </row>
    <row r="3260" spans="1:6">
      <c r="A3260" s="650"/>
      <c r="B3260" s="650"/>
      <c r="C3260" s="650"/>
      <c r="D3260" s="650"/>
      <c r="E3260" s="650"/>
      <c r="F3260" s="650"/>
    </row>
    <row r="3261" spans="1:6">
      <c r="A3261" s="650"/>
      <c r="B3261" s="650"/>
      <c r="C3261" s="650"/>
      <c r="D3261" s="650"/>
      <c r="E3261" s="650"/>
      <c r="F3261" s="650"/>
    </row>
    <row r="3262" spans="1:6">
      <c r="A3262" s="650"/>
      <c r="B3262" s="650"/>
      <c r="C3262" s="650"/>
      <c r="D3262" s="650"/>
      <c r="E3262" s="650"/>
      <c r="F3262" s="650"/>
    </row>
    <row r="3263" spans="1:6">
      <c r="A3263" s="650"/>
      <c r="B3263" s="650"/>
      <c r="C3263" s="650"/>
      <c r="D3263" s="650"/>
      <c r="E3263" s="650"/>
      <c r="F3263" s="650"/>
    </row>
    <row r="3264" spans="1:6">
      <c r="A3264" s="650"/>
      <c r="B3264" s="650"/>
      <c r="C3264" s="650"/>
      <c r="D3264" s="650"/>
      <c r="E3264" s="650"/>
      <c r="F3264" s="650"/>
    </row>
    <row r="3265" spans="1:6">
      <c r="A3265" s="650"/>
      <c r="B3265" s="650"/>
      <c r="C3265" s="650"/>
      <c r="D3265" s="650"/>
      <c r="E3265" s="650"/>
      <c r="F3265" s="650"/>
    </row>
    <row r="3266" spans="1:6">
      <c r="A3266" s="650"/>
      <c r="B3266" s="650"/>
      <c r="C3266" s="650"/>
      <c r="D3266" s="650"/>
      <c r="E3266" s="650"/>
      <c r="F3266" s="650"/>
    </row>
    <row r="3267" spans="1:6">
      <c r="A3267" s="650"/>
      <c r="B3267" s="650"/>
      <c r="C3267" s="650"/>
      <c r="D3267" s="650"/>
      <c r="E3267" s="650"/>
      <c r="F3267" s="650"/>
    </row>
    <row r="3268" spans="1:6">
      <c r="A3268" s="650"/>
      <c r="B3268" s="650"/>
      <c r="C3268" s="650"/>
      <c r="D3268" s="650"/>
      <c r="E3268" s="650"/>
      <c r="F3268" s="650"/>
    </row>
    <row r="3269" spans="1:6">
      <c r="A3269" s="650"/>
      <c r="B3269" s="650"/>
      <c r="C3269" s="650"/>
      <c r="D3269" s="650"/>
      <c r="E3269" s="650"/>
      <c r="F3269" s="650"/>
    </row>
    <row r="3270" spans="1:6">
      <c r="A3270" s="650"/>
      <c r="B3270" s="650"/>
      <c r="C3270" s="650"/>
      <c r="D3270" s="650"/>
      <c r="E3270" s="650"/>
      <c r="F3270" s="650"/>
    </row>
    <row r="3271" spans="1:6">
      <c r="A3271" s="650"/>
      <c r="B3271" s="650"/>
      <c r="C3271" s="650"/>
      <c r="D3271" s="650"/>
      <c r="E3271" s="650"/>
      <c r="F3271" s="650"/>
    </row>
    <row r="3272" spans="1:6">
      <c r="A3272" s="650"/>
      <c r="B3272" s="650"/>
      <c r="C3272" s="650"/>
      <c r="D3272" s="650"/>
      <c r="E3272" s="650"/>
      <c r="F3272" s="650"/>
    </row>
    <row r="3273" spans="1:6">
      <c r="A3273" s="650"/>
      <c r="B3273" s="650"/>
      <c r="C3273" s="650"/>
      <c r="D3273" s="650"/>
      <c r="E3273" s="650"/>
      <c r="F3273" s="650"/>
    </row>
    <row r="3274" spans="1:6">
      <c r="A3274" s="650"/>
      <c r="B3274" s="650"/>
      <c r="C3274" s="650"/>
      <c r="D3274" s="650"/>
      <c r="E3274" s="650"/>
      <c r="F3274" s="650"/>
    </row>
    <row r="3275" spans="1:6">
      <c r="A3275" s="650"/>
      <c r="B3275" s="650"/>
      <c r="C3275" s="650"/>
      <c r="D3275" s="650"/>
      <c r="E3275" s="650"/>
      <c r="F3275" s="650"/>
    </row>
    <row r="3276" spans="1:6">
      <c r="A3276" s="650"/>
      <c r="B3276" s="650"/>
      <c r="C3276" s="650"/>
      <c r="D3276" s="650"/>
      <c r="E3276" s="650"/>
      <c r="F3276" s="650"/>
    </row>
    <row r="3277" spans="1:6">
      <c r="A3277" s="650"/>
      <c r="B3277" s="650"/>
      <c r="C3277" s="650"/>
      <c r="D3277" s="650"/>
      <c r="E3277" s="650"/>
      <c r="F3277" s="650"/>
    </row>
    <row r="3278" spans="1:6">
      <c r="A3278" s="650"/>
      <c r="B3278" s="650"/>
      <c r="C3278" s="650"/>
      <c r="D3278" s="650"/>
      <c r="E3278" s="650"/>
      <c r="F3278" s="650"/>
    </row>
    <row r="3279" spans="1:6">
      <c r="A3279" s="650"/>
      <c r="B3279" s="650"/>
      <c r="C3279" s="650"/>
      <c r="D3279" s="650"/>
      <c r="E3279" s="650"/>
      <c r="F3279" s="650"/>
    </row>
    <row r="3280" spans="1:6">
      <c r="A3280" s="650"/>
      <c r="B3280" s="650"/>
      <c r="C3280" s="650"/>
      <c r="D3280" s="650"/>
      <c r="E3280" s="650"/>
      <c r="F3280" s="650"/>
    </row>
    <row r="3281" spans="1:6">
      <c r="A3281" s="650"/>
      <c r="B3281" s="650"/>
      <c r="C3281" s="650"/>
      <c r="D3281" s="650"/>
      <c r="E3281" s="650"/>
      <c r="F3281" s="650"/>
    </row>
    <row r="3282" spans="1:6">
      <c r="A3282" s="650"/>
      <c r="B3282" s="650"/>
      <c r="C3282" s="650"/>
      <c r="D3282" s="650"/>
      <c r="E3282" s="650"/>
      <c r="F3282" s="650"/>
    </row>
    <row r="3283" spans="1:6">
      <c r="A3283" s="650"/>
      <c r="B3283" s="650"/>
      <c r="C3283" s="650"/>
      <c r="D3283" s="650"/>
      <c r="E3283" s="650"/>
      <c r="F3283" s="650"/>
    </row>
    <row r="3284" spans="1:6">
      <c r="A3284" s="650"/>
      <c r="B3284" s="650"/>
      <c r="C3284" s="650"/>
      <c r="D3284" s="650"/>
      <c r="E3284" s="650"/>
      <c r="F3284" s="650"/>
    </row>
    <row r="3285" spans="1:6">
      <c r="A3285" s="650"/>
      <c r="B3285" s="650"/>
      <c r="C3285" s="650"/>
      <c r="D3285" s="650"/>
      <c r="E3285" s="650"/>
      <c r="F3285" s="650"/>
    </row>
    <row r="3286" spans="1:6">
      <c r="A3286" s="650"/>
      <c r="B3286" s="650"/>
      <c r="C3286" s="650"/>
      <c r="D3286" s="650"/>
      <c r="E3286" s="650"/>
      <c r="F3286" s="650"/>
    </row>
    <row r="3287" spans="1:6">
      <c r="A3287" s="650"/>
      <c r="B3287" s="650"/>
      <c r="C3287" s="650"/>
      <c r="D3287" s="650"/>
      <c r="E3287" s="650"/>
      <c r="F3287" s="650"/>
    </row>
    <row r="3288" spans="1:6">
      <c r="A3288" s="650"/>
      <c r="B3288" s="650"/>
      <c r="C3288" s="650"/>
      <c r="D3288" s="650"/>
      <c r="E3288" s="650"/>
      <c r="F3288" s="650"/>
    </row>
    <row r="3289" spans="1:6">
      <c r="A3289" s="650"/>
      <c r="B3289" s="650"/>
      <c r="C3289" s="650"/>
      <c r="D3289" s="650"/>
      <c r="E3289" s="650"/>
      <c r="F3289" s="650"/>
    </row>
    <row r="3290" spans="1:6">
      <c r="A3290" s="650"/>
      <c r="B3290" s="650"/>
      <c r="C3290" s="650"/>
      <c r="D3290" s="650"/>
      <c r="E3290" s="650"/>
      <c r="F3290" s="650"/>
    </row>
    <row r="3291" spans="1:6">
      <c r="A3291" s="650"/>
      <c r="B3291" s="650"/>
      <c r="C3291" s="650"/>
      <c r="D3291" s="650"/>
      <c r="E3291" s="650"/>
      <c r="F3291" s="650"/>
    </row>
    <row r="3292" spans="1:6">
      <c r="A3292" s="650"/>
      <c r="B3292" s="650"/>
      <c r="C3292" s="650"/>
      <c r="D3292" s="650"/>
      <c r="E3292" s="650"/>
      <c r="F3292" s="650"/>
    </row>
    <row r="3293" spans="1:6">
      <c r="A3293" s="650"/>
      <c r="B3293" s="650"/>
      <c r="C3293" s="650"/>
      <c r="D3293" s="650"/>
      <c r="E3293" s="650"/>
      <c r="F3293" s="650"/>
    </row>
    <row r="3294" spans="1:6">
      <c r="A3294" s="650"/>
      <c r="B3294" s="650"/>
      <c r="C3294" s="650"/>
      <c r="D3294" s="650"/>
      <c r="E3294" s="650"/>
      <c r="F3294" s="650"/>
    </row>
    <row r="3295" spans="1:6">
      <c r="A3295" s="650"/>
      <c r="B3295" s="650"/>
      <c r="C3295" s="650"/>
      <c r="D3295" s="650"/>
      <c r="E3295" s="650"/>
      <c r="F3295" s="650"/>
    </row>
    <row r="3296" spans="1:6">
      <c r="A3296" s="650"/>
      <c r="B3296" s="650"/>
      <c r="C3296" s="650"/>
      <c r="D3296" s="650"/>
      <c r="E3296" s="650"/>
      <c r="F3296" s="650"/>
    </row>
    <row r="3297" spans="1:6">
      <c r="A3297" s="650"/>
      <c r="B3297" s="650"/>
      <c r="C3297" s="650"/>
      <c r="D3297" s="650"/>
      <c r="E3297" s="650"/>
      <c r="F3297" s="650"/>
    </row>
    <row r="3298" spans="1:6">
      <c r="A3298" s="650"/>
      <c r="B3298" s="650"/>
      <c r="C3298" s="650"/>
      <c r="D3298" s="650"/>
      <c r="E3298" s="650"/>
      <c r="F3298" s="650"/>
    </row>
    <row r="3299" spans="1:6">
      <c r="A3299" s="650"/>
      <c r="B3299" s="650"/>
      <c r="C3299" s="650"/>
      <c r="D3299" s="650"/>
      <c r="E3299" s="650"/>
      <c r="F3299" s="650"/>
    </row>
    <row r="3300" spans="1:6">
      <c r="A3300" s="650"/>
      <c r="B3300" s="650"/>
      <c r="C3300" s="650"/>
      <c r="D3300" s="650"/>
      <c r="E3300" s="650"/>
      <c r="F3300" s="650"/>
    </row>
    <row r="3301" spans="1:6">
      <c r="A3301" s="650"/>
      <c r="B3301" s="650"/>
      <c r="C3301" s="650"/>
      <c r="D3301" s="650"/>
      <c r="E3301" s="650"/>
      <c r="F3301" s="650"/>
    </row>
    <row r="3302" spans="1:6">
      <c r="A3302" s="650"/>
      <c r="B3302" s="650"/>
      <c r="C3302" s="650"/>
      <c r="D3302" s="650"/>
      <c r="E3302" s="650"/>
      <c r="F3302" s="650"/>
    </row>
    <row r="3303" spans="1:6">
      <c r="A3303" s="650"/>
      <c r="B3303" s="650"/>
      <c r="C3303" s="650"/>
      <c r="D3303" s="650"/>
      <c r="E3303" s="650"/>
      <c r="F3303" s="650"/>
    </row>
    <row r="3304" spans="1:6">
      <c r="A3304" s="650"/>
      <c r="B3304" s="650"/>
      <c r="C3304" s="650"/>
      <c r="D3304" s="650"/>
      <c r="E3304" s="650"/>
      <c r="F3304" s="650"/>
    </row>
    <row r="3305" spans="1:6">
      <c r="A3305" s="650"/>
      <c r="B3305" s="650"/>
      <c r="C3305" s="650"/>
      <c r="D3305" s="650"/>
      <c r="E3305" s="650"/>
      <c r="F3305" s="650"/>
    </row>
    <row r="3306" spans="1:6">
      <c r="A3306" s="650"/>
      <c r="B3306" s="650"/>
      <c r="C3306" s="650"/>
      <c r="D3306" s="650"/>
      <c r="E3306" s="650"/>
      <c r="F3306" s="650"/>
    </row>
    <row r="3307" spans="1:6">
      <c r="A3307" s="650"/>
      <c r="B3307" s="650"/>
      <c r="C3307" s="650"/>
      <c r="D3307" s="650"/>
      <c r="E3307" s="650"/>
      <c r="F3307" s="650"/>
    </row>
    <row r="3308" spans="1:6">
      <c r="A3308" s="650"/>
      <c r="B3308" s="650"/>
      <c r="C3308" s="650"/>
      <c r="D3308" s="650"/>
      <c r="E3308" s="650"/>
      <c r="F3308" s="650"/>
    </row>
    <row r="3309" spans="1:6">
      <c r="A3309" s="650"/>
      <c r="B3309" s="650"/>
      <c r="C3309" s="650"/>
      <c r="D3309" s="650"/>
      <c r="E3309" s="650"/>
      <c r="F3309" s="650"/>
    </row>
    <row r="3310" spans="1:6">
      <c r="A3310" s="650"/>
      <c r="B3310" s="650"/>
      <c r="C3310" s="650"/>
      <c r="D3310" s="650"/>
      <c r="E3310" s="650"/>
      <c r="F3310" s="650"/>
    </row>
    <row r="3311" spans="1:6">
      <c r="A3311" s="650"/>
      <c r="B3311" s="650"/>
      <c r="C3311" s="650"/>
      <c r="D3311" s="650"/>
      <c r="E3311" s="650"/>
      <c r="F3311" s="650"/>
    </row>
    <row r="3312" spans="1:6">
      <c r="A3312" s="650"/>
      <c r="B3312" s="650"/>
      <c r="C3312" s="650"/>
      <c r="D3312" s="650"/>
      <c r="E3312" s="650"/>
      <c r="F3312" s="650"/>
    </row>
    <row r="3313" spans="1:6">
      <c r="A3313" s="650"/>
      <c r="B3313" s="650"/>
      <c r="C3313" s="650"/>
      <c r="D3313" s="650"/>
      <c r="E3313" s="650"/>
      <c r="F3313" s="650"/>
    </row>
    <row r="3314" spans="1:6">
      <c r="A3314" s="650"/>
      <c r="B3314" s="650"/>
      <c r="C3314" s="650"/>
      <c r="D3314" s="650"/>
      <c r="E3314" s="650"/>
      <c r="F3314" s="650"/>
    </row>
    <row r="3315" spans="1:6">
      <c r="A3315" s="650"/>
      <c r="B3315" s="650"/>
      <c r="C3315" s="650"/>
      <c r="D3315" s="650"/>
      <c r="E3315" s="650"/>
      <c r="F3315" s="650"/>
    </row>
    <row r="3316" spans="1:6">
      <c r="A3316" s="650"/>
      <c r="B3316" s="650"/>
      <c r="C3316" s="650"/>
      <c r="D3316" s="650"/>
      <c r="E3316" s="650"/>
      <c r="F3316" s="650"/>
    </row>
    <row r="3317" spans="1:6">
      <c r="A3317" s="650"/>
      <c r="B3317" s="650"/>
      <c r="C3317" s="650"/>
      <c r="D3317" s="650"/>
      <c r="E3317" s="650"/>
      <c r="F3317" s="650"/>
    </row>
    <row r="3318" spans="1:6">
      <c r="A3318" s="650"/>
      <c r="B3318" s="650"/>
      <c r="C3318" s="650"/>
      <c r="D3318" s="650"/>
      <c r="E3318" s="650"/>
      <c r="F3318" s="650"/>
    </row>
    <row r="3319" spans="1:6">
      <c r="A3319" s="650"/>
      <c r="B3319" s="650"/>
      <c r="C3319" s="650"/>
      <c r="D3319" s="650"/>
      <c r="E3319" s="650"/>
      <c r="F3319" s="650"/>
    </row>
    <row r="3320" spans="1:6">
      <c r="A3320" s="650"/>
      <c r="B3320" s="650"/>
      <c r="C3320" s="650"/>
      <c r="D3320" s="650"/>
      <c r="E3320" s="650"/>
      <c r="F3320" s="650"/>
    </row>
    <row r="3321" spans="1:6">
      <c r="A3321" s="650"/>
      <c r="B3321" s="650"/>
      <c r="C3321" s="650"/>
      <c r="D3321" s="650"/>
      <c r="E3321" s="650"/>
      <c r="F3321" s="650"/>
    </row>
    <row r="3322" spans="1:6">
      <c r="A3322" s="650"/>
      <c r="B3322" s="650"/>
      <c r="C3322" s="650"/>
      <c r="D3322" s="650"/>
      <c r="E3322" s="650"/>
      <c r="F3322" s="650"/>
    </row>
    <row r="3323" spans="1:6">
      <c r="A3323" s="650"/>
      <c r="B3323" s="650"/>
      <c r="C3323" s="650"/>
      <c r="D3323" s="650"/>
      <c r="E3323" s="650"/>
      <c r="F3323" s="650"/>
    </row>
    <row r="3324" spans="1:6">
      <c r="A3324" s="650"/>
      <c r="B3324" s="650"/>
      <c r="C3324" s="650"/>
      <c r="D3324" s="650"/>
      <c r="E3324" s="650"/>
      <c r="F3324" s="650"/>
    </row>
    <row r="3325" spans="1:6">
      <c r="A3325" s="650"/>
      <c r="B3325" s="650"/>
      <c r="C3325" s="650"/>
      <c r="D3325" s="650"/>
      <c r="E3325" s="650"/>
      <c r="F3325" s="650"/>
    </row>
    <row r="3326" spans="1:6">
      <c r="A3326" s="650"/>
      <c r="B3326" s="650"/>
      <c r="C3326" s="650"/>
      <c r="D3326" s="650"/>
      <c r="E3326" s="650"/>
      <c r="F3326" s="650"/>
    </row>
    <row r="3327" spans="1:6">
      <c r="A3327" s="650"/>
      <c r="B3327" s="650"/>
      <c r="C3327" s="650"/>
      <c r="D3327" s="650"/>
      <c r="E3327" s="650"/>
      <c r="F3327" s="650"/>
    </row>
    <row r="3328" spans="1:6">
      <c r="A3328" s="650"/>
      <c r="B3328" s="650"/>
      <c r="C3328" s="650"/>
      <c r="D3328" s="650"/>
      <c r="E3328" s="650"/>
      <c r="F3328" s="650"/>
    </row>
    <row r="3329" spans="1:6">
      <c r="A3329" s="650"/>
      <c r="B3329" s="650"/>
      <c r="C3329" s="650"/>
      <c r="D3329" s="650"/>
      <c r="E3329" s="650"/>
      <c r="F3329" s="650"/>
    </row>
    <row r="3330" spans="1:6">
      <c r="A3330" s="650"/>
      <c r="B3330" s="650"/>
      <c r="C3330" s="650"/>
      <c r="D3330" s="650"/>
      <c r="E3330" s="650"/>
      <c r="F3330" s="650"/>
    </row>
    <row r="3331" spans="1:6">
      <c r="A3331" s="650"/>
      <c r="B3331" s="650"/>
      <c r="C3331" s="650"/>
      <c r="D3331" s="650"/>
      <c r="E3331" s="650"/>
      <c r="F3331" s="650"/>
    </row>
    <row r="3332" spans="1:6">
      <c r="A3332" s="650"/>
      <c r="B3332" s="650"/>
      <c r="C3332" s="650"/>
      <c r="D3332" s="650"/>
      <c r="E3332" s="650"/>
      <c r="F3332" s="650"/>
    </row>
    <row r="3333" spans="1:6">
      <c r="A3333" s="650"/>
      <c r="B3333" s="650"/>
      <c r="C3333" s="650"/>
      <c r="D3333" s="650"/>
      <c r="E3333" s="650"/>
      <c r="F3333" s="650"/>
    </row>
    <row r="3334" spans="1:6">
      <c r="A3334" s="650"/>
      <c r="B3334" s="650"/>
      <c r="C3334" s="650"/>
      <c r="D3334" s="650"/>
      <c r="E3334" s="650"/>
      <c r="F3334" s="650"/>
    </row>
    <row r="3335" spans="1:6">
      <c r="A3335" s="650"/>
      <c r="B3335" s="650"/>
      <c r="C3335" s="650"/>
      <c r="D3335" s="650"/>
      <c r="E3335" s="650"/>
      <c r="F3335" s="650"/>
    </row>
    <row r="3336" spans="1:6">
      <c r="A3336" s="650"/>
      <c r="B3336" s="650"/>
      <c r="C3336" s="650"/>
      <c r="D3336" s="650"/>
      <c r="E3336" s="650"/>
      <c r="F3336" s="650"/>
    </row>
    <row r="3337" spans="1:6">
      <c r="A3337" s="650"/>
      <c r="B3337" s="650"/>
      <c r="C3337" s="650"/>
      <c r="D3337" s="650"/>
      <c r="E3337" s="650"/>
      <c r="F3337" s="650"/>
    </row>
    <row r="3338" spans="1:6">
      <c r="A3338" s="650"/>
      <c r="B3338" s="650"/>
      <c r="C3338" s="650"/>
      <c r="D3338" s="650"/>
      <c r="E3338" s="650"/>
      <c r="F3338" s="650"/>
    </row>
    <row r="3339" spans="1:6">
      <c r="A3339" s="650"/>
      <c r="B3339" s="650"/>
      <c r="C3339" s="650"/>
      <c r="D3339" s="650"/>
      <c r="E3339" s="650"/>
      <c r="F3339" s="650"/>
    </row>
    <row r="3340" spans="1:6">
      <c r="A3340" s="650"/>
      <c r="B3340" s="650"/>
      <c r="C3340" s="650"/>
      <c r="D3340" s="650"/>
      <c r="E3340" s="650"/>
      <c r="F3340" s="650"/>
    </row>
    <row r="3341" spans="1:6">
      <c r="A3341" s="650"/>
      <c r="B3341" s="650"/>
      <c r="C3341" s="650"/>
      <c r="D3341" s="650"/>
      <c r="E3341" s="650"/>
      <c r="F3341" s="650"/>
    </row>
    <row r="3342" spans="1:6">
      <c r="A3342" s="650"/>
      <c r="B3342" s="650"/>
      <c r="C3342" s="650"/>
      <c r="D3342" s="650"/>
      <c r="E3342" s="650"/>
      <c r="F3342" s="650"/>
    </row>
    <row r="3343" spans="1:6">
      <c r="A3343" s="650"/>
      <c r="B3343" s="650"/>
      <c r="C3343" s="650"/>
      <c r="D3343" s="650"/>
      <c r="E3343" s="650"/>
      <c r="F3343" s="650"/>
    </row>
    <row r="3344" spans="1:6">
      <c r="A3344" s="650"/>
      <c r="B3344" s="650"/>
      <c r="C3344" s="650"/>
      <c r="D3344" s="650"/>
      <c r="E3344" s="650"/>
      <c r="F3344" s="650"/>
    </row>
    <row r="3345" spans="1:6">
      <c r="A3345" s="650"/>
      <c r="B3345" s="650"/>
      <c r="C3345" s="650"/>
      <c r="D3345" s="650"/>
      <c r="E3345" s="650"/>
      <c r="F3345" s="650"/>
    </row>
    <row r="3346" spans="1:6">
      <c r="A3346" s="650"/>
      <c r="B3346" s="650"/>
      <c r="C3346" s="650"/>
      <c r="D3346" s="650"/>
      <c r="E3346" s="650"/>
      <c r="F3346" s="650"/>
    </row>
    <row r="3347" spans="1:6">
      <c r="A3347" s="650"/>
      <c r="B3347" s="650"/>
      <c r="C3347" s="650"/>
      <c r="D3347" s="650"/>
      <c r="E3347" s="650"/>
      <c r="F3347" s="650"/>
    </row>
    <row r="3348" spans="1:6">
      <c r="A3348" s="650"/>
      <c r="B3348" s="650"/>
      <c r="C3348" s="650"/>
      <c r="D3348" s="650"/>
      <c r="E3348" s="650"/>
      <c r="F3348" s="650"/>
    </row>
    <row r="3349" spans="1:6">
      <c r="A3349" s="650"/>
      <c r="B3349" s="650"/>
      <c r="C3349" s="650"/>
      <c r="D3349" s="650"/>
      <c r="E3349" s="650"/>
      <c r="F3349" s="650"/>
    </row>
    <row r="3350" spans="1:6">
      <c r="A3350" s="650"/>
      <c r="B3350" s="650"/>
      <c r="C3350" s="650"/>
      <c r="D3350" s="650"/>
      <c r="E3350" s="650"/>
      <c r="F3350" s="650"/>
    </row>
    <row r="3351" spans="1:6">
      <c r="A3351" s="650"/>
      <c r="B3351" s="650"/>
      <c r="C3351" s="650"/>
      <c r="D3351" s="650"/>
      <c r="E3351" s="650"/>
      <c r="F3351" s="650"/>
    </row>
    <row r="3352" spans="1:6">
      <c r="A3352" s="650"/>
      <c r="B3352" s="650"/>
      <c r="C3352" s="650"/>
      <c r="D3352" s="650"/>
      <c r="E3352" s="650"/>
      <c r="F3352" s="650"/>
    </row>
    <row r="3353" spans="1:6">
      <c r="A3353" s="650"/>
      <c r="B3353" s="650"/>
      <c r="C3353" s="650"/>
      <c r="D3353" s="650"/>
      <c r="E3353" s="650"/>
      <c r="F3353" s="650"/>
    </row>
    <row r="3354" spans="1:6">
      <c r="A3354" s="650"/>
      <c r="B3354" s="650"/>
      <c r="C3354" s="650"/>
      <c r="D3354" s="650"/>
      <c r="E3354" s="650"/>
      <c r="F3354" s="650"/>
    </row>
    <row r="3355" spans="1:6">
      <c r="A3355" s="650"/>
      <c r="B3355" s="650"/>
      <c r="C3355" s="650"/>
      <c r="D3355" s="650"/>
      <c r="E3355" s="650"/>
      <c r="F3355" s="650"/>
    </row>
    <row r="3356" spans="1:6">
      <c r="A3356" s="650"/>
      <c r="B3356" s="650"/>
      <c r="C3356" s="650"/>
      <c r="D3356" s="650"/>
      <c r="E3356" s="650"/>
      <c r="F3356" s="650"/>
    </row>
    <row r="3357" spans="1:6">
      <c r="A3357" s="650"/>
      <c r="B3357" s="650"/>
      <c r="C3357" s="650"/>
      <c r="D3357" s="650"/>
      <c r="E3357" s="650"/>
      <c r="F3357" s="650"/>
    </row>
    <row r="3358" spans="1:6">
      <c r="A3358" s="650"/>
      <c r="B3358" s="650"/>
      <c r="C3358" s="650"/>
      <c r="D3358" s="650"/>
      <c r="E3358" s="650"/>
      <c r="F3358" s="650"/>
    </row>
    <row r="3359" spans="1:6">
      <c r="A3359" s="650"/>
      <c r="B3359" s="650"/>
      <c r="C3359" s="650"/>
      <c r="D3359" s="650"/>
      <c r="E3359" s="650"/>
      <c r="F3359" s="650"/>
    </row>
    <row r="3360" spans="1:6">
      <c r="A3360" s="650"/>
      <c r="B3360" s="650"/>
      <c r="C3360" s="650"/>
      <c r="D3360" s="650"/>
      <c r="E3360" s="650"/>
      <c r="F3360" s="650"/>
    </row>
    <row r="3361" spans="1:6">
      <c r="A3361" s="650"/>
      <c r="B3361" s="650"/>
      <c r="C3361" s="650"/>
      <c r="D3361" s="650"/>
      <c r="E3361" s="650"/>
      <c r="F3361" s="650"/>
    </row>
    <row r="3362" spans="1:6">
      <c r="A3362" s="650"/>
      <c r="B3362" s="650"/>
      <c r="C3362" s="650"/>
      <c r="D3362" s="650"/>
      <c r="E3362" s="650"/>
      <c r="F3362" s="650"/>
    </row>
    <row r="3363" spans="1:6">
      <c r="A3363" s="650"/>
      <c r="B3363" s="650"/>
      <c r="C3363" s="650"/>
      <c r="D3363" s="650"/>
      <c r="E3363" s="650"/>
      <c r="F3363" s="650"/>
    </row>
    <row r="3364" spans="1:6">
      <c r="A3364" s="650"/>
      <c r="B3364" s="650"/>
      <c r="C3364" s="650"/>
      <c r="D3364" s="650"/>
      <c r="E3364" s="650"/>
      <c r="F3364" s="650"/>
    </row>
    <row r="3365" spans="1:6">
      <c r="A3365" s="650"/>
      <c r="B3365" s="650"/>
      <c r="C3365" s="650"/>
      <c r="D3365" s="650"/>
      <c r="E3365" s="650"/>
      <c r="F3365" s="650"/>
    </row>
    <row r="3366" spans="1:6">
      <c r="A3366" s="650"/>
      <c r="B3366" s="650"/>
      <c r="C3366" s="650"/>
      <c r="D3366" s="650"/>
      <c r="E3366" s="650"/>
      <c r="F3366" s="650"/>
    </row>
    <row r="3367" spans="1:6">
      <c r="A3367" s="650"/>
      <c r="B3367" s="650"/>
      <c r="C3367" s="650"/>
      <c r="D3367" s="650"/>
      <c r="E3367" s="650"/>
      <c r="F3367" s="650"/>
    </row>
    <row r="3368" spans="1:6">
      <c r="A3368" s="650"/>
      <c r="B3368" s="650"/>
      <c r="C3368" s="650"/>
      <c r="D3368" s="650"/>
      <c r="E3368" s="650"/>
      <c r="F3368" s="650"/>
    </row>
    <row r="3369" spans="1:6">
      <c r="A3369" s="650"/>
      <c r="B3369" s="650"/>
      <c r="C3369" s="650"/>
      <c r="D3369" s="650"/>
      <c r="E3369" s="650"/>
      <c r="F3369" s="650"/>
    </row>
    <row r="3370" spans="1:6">
      <c r="A3370" s="650"/>
      <c r="B3370" s="650"/>
      <c r="C3370" s="650"/>
      <c r="D3370" s="650"/>
      <c r="E3370" s="650"/>
      <c r="F3370" s="650"/>
    </row>
    <row r="3371" spans="1:6">
      <c r="A3371" s="650"/>
      <c r="B3371" s="650"/>
      <c r="C3371" s="650"/>
      <c r="D3371" s="650"/>
      <c r="E3371" s="650"/>
      <c r="F3371" s="650"/>
    </row>
    <row r="3372" spans="1:6">
      <c r="A3372" s="650"/>
      <c r="B3372" s="650"/>
      <c r="C3372" s="650"/>
      <c r="D3372" s="650"/>
      <c r="E3372" s="650"/>
      <c r="F3372" s="650"/>
    </row>
    <row r="3373" spans="1:6">
      <c r="A3373" s="650"/>
      <c r="B3373" s="650"/>
      <c r="C3373" s="650"/>
      <c r="D3373" s="650"/>
      <c r="E3373" s="650"/>
      <c r="F3373" s="650"/>
    </row>
    <row r="3374" spans="1:6">
      <c r="A3374" s="650"/>
      <c r="B3374" s="650"/>
      <c r="C3374" s="650"/>
      <c r="D3374" s="650"/>
      <c r="E3374" s="650"/>
      <c r="F3374" s="650"/>
    </row>
    <row r="3375" spans="1:6">
      <c r="A3375" s="650"/>
      <c r="B3375" s="650"/>
      <c r="C3375" s="650"/>
      <c r="D3375" s="650"/>
      <c r="E3375" s="650"/>
      <c r="F3375" s="650"/>
    </row>
    <row r="3376" spans="1:6">
      <c r="A3376" s="650"/>
      <c r="B3376" s="650"/>
      <c r="C3376" s="650"/>
      <c r="D3376" s="650"/>
      <c r="E3376" s="650"/>
      <c r="F3376" s="650"/>
    </row>
    <row r="3377" spans="1:6">
      <c r="A3377" s="650"/>
      <c r="B3377" s="650"/>
      <c r="C3377" s="650"/>
      <c r="D3377" s="650"/>
      <c r="E3377" s="650"/>
      <c r="F3377" s="650"/>
    </row>
    <row r="3378" spans="1:6">
      <c r="A3378" s="650"/>
      <c r="B3378" s="650"/>
      <c r="C3378" s="650"/>
      <c r="D3378" s="650"/>
      <c r="E3378" s="650"/>
      <c r="F3378" s="650"/>
    </row>
    <row r="3379" spans="1:6">
      <c r="A3379" s="650"/>
      <c r="B3379" s="650"/>
      <c r="C3379" s="650"/>
      <c r="D3379" s="650"/>
      <c r="E3379" s="650"/>
      <c r="F3379" s="650"/>
    </row>
    <row r="3380" spans="1:6">
      <c r="A3380" s="650"/>
      <c r="B3380" s="650"/>
      <c r="C3380" s="650"/>
      <c r="D3380" s="650"/>
      <c r="E3380" s="650"/>
      <c r="F3380" s="650"/>
    </row>
    <row r="3381" spans="1:6">
      <c r="A3381" s="650"/>
      <c r="B3381" s="650"/>
      <c r="C3381" s="650"/>
      <c r="D3381" s="650"/>
      <c r="E3381" s="650"/>
      <c r="F3381" s="650"/>
    </row>
    <row r="3382" spans="1:6">
      <c r="A3382" s="650"/>
      <c r="B3382" s="650"/>
      <c r="C3382" s="650"/>
      <c r="D3382" s="650"/>
      <c r="E3382" s="650"/>
      <c r="F3382" s="650"/>
    </row>
    <row r="3383" spans="1:6">
      <c r="A3383" s="650"/>
      <c r="B3383" s="650"/>
      <c r="C3383" s="650"/>
      <c r="D3383" s="650"/>
      <c r="E3383" s="650"/>
      <c r="F3383" s="650"/>
    </row>
    <row r="3384" spans="1:6">
      <c r="A3384" s="650"/>
      <c r="B3384" s="650"/>
      <c r="C3384" s="650"/>
      <c r="D3384" s="650"/>
      <c r="E3384" s="650"/>
      <c r="F3384" s="650"/>
    </row>
    <row r="3385" spans="1:6">
      <c r="A3385" s="650"/>
      <c r="B3385" s="650"/>
      <c r="C3385" s="650"/>
      <c r="D3385" s="650"/>
      <c r="E3385" s="650"/>
      <c r="F3385" s="650"/>
    </row>
    <row r="3386" spans="1:6">
      <c r="A3386" s="650"/>
      <c r="B3386" s="650"/>
      <c r="C3386" s="650"/>
      <c r="D3386" s="650"/>
      <c r="E3386" s="650"/>
      <c r="F3386" s="650"/>
    </row>
    <row r="3387" spans="1:6">
      <c r="A3387" s="650"/>
      <c r="B3387" s="650"/>
      <c r="C3387" s="650"/>
      <c r="D3387" s="650"/>
      <c r="E3387" s="650"/>
      <c r="F3387" s="650"/>
    </row>
    <row r="3388" spans="1:6">
      <c r="A3388" s="650"/>
      <c r="B3388" s="650"/>
      <c r="C3388" s="650"/>
      <c r="D3388" s="650"/>
      <c r="E3388" s="650"/>
      <c r="F3388" s="650"/>
    </row>
    <row r="3389" spans="1:6">
      <c r="A3389" s="650"/>
      <c r="B3389" s="650"/>
      <c r="C3389" s="650"/>
      <c r="D3389" s="650"/>
      <c r="E3389" s="650"/>
      <c r="F3389" s="650"/>
    </row>
    <row r="3390" spans="1:6">
      <c r="A3390" s="650"/>
      <c r="B3390" s="650"/>
      <c r="C3390" s="650"/>
      <c r="D3390" s="650"/>
      <c r="E3390" s="650"/>
      <c r="F3390" s="650"/>
    </row>
    <row r="3391" spans="1:6">
      <c r="A3391" s="650"/>
      <c r="B3391" s="650"/>
      <c r="C3391" s="650"/>
      <c r="D3391" s="650"/>
      <c r="E3391" s="650"/>
      <c r="F3391" s="650"/>
    </row>
    <row r="3392" spans="1:6">
      <c r="A3392" s="650"/>
      <c r="B3392" s="650"/>
      <c r="C3392" s="650"/>
      <c r="D3392" s="650"/>
      <c r="E3392" s="650"/>
      <c r="F3392" s="650"/>
    </row>
    <row r="3393" spans="1:6">
      <c r="A3393" s="650"/>
      <c r="B3393" s="650"/>
      <c r="C3393" s="650"/>
      <c r="D3393" s="650"/>
      <c r="E3393" s="650"/>
      <c r="F3393" s="650"/>
    </row>
    <row r="3394" spans="1:6">
      <c r="A3394" s="650"/>
      <c r="B3394" s="650"/>
      <c r="C3394" s="650"/>
      <c r="D3394" s="650"/>
      <c r="E3394" s="650"/>
      <c r="F3394" s="650"/>
    </row>
    <row r="3395" spans="1:6">
      <c r="A3395" s="650"/>
      <c r="B3395" s="650"/>
      <c r="C3395" s="650"/>
      <c r="D3395" s="650"/>
      <c r="E3395" s="650"/>
      <c r="F3395" s="650"/>
    </row>
    <row r="3396" spans="1:6">
      <c r="A3396" s="650"/>
      <c r="B3396" s="650"/>
      <c r="C3396" s="650"/>
      <c r="D3396" s="650"/>
      <c r="E3396" s="650"/>
      <c r="F3396" s="650"/>
    </row>
    <row r="3397" spans="1:6">
      <c r="A3397" s="650"/>
      <c r="B3397" s="650"/>
      <c r="C3397" s="650"/>
      <c r="D3397" s="650"/>
      <c r="E3397" s="650"/>
      <c r="F3397" s="650"/>
    </row>
    <row r="3398" spans="1:6">
      <c r="A3398" s="650"/>
      <c r="B3398" s="650"/>
      <c r="C3398" s="650"/>
      <c r="D3398" s="650"/>
      <c r="E3398" s="650"/>
      <c r="F3398" s="650"/>
    </row>
    <row r="3399" spans="1:6">
      <c r="A3399" s="650"/>
      <c r="B3399" s="650"/>
      <c r="C3399" s="650"/>
      <c r="D3399" s="650"/>
      <c r="E3399" s="650"/>
      <c r="F3399" s="650"/>
    </row>
    <row r="3400" spans="1:6">
      <c r="A3400" s="650"/>
      <c r="B3400" s="650"/>
      <c r="C3400" s="650"/>
      <c r="D3400" s="650"/>
      <c r="E3400" s="650"/>
      <c r="F3400" s="650"/>
    </row>
    <row r="3401" spans="1:6">
      <c r="A3401" s="650"/>
      <c r="B3401" s="650"/>
      <c r="C3401" s="650"/>
      <c r="D3401" s="650"/>
      <c r="E3401" s="650"/>
      <c r="F3401" s="650"/>
    </row>
    <row r="3402" spans="1:6">
      <c r="A3402" s="650"/>
      <c r="B3402" s="650"/>
      <c r="C3402" s="650"/>
      <c r="D3402" s="650"/>
      <c r="E3402" s="650"/>
      <c r="F3402" s="650"/>
    </row>
    <row r="3403" spans="1:6">
      <c r="A3403" s="650"/>
      <c r="B3403" s="650"/>
      <c r="C3403" s="650"/>
      <c r="D3403" s="650"/>
      <c r="E3403" s="650"/>
      <c r="F3403" s="650"/>
    </row>
    <row r="3404" spans="1:6">
      <c r="A3404" s="650"/>
      <c r="B3404" s="650"/>
      <c r="C3404" s="650"/>
      <c r="D3404" s="650"/>
      <c r="E3404" s="650"/>
      <c r="F3404" s="650"/>
    </row>
    <row r="3405" spans="1:6">
      <c r="A3405" s="650"/>
      <c r="B3405" s="650"/>
      <c r="C3405" s="650"/>
      <c r="D3405" s="650"/>
      <c r="E3405" s="650"/>
      <c r="F3405" s="650"/>
    </row>
    <row r="3406" spans="1:6">
      <c r="A3406" s="650"/>
      <c r="B3406" s="650"/>
      <c r="C3406" s="650"/>
      <c r="D3406" s="650"/>
      <c r="E3406" s="650"/>
      <c r="F3406" s="650"/>
    </row>
    <row r="3407" spans="1:6">
      <c r="A3407" s="650"/>
      <c r="B3407" s="650"/>
      <c r="C3407" s="650"/>
      <c r="D3407" s="650"/>
      <c r="E3407" s="650"/>
      <c r="F3407" s="650"/>
    </row>
    <row r="3408" spans="1:6">
      <c r="A3408" s="650"/>
      <c r="B3408" s="650"/>
      <c r="C3408" s="650"/>
      <c r="D3408" s="650"/>
      <c r="E3408" s="650"/>
      <c r="F3408" s="650"/>
    </row>
    <row r="3409" spans="1:6">
      <c r="A3409" s="650"/>
      <c r="B3409" s="650"/>
      <c r="C3409" s="650"/>
      <c r="D3409" s="650"/>
      <c r="E3409" s="650"/>
      <c r="F3409" s="650"/>
    </row>
    <row r="3410" spans="1:6">
      <c r="A3410" s="650"/>
      <c r="B3410" s="650"/>
      <c r="C3410" s="650"/>
      <c r="D3410" s="650"/>
      <c r="E3410" s="650"/>
      <c r="F3410" s="650"/>
    </row>
    <row r="3411" spans="1:6">
      <c r="A3411" s="650"/>
      <c r="B3411" s="650"/>
      <c r="C3411" s="650"/>
      <c r="D3411" s="650"/>
      <c r="E3411" s="650"/>
      <c r="F3411" s="650"/>
    </row>
    <row r="3412" spans="1:6">
      <c r="A3412" s="650"/>
      <c r="B3412" s="650"/>
      <c r="C3412" s="650"/>
      <c r="D3412" s="650"/>
      <c r="E3412" s="650"/>
      <c r="F3412" s="650"/>
    </row>
    <row r="3413" spans="1:6">
      <c r="A3413" s="650"/>
      <c r="B3413" s="650"/>
      <c r="C3413" s="650"/>
      <c r="D3413" s="650"/>
      <c r="E3413" s="650"/>
      <c r="F3413" s="650"/>
    </row>
    <row r="3414" spans="1:6">
      <c r="A3414" s="650"/>
      <c r="B3414" s="650"/>
      <c r="C3414" s="650"/>
      <c r="D3414" s="650"/>
      <c r="E3414" s="650"/>
      <c r="F3414" s="650"/>
    </row>
    <row r="3415" spans="1:6">
      <c r="A3415" s="650"/>
      <c r="B3415" s="650"/>
      <c r="C3415" s="650"/>
      <c r="D3415" s="650"/>
      <c r="E3415" s="650"/>
      <c r="F3415" s="650"/>
    </row>
    <row r="3416" spans="1:6">
      <c r="A3416" s="650"/>
      <c r="B3416" s="650"/>
      <c r="C3416" s="650"/>
      <c r="D3416" s="650"/>
      <c r="E3416" s="650"/>
      <c r="F3416" s="650"/>
    </row>
    <row r="3417" spans="1:6">
      <c r="A3417" s="650"/>
      <c r="B3417" s="650"/>
      <c r="C3417" s="650"/>
      <c r="D3417" s="650"/>
      <c r="E3417" s="650"/>
      <c r="F3417" s="650"/>
    </row>
    <row r="3418" spans="1:6">
      <c r="A3418" s="650"/>
      <c r="B3418" s="650"/>
      <c r="C3418" s="650"/>
      <c r="D3418" s="650"/>
      <c r="E3418" s="650"/>
      <c r="F3418" s="650"/>
    </row>
    <row r="3419" spans="1:6">
      <c r="A3419" s="650"/>
      <c r="B3419" s="650"/>
      <c r="C3419" s="650"/>
      <c r="D3419" s="650"/>
      <c r="E3419" s="650"/>
      <c r="F3419" s="650"/>
    </row>
    <row r="3420" spans="1:6">
      <c r="A3420" s="650"/>
      <c r="B3420" s="650"/>
      <c r="C3420" s="650"/>
      <c r="D3420" s="650"/>
      <c r="E3420" s="650"/>
      <c r="F3420" s="650"/>
    </row>
    <row r="3421" spans="1:6">
      <c r="A3421" s="650"/>
      <c r="B3421" s="650"/>
      <c r="C3421" s="650"/>
      <c r="D3421" s="650"/>
      <c r="E3421" s="650"/>
      <c r="F3421" s="650"/>
    </row>
    <row r="3422" spans="1:6">
      <c r="A3422" s="650"/>
      <c r="B3422" s="650"/>
      <c r="C3422" s="650"/>
      <c r="D3422" s="650"/>
      <c r="E3422" s="650"/>
      <c r="F3422" s="650"/>
    </row>
    <row r="3423" spans="1:6">
      <c r="A3423" s="650"/>
      <c r="B3423" s="650"/>
      <c r="C3423" s="650"/>
      <c r="D3423" s="650"/>
      <c r="E3423" s="650"/>
      <c r="F3423" s="650"/>
    </row>
    <row r="3424" spans="1:6">
      <c r="A3424" s="650"/>
      <c r="B3424" s="650"/>
      <c r="C3424" s="650"/>
      <c r="D3424" s="650"/>
      <c r="E3424" s="650"/>
      <c r="F3424" s="650"/>
    </row>
    <row r="3425" spans="1:6">
      <c r="A3425" s="650"/>
      <c r="B3425" s="650"/>
      <c r="C3425" s="650"/>
      <c r="D3425" s="650"/>
      <c r="E3425" s="650"/>
      <c r="F3425" s="650"/>
    </row>
    <row r="3426" spans="1:6">
      <c r="A3426" s="650"/>
      <c r="B3426" s="650"/>
      <c r="C3426" s="650"/>
      <c r="D3426" s="650"/>
      <c r="E3426" s="650"/>
      <c r="F3426" s="650"/>
    </row>
    <row r="3427" spans="1:6">
      <c r="A3427" s="650"/>
      <c r="B3427" s="650"/>
      <c r="C3427" s="650"/>
      <c r="D3427" s="650"/>
      <c r="E3427" s="650"/>
      <c r="F3427" s="650"/>
    </row>
    <row r="3428" spans="1:6">
      <c r="A3428" s="650"/>
      <c r="B3428" s="650"/>
      <c r="C3428" s="650"/>
      <c r="D3428" s="650"/>
      <c r="E3428" s="650"/>
      <c r="F3428" s="650"/>
    </row>
    <row r="3429" spans="1:6">
      <c r="A3429" s="650"/>
      <c r="B3429" s="650"/>
      <c r="C3429" s="650"/>
      <c r="D3429" s="650"/>
      <c r="E3429" s="650"/>
      <c r="F3429" s="650"/>
    </row>
    <row r="3430" spans="1:6">
      <c r="A3430" s="650"/>
      <c r="B3430" s="650"/>
      <c r="C3430" s="650"/>
      <c r="D3430" s="650"/>
      <c r="E3430" s="650"/>
      <c r="F3430" s="650"/>
    </row>
    <row r="3431" spans="1:6">
      <c r="A3431" s="650"/>
      <c r="B3431" s="650"/>
      <c r="C3431" s="650"/>
      <c r="D3431" s="650"/>
      <c r="E3431" s="650"/>
      <c r="F3431" s="650"/>
    </row>
    <row r="3432" spans="1:6">
      <c r="A3432" s="650"/>
      <c r="B3432" s="650"/>
      <c r="C3432" s="650"/>
      <c r="D3432" s="650"/>
      <c r="E3432" s="650"/>
      <c r="F3432" s="650"/>
    </row>
    <row r="3433" spans="1:6">
      <c r="A3433" s="650"/>
      <c r="B3433" s="650"/>
      <c r="C3433" s="650"/>
      <c r="D3433" s="650"/>
      <c r="E3433" s="650"/>
      <c r="F3433" s="650"/>
    </row>
    <row r="3434" spans="1:6">
      <c r="A3434" s="650"/>
      <c r="B3434" s="650"/>
      <c r="C3434" s="650"/>
      <c r="D3434" s="650"/>
      <c r="E3434" s="650"/>
      <c r="F3434" s="650"/>
    </row>
    <row r="3435" spans="1:6">
      <c r="A3435" s="650"/>
      <c r="B3435" s="650"/>
      <c r="C3435" s="650"/>
      <c r="D3435" s="650"/>
      <c r="E3435" s="650"/>
      <c r="F3435" s="650"/>
    </row>
    <row r="3436" spans="1:6">
      <c r="A3436" s="650"/>
      <c r="B3436" s="650"/>
      <c r="C3436" s="650"/>
      <c r="D3436" s="650"/>
      <c r="E3436" s="650"/>
      <c r="F3436" s="650"/>
    </row>
    <row r="3437" spans="1:6">
      <c r="A3437" s="650"/>
      <c r="B3437" s="650"/>
      <c r="C3437" s="650"/>
      <c r="D3437" s="650"/>
      <c r="E3437" s="650"/>
      <c r="F3437" s="650"/>
    </row>
    <row r="3438" spans="1:6">
      <c r="A3438" s="650"/>
      <c r="B3438" s="650"/>
      <c r="C3438" s="650"/>
      <c r="D3438" s="650"/>
      <c r="E3438" s="650"/>
      <c r="F3438" s="650"/>
    </row>
    <row r="3439" spans="1:6">
      <c r="A3439" s="650"/>
      <c r="B3439" s="650"/>
      <c r="C3439" s="650"/>
      <c r="D3439" s="650"/>
      <c r="E3439" s="650"/>
      <c r="F3439" s="650"/>
    </row>
    <row r="3440" spans="1:6">
      <c r="A3440" s="650"/>
      <c r="B3440" s="650"/>
      <c r="C3440" s="650"/>
      <c r="D3440" s="650"/>
      <c r="E3440" s="650"/>
      <c r="F3440" s="650"/>
    </row>
    <row r="3441" spans="1:6">
      <c r="A3441" s="650"/>
      <c r="B3441" s="650"/>
      <c r="C3441" s="650"/>
      <c r="D3441" s="650"/>
      <c r="E3441" s="650"/>
      <c r="F3441" s="650"/>
    </row>
    <row r="3442" spans="1:6">
      <c r="A3442" s="650"/>
      <c r="B3442" s="650"/>
      <c r="C3442" s="650"/>
      <c r="D3442" s="650"/>
      <c r="E3442" s="650"/>
      <c r="F3442" s="650"/>
    </row>
    <row r="3443" spans="1:6">
      <c r="A3443" s="650"/>
      <c r="B3443" s="650"/>
      <c r="C3443" s="650"/>
      <c r="D3443" s="650"/>
      <c r="E3443" s="650"/>
      <c r="F3443" s="650"/>
    </row>
    <row r="3444" spans="1:6">
      <c r="A3444" s="650"/>
      <c r="B3444" s="650"/>
      <c r="C3444" s="650"/>
      <c r="D3444" s="650"/>
      <c r="E3444" s="650"/>
      <c r="F3444" s="650"/>
    </row>
    <row r="3445" spans="1:6">
      <c r="A3445" s="650"/>
      <c r="B3445" s="650"/>
      <c r="C3445" s="650"/>
      <c r="D3445" s="650"/>
      <c r="E3445" s="650"/>
      <c r="F3445" s="650"/>
    </row>
    <row r="3446" spans="1:6">
      <c r="A3446" s="650"/>
      <c r="B3446" s="650"/>
      <c r="C3446" s="650"/>
      <c r="D3446" s="650"/>
      <c r="E3446" s="650"/>
      <c r="F3446" s="650"/>
    </row>
    <row r="3447" spans="1:6">
      <c r="A3447" s="650"/>
      <c r="B3447" s="650"/>
      <c r="C3447" s="650"/>
      <c r="D3447" s="650"/>
      <c r="E3447" s="650"/>
      <c r="F3447" s="650"/>
    </row>
    <row r="3448" spans="1:6">
      <c r="A3448" s="650"/>
      <c r="B3448" s="650"/>
      <c r="C3448" s="650"/>
      <c r="D3448" s="650"/>
      <c r="E3448" s="650"/>
      <c r="F3448" s="650"/>
    </row>
    <row r="3449" spans="1:6">
      <c r="A3449" s="650"/>
      <c r="B3449" s="650"/>
      <c r="C3449" s="650"/>
      <c r="D3449" s="650"/>
      <c r="E3449" s="650"/>
      <c r="F3449" s="650"/>
    </row>
    <row r="3450" spans="1:6">
      <c r="A3450" s="650"/>
      <c r="B3450" s="650"/>
      <c r="C3450" s="650"/>
      <c r="D3450" s="650"/>
      <c r="E3450" s="650"/>
      <c r="F3450" s="650"/>
    </row>
    <row r="3451" spans="1:6">
      <c r="A3451" s="650"/>
      <c r="B3451" s="650"/>
      <c r="C3451" s="650"/>
      <c r="D3451" s="650"/>
      <c r="E3451" s="650"/>
      <c r="F3451" s="650"/>
    </row>
    <row r="3452" spans="1:6">
      <c r="A3452" s="650"/>
      <c r="B3452" s="650"/>
      <c r="C3452" s="650"/>
      <c r="D3452" s="650"/>
      <c r="E3452" s="650"/>
      <c r="F3452" s="650"/>
    </row>
    <row r="3453" spans="1:6">
      <c r="A3453" s="650"/>
      <c r="B3453" s="650"/>
      <c r="C3453" s="650"/>
      <c r="D3453" s="650"/>
      <c r="E3453" s="650"/>
      <c r="F3453" s="650"/>
    </row>
    <row r="3454" spans="1:6">
      <c r="A3454" s="650"/>
      <c r="B3454" s="650"/>
      <c r="C3454" s="650"/>
      <c r="D3454" s="650"/>
      <c r="E3454" s="650"/>
      <c r="F3454" s="650"/>
    </row>
    <row r="3455" spans="1:6">
      <c r="A3455" s="650"/>
      <c r="B3455" s="650"/>
      <c r="C3455" s="650"/>
      <c r="D3455" s="650"/>
      <c r="E3455" s="650"/>
      <c r="F3455" s="650"/>
    </row>
    <row r="3456" spans="1:6">
      <c r="A3456" s="650"/>
      <c r="B3456" s="650"/>
      <c r="C3456" s="650"/>
      <c r="D3456" s="650"/>
      <c r="E3456" s="650"/>
      <c r="F3456" s="650"/>
    </row>
    <row r="3457" spans="1:6">
      <c r="A3457" s="650"/>
      <c r="B3457" s="650"/>
      <c r="C3457" s="650"/>
      <c r="D3457" s="650"/>
      <c r="E3457" s="650"/>
      <c r="F3457" s="650"/>
    </row>
    <row r="3458" spans="1:6">
      <c r="A3458" s="650"/>
      <c r="B3458" s="650"/>
      <c r="C3458" s="650"/>
      <c r="D3458" s="650"/>
      <c r="E3458" s="650"/>
      <c r="F3458" s="650"/>
    </row>
    <row r="3459" spans="1:6">
      <c r="A3459" s="650"/>
      <c r="B3459" s="650"/>
      <c r="C3459" s="650"/>
      <c r="D3459" s="650"/>
      <c r="E3459" s="650"/>
      <c r="F3459" s="650"/>
    </row>
    <row r="3460" spans="1:6">
      <c r="A3460" s="650"/>
      <c r="B3460" s="650"/>
      <c r="C3460" s="650"/>
      <c r="D3460" s="650"/>
      <c r="E3460" s="650"/>
      <c r="F3460" s="650"/>
    </row>
    <row r="3461" spans="1:6">
      <c r="A3461" s="650"/>
      <c r="B3461" s="650"/>
      <c r="C3461" s="650"/>
      <c r="D3461" s="650"/>
      <c r="E3461" s="650"/>
      <c r="F3461" s="650"/>
    </row>
    <row r="3462" spans="1:6">
      <c r="A3462" s="650"/>
      <c r="B3462" s="650"/>
      <c r="C3462" s="650"/>
      <c r="D3462" s="650"/>
      <c r="E3462" s="650"/>
      <c r="F3462" s="650"/>
    </row>
    <row r="3463" spans="1:6">
      <c r="A3463" s="650"/>
      <c r="B3463" s="650"/>
      <c r="C3463" s="650"/>
      <c r="D3463" s="650"/>
      <c r="E3463" s="650"/>
      <c r="F3463" s="650"/>
    </row>
    <row r="3464" spans="1:6">
      <c r="A3464" s="650"/>
      <c r="B3464" s="650"/>
      <c r="C3464" s="650"/>
      <c r="D3464" s="650"/>
      <c r="E3464" s="650"/>
      <c r="F3464" s="650"/>
    </row>
    <row r="3465" spans="1:6">
      <c r="A3465" s="650"/>
      <c r="B3465" s="650"/>
      <c r="C3465" s="650"/>
      <c r="D3465" s="650"/>
      <c r="E3465" s="650"/>
      <c r="F3465" s="650"/>
    </row>
    <row r="3466" spans="1:6">
      <c r="A3466" s="650"/>
      <c r="B3466" s="650"/>
      <c r="C3466" s="650"/>
      <c r="D3466" s="650"/>
      <c r="E3466" s="650"/>
      <c r="F3466" s="650"/>
    </row>
    <row r="3467" spans="1:6">
      <c r="A3467" s="650"/>
      <c r="B3467" s="650"/>
      <c r="C3467" s="650"/>
      <c r="D3467" s="650"/>
      <c r="E3467" s="650"/>
      <c r="F3467" s="650"/>
    </row>
    <row r="3468" spans="1:6">
      <c r="A3468" s="650"/>
      <c r="B3468" s="650"/>
      <c r="C3468" s="650"/>
      <c r="D3468" s="650"/>
      <c r="E3468" s="650"/>
      <c r="F3468" s="650"/>
    </row>
    <row r="3469" spans="1:6">
      <c r="A3469" s="650"/>
      <c r="B3469" s="650"/>
      <c r="C3469" s="650"/>
      <c r="D3469" s="650"/>
      <c r="E3469" s="650"/>
      <c r="F3469" s="650"/>
    </row>
    <row r="3470" spans="1:6">
      <c r="A3470" s="650"/>
      <c r="B3470" s="650"/>
      <c r="C3470" s="650"/>
      <c r="D3470" s="650"/>
      <c r="E3470" s="650"/>
      <c r="F3470" s="650"/>
    </row>
    <row r="3471" spans="1:6">
      <c r="A3471" s="650"/>
      <c r="B3471" s="650"/>
      <c r="C3471" s="650"/>
      <c r="D3471" s="650"/>
      <c r="E3471" s="650"/>
      <c r="F3471" s="650"/>
    </row>
    <row r="3472" spans="1:6">
      <c r="A3472" s="650"/>
      <c r="B3472" s="650"/>
      <c r="C3472" s="650"/>
      <c r="D3472" s="650"/>
      <c r="E3472" s="650"/>
      <c r="F3472" s="650"/>
    </row>
    <row r="3473" spans="1:6">
      <c r="A3473" s="650"/>
      <c r="B3473" s="650"/>
      <c r="C3473" s="650"/>
      <c r="D3473" s="650"/>
      <c r="E3473" s="650"/>
      <c r="F3473" s="650"/>
    </row>
    <row r="3474" spans="1:6">
      <c r="A3474" s="650"/>
      <c r="B3474" s="650"/>
      <c r="C3474" s="650"/>
      <c r="D3474" s="650"/>
      <c r="E3474" s="650"/>
      <c r="F3474" s="650"/>
    </row>
    <row r="3475" spans="1:6">
      <c r="A3475" s="650"/>
      <c r="B3475" s="650"/>
      <c r="C3475" s="650"/>
      <c r="D3475" s="650"/>
      <c r="E3475" s="650"/>
      <c r="F3475" s="650"/>
    </row>
    <row r="3476" spans="1:6">
      <c r="A3476" s="650"/>
      <c r="B3476" s="650"/>
      <c r="C3476" s="650"/>
      <c r="D3476" s="650"/>
      <c r="E3476" s="650"/>
      <c r="F3476" s="650"/>
    </row>
    <row r="3477" spans="1:6">
      <c r="A3477" s="650"/>
      <c r="B3477" s="650"/>
      <c r="C3477" s="650"/>
      <c r="D3477" s="650"/>
      <c r="E3477" s="650"/>
      <c r="F3477" s="650"/>
    </row>
    <row r="3478" spans="1:6">
      <c r="A3478" s="650"/>
      <c r="B3478" s="650"/>
      <c r="C3478" s="650"/>
      <c r="D3478" s="650"/>
      <c r="E3478" s="650"/>
      <c r="F3478" s="650"/>
    </row>
    <row r="3479" spans="1:6">
      <c r="A3479" s="650"/>
      <c r="B3479" s="650"/>
      <c r="C3479" s="650"/>
      <c r="D3479" s="650"/>
      <c r="E3479" s="650"/>
      <c r="F3479" s="650"/>
    </row>
    <row r="3480" spans="1:6">
      <c r="A3480" s="650"/>
      <c r="B3480" s="650"/>
      <c r="C3480" s="650"/>
      <c r="D3480" s="650"/>
      <c r="E3480" s="650"/>
      <c r="F3480" s="650"/>
    </row>
    <row r="3481" spans="1:6">
      <c r="A3481" s="650"/>
      <c r="B3481" s="650"/>
      <c r="C3481" s="650"/>
      <c r="D3481" s="650"/>
      <c r="E3481" s="650"/>
      <c r="F3481" s="650"/>
    </row>
    <row r="3482" spans="1:6">
      <c r="A3482" s="650"/>
      <c r="B3482" s="650"/>
      <c r="C3482" s="650"/>
      <c r="D3482" s="650"/>
      <c r="E3482" s="650"/>
      <c r="F3482" s="650"/>
    </row>
    <row r="3483" spans="1:6">
      <c r="A3483" s="650"/>
      <c r="B3483" s="650"/>
      <c r="C3483" s="650"/>
      <c r="D3483" s="650"/>
      <c r="E3483" s="650"/>
      <c r="F3483" s="650"/>
    </row>
    <row r="3484" spans="1:6">
      <c r="A3484" s="650"/>
      <c r="B3484" s="650"/>
      <c r="C3484" s="650"/>
      <c r="D3484" s="650"/>
      <c r="E3484" s="650"/>
      <c r="F3484" s="650"/>
    </row>
    <row r="3485" spans="1:6">
      <c r="A3485" s="650"/>
      <c r="B3485" s="650"/>
      <c r="C3485" s="650"/>
      <c r="D3485" s="650"/>
      <c r="E3485" s="650"/>
      <c r="F3485" s="650"/>
    </row>
    <row r="3486" spans="1:6">
      <c r="A3486" s="650"/>
      <c r="B3486" s="650"/>
      <c r="C3486" s="650"/>
      <c r="D3486" s="650"/>
      <c r="E3486" s="650"/>
      <c r="F3486" s="650"/>
    </row>
    <row r="3487" spans="1:6">
      <c r="A3487" s="650"/>
      <c r="B3487" s="650"/>
      <c r="C3487" s="650"/>
      <c r="D3487" s="650"/>
      <c r="E3487" s="650"/>
      <c r="F3487" s="650"/>
    </row>
    <row r="3488" spans="1:6">
      <c r="A3488" s="650"/>
      <c r="B3488" s="650"/>
      <c r="C3488" s="650"/>
      <c r="D3488" s="650"/>
      <c r="E3488" s="650"/>
      <c r="F3488" s="650"/>
    </row>
    <row r="3489" spans="1:6">
      <c r="A3489" s="650"/>
      <c r="B3489" s="650"/>
      <c r="C3489" s="650"/>
      <c r="D3489" s="650"/>
      <c r="E3489" s="650"/>
      <c r="F3489" s="650"/>
    </row>
    <row r="3490" spans="1:6">
      <c r="A3490" s="650"/>
      <c r="B3490" s="650"/>
      <c r="C3490" s="650"/>
      <c r="D3490" s="650"/>
      <c r="E3490" s="650"/>
      <c r="F3490" s="650"/>
    </row>
    <row r="3491" spans="1:6">
      <c r="A3491" s="650"/>
      <c r="B3491" s="650"/>
      <c r="C3491" s="650"/>
      <c r="D3491" s="650"/>
      <c r="E3491" s="650"/>
      <c r="F3491" s="650"/>
    </row>
    <row r="3492" spans="1:6">
      <c r="A3492" s="650"/>
      <c r="B3492" s="650"/>
      <c r="C3492" s="650"/>
      <c r="D3492" s="650"/>
      <c r="E3492" s="650"/>
      <c r="F3492" s="650"/>
    </row>
    <row r="3493" spans="1:6">
      <c r="A3493" s="650"/>
      <c r="B3493" s="650"/>
      <c r="C3493" s="650"/>
      <c r="D3493" s="650"/>
      <c r="E3493" s="650"/>
      <c r="F3493" s="650"/>
    </row>
    <row r="3494" spans="1:6">
      <c r="A3494" s="650"/>
      <c r="B3494" s="650"/>
      <c r="C3494" s="650"/>
      <c r="D3494" s="650"/>
      <c r="E3494" s="650"/>
      <c r="F3494" s="650"/>
    </row>
    <row r="3495" spans="1:6">
      <c r="A3495" s="650"/>
      <c r="B3495" s="650"/>
      <c r="C3495" s="650"/>
      <c r="D3495" s="650"/>
      <c r="E3495" s="650"/>
      <c r="F3495" s="650"/>
    </row>
    <row r="3496" spans="1:6">
      <c r="A3496" s="650"/>
      <c r="B3496" s="650"/>
      <c r="C3496" s="650"/>
      <c r="D3496" s="650"/>
      <c r="E3496" s="650"/>
      <c r="F3496" s="650"/>
    </row>
    <row r="3497" spans="1:6">
      <c r="A3497" s="650"/>
      <c r="B3497" s="650"/>
      <c r="C3497" s="650"/>
      <c r="D3497" s="650"/>
      <c r="E3497" s="650"/>
      <c r="F3497" s="650"/>
    </row>
    <row r="3498" spans="1:6">
      <c r="A3498" s="650"/>
      <c r="B3498" s="650"/>
      <c r="C3498" s="650"/>
      <c r="D3498" s="650"/>
      <c r="E3498" s="650"/>
      <c r="F3498" s="650"/>
    </row>
    <row r="3499" spans="1:6">
      <c r="A3499" s="650"/>
      <c r="B3499" s="650"/>
      <c r="C3499" s="650"/>
      <c r="D3499" s="650"/>
      <c r="E3499" s="650"/>
      <c r="F3499" s="650"/>
    </row>
    <row r="3500" spans="1:6">
      <c r="A3500" s="650"/>
      <c r="B3500" s="650"/>
      <c r="C3500" s="650"/>
      <c r="D3500" s="650"/>
      <c r="E3500" s="650"/>
      <c r="F3500" s="650"/>
    </row>
    <row r="3501" spans="1:6">
      <c r="A3501" s="650"/>
      <c r="B3501" s="650"/>
      <c r="C3501" s="650"/>
      <c r="D3501" s="650"/>
      <c r="E3501" s="650"/>
      <c r="F3501" s="650"/>
    </row>
    <row r="3502" spans="1:6">
      <c r="A3502" s="650"/>
      <c r="B3502" s="650"/>
      <c r="C3502" s="650"/>
      <c r="D3502" s="650"/>
      <c r="E3502" s="650"/>
      <c r="F3502" s="650"/>
    </row>
    <row r="3503" spans="1:6">
      <c r="A3503" s="650"/>
      <c r="B3503" s="650"/>
      <c r="C3503" s="650"/>
      <c r="D3503" s="650"/>
      <c r="E3503" s="650"/>
      <c r="F3503" s="650"/>
    </row>
    <row r="3504" spans="1:6">
      <c r="A3504" s="650"/>
      <c r="B3504" s="650"/>
      <c r="C3504" s="650"/>
      <c r="D3504" s="650"/>
      <c r="E3504" s="650"/>
      <c r="F3504" s="650"/>
    </row>
    <row r="3505" spans="1:6">
      <c r="A3505" s="650"/>
      <c r="B3505" s="650"/>
      <c r="C3505" s="650"/>
      <c r="D3505" s="650"/>
      <c r="E3505" s="650"/>
      <c r="F3505" s="650"/>
    </row>
    <row r="3506" spans="1:6">
      <c r="A3506" s="650"/>
      <c r="B3506" s="650"/>
      <c r="C3506" s="650"/>
      <c r="D3506" s="650"/>
      <c r="E3506" s="650"/>
      <c r="F3506" s="650"/>
    </row>
    <row r="3507" spans="1:6">
      <c r="A3507" s="650"/>
      <c r="B3507" s="650"/>
      <c r="C3507" s="650"/>
      <c r="D3507" s="650"/>
      <c r="E3507" s="650"/>
      <c r="F3507" s="650"/>
    </row>
    <row r="3508" spans="1:6">
      <c r="A3508" s="650"/>
      <c r="B3508" s="650"/>
      <c r="C3508" s="650"/>
      <c r="D3508" s="650"/>
      <c r="E3508" s="650"/>
      <c r="F3508" s="650"/>
    </row>
    <row r="3509" spans="1:6">
      <c r="A3509" s="650"/>
      <c r="B3509" s="650"/>
      <c r="C3509" s="650"/>
      <c r="D3509" s="650"/>
      <c r="E3509" s="650"/>
      <c r="F3509" s="650"/>
    </row>
    <row r="3510" spans="1:6">
      <c r="A3510" s="650"/>
      <c r="B3510" s="650"/>
      <c r="C3510" s="650"/>
      <c r="D3510" s="650"/>
      <c r="E3510" s="650"/>
      <c r="F3510" s="650"/>
    </row>
    <row r="3511" spans="1:6">
      <c r="A3511" s="650"/>
      <c r="B3511" s="650"/>
      <c r="C3511" s="650"/>
      <c r="D3511" s="650"/>
      <c r="E3511" s="650"/>
      <c r="F3511" s="650"/>
    </row>
    <row r="3512" spans="1:6">
      <c r="A3512" s="650"/>
      <c r="B3512" s="650"/>
      <c r="C3512" s="650"/>
      <c r="D3512" s="650"/>
      <c r="E3512" s="650"/>
      <c r="F3512" s="650"/>
    </row>
    <row r="3513" spans="1:6">
      <c r="A3513" s="650"/>
      <c r="B3513" s="650"/>
      <c r="C3513" s="650"/>
      <c r="D3513" s="650"/>
      <c r="E3513" s="650"/>
      <c r="F3513" s="650"/>
    </row>
    <row r="3514" spans="1:6">
      <c r="A3514" s="650"/>
      <c r="B3514" s="650"/>
      <c r="C3514" s="650"/>
      <c r="D3514" s="650"/>
      <c r="E3514" s="650"/>
      <c r="F3514" s="650"/>
    </row>
    <row r="3515" spans="1:6">
      <c r="A3515" s="650"/>
      <c r="B3515" s="650"/>
      <c r="C3515" s="650"/>
      <c r="D3515" s="650"/>
      <c r="E3515" s="650"/>
      <c r="F3515" s="650"/>
    </row>
    <row r="3516" spans="1:6">
      <c r="A3516" s="650"/>
      <c r="B3516" s="650"/>
      <c r="C3516" s="650"/>
      <c r="D3516" s="650"/>
      <c r="E3516" s="650"/>
      <c r="F3516" s="650"/>
    </row>
    <row r="3517" spans="1:6">
      <c r="A3517" s="650"/>
      <c r="B3517" s="650"/>
      <c r="C3517" s="650"/>
      <c r="D3517" s="650"/>
      <c r="E3517" s="650"/>
      <c r="F3517" s="650"/>
    </row>
    <row r="3518" spans="1:6">
      <c r="A3518" s="650"/>
      <c r="B3518" s="650"/>
      <c r="C3518" s="650"/>
      <c r="D3518" s="650"/>
      <c r="E3518" s="650"/>
      <c r="F3518" s="650"/>
    </row>
    <row r="3519" spans="1:6">
      <c r="A3519" s="650"/>
      <c r="B3519" s="650"/>
      <c r="C3519" s="650"/>
      <c r="D3519" s="650"/>
      <c r="E3519" s="650"/>
      <c r="F3519" s="650"/>
    </row>
    <row r="3520" spans="1:6">
      <c r="A3520" s="650"/>
      <c r="B3520" s="650"/>
      <c r="C3520" s="650"/>
      <c r="D3520" s="650"/>
      <c r="E3520" s="650"/>
      <c r="F3520" s="650"/>
    </row>
    <row r="3521" spans="1:6">
      <c r="A3521" s="650"/>
      <c r="B3521" s="650"/>
      <c r="C3521" s="650"/>
      <c r="D3521" s="650"/>
      <c r="E3521" s="650"/>
      <c r="F3521" s="650"/>
    </row>
    <row r="3522" spans="1:6">
      <c r="A3522" s="650"/>
      <c r="B3522" s="650"/>
      <c r="C3522" s="650"/>
      <c r="D3522" s="650"/>
      <c r="E3522" s="650"/>
      <c r="F3522" s="650"/>
    </row>
    <row r="3523" spans="1:6">
      <c r="A3523" s="650"/>
      <c r="B3523" s="650"/>
      <c r="C3523" s="650"/>
      <c r="D3523" s="650"/>
      <c r="E3523" s="650"/>
      <c r="F3523" s="650"/>
    </row>
    <row r="3524" spans="1:6">
      <c r="A3524" s="650"/>
      <c r="B3524" s="650"/>
      <c r="C3524" s="650"/>
      <c r="D3524" s="650"/>
      <c r="E3524" s="650"/>
      <c r="F3524" s="650"/>
    </row>
    <row r="3525" spans="1:6">
      <c r="A3525" s="650"/>
      <c r="B3525" s="650"/>
      <c r="C3525" s="650"/>
      <c r="D3525" s="650"/>
      <c r="E3525" s="650"/>
      <c r="F3525" s="650"/>
    </row>
    <row r="3526" spans="1:6">
      <c r="A3526" s="650"/>
      <c r="B3526" s="650"/>
      <c r="C3526" s="650"/>
      <c r="D3526" s="650"/>
      <c r="E3526" s="650"/>
      <c r="F3526" s="650"/>
    </row>
    <row r="3527" spans="1:6">
      <c r="A3527" s="650"/>
      <c r="B3527" s="650"/>
      <c r="C3527" s="650"/>
      <c r="D3527" s="650"/>
      <c r="E3527" s="650"/>
      <c r="F3527" s="650"/>
    </row>
    <row r="3528" spans="1:6">
      <c r="A3528" s="650"/>
      <c r="B3528" s="650"/>
      <c r="C3528" s="650"/>
      <c r="D3528" s="650"/>
      <c r="E3528" s="650"/>
      <c r="F3528" s="650"/>
    </row>
    <row r="3529" spans="1:6">
      <c r="A3529" s="650"/>
      <c r="B3529" s="650"/>
      <c r="C3529" s="650"/>
      <c r="D3529" s="650"/>
      <c r="E3529" s="650"/>
      <c r="F3529" s="650"/>
    </row>
    <row r="3530" spans="1:6">
      <c r="A3530" s="650"/>
      <c r="B3530" s="650"/>
      <c r="C3530" s="650"/>
      <c r="D3530" s="650"/>
      <c r="E3530" s="650"/>
      <c r="F3530" s="650"/>
    </row>
    <row r="3531" spans="1:6">
      <c r="A3531" s="650"/>
      <c r="B3531" s="650"/>
      <c r="C3531" s="650"/>
      <c r="D3531" s="650"/>
      <c r="E3531" s="650"/>
      <c r="F3531" s="650"/>
    </row>
    <row r="3532" spans="1:6">
      <c r="A3532" s="650"/>
      <c r="B3532" s="650"/>
      <c r="C3532" s="650"/>
      <c r="D3532" s="650"/>
      <c r="E3532" s="650"/>
      <c r="F3532" s="650"/>
    </row>
    <row r="3533" spans="1:6">
      <c r="A3533" s="650"/>
      <c r="B3533" s="650"/>
      <c r="C3533" s="650"/>
      <c r="D3533" s="650"/>
      <c r="E3533" s="650"/>
      <c r="F3533" s="650"/>
    </row>
    <row r="3534" spans="1:6">
      <c r="A3534" s="650"/>
      <c r="B3534" s="650"/>
      <c r="C3534" s="650"/>
      <c r="D3534" s="650"/>
      <c r="E3534" s="650"/>
      <c r="F3534" s="650"/>
    </row>
    <row r="3535" spans="1:6">
      <c r="A3535" s="650"/>
      <c r="B3535" s="650"/>
      <c r="C3535" s="650"/>
      <c r="D3535" s="650"/>
      <c r="E3535" s="650"/>
      <c r="F3535" s="650"/>
    </row>
    <row r="3536" spans="1:6">
      <c r="A3536" s="650"/>
      <c r="B3536" s="650"/>
      <c r="C3536" s="650"/>
      <c r="D3536" s="650"/>
      <c r="E3536" s="650"/>
      <c r="F3536" s="650"/>
    </row>
    <row r="3537" spans="1:6">
      <c r="A3537" s="650"/>
      <c r="B3537" s="650"/>
      <c r="C3537" s="650"/>
      <c r="D3537" s="650"/>
      <c r="E3537" s="650"/>
      <c r="F3537" s="650"/>
    </row>
    <row r="3538" spans="1:6">
      <c r="A3538" s="650"/>
      <c r="B3538" s="650"/>
      <c r="C3538" s="650"/>
      <c r="D3538" s="650"/>
      <c r="E3538" s="650"/>
      <c r="F3538" s="650"/>
    </row>
    <row r="3539" spans="1:6">
      <c r="A3539" s="650"/>
      <c r="B3539" s="650"/>
      <c r="C3539" s="650"/>
      <c r="D3539" s="650"/>
      <c r="E3539" s="650"/>
      <c r="F3539" s="650"/>
    </row>
    <row r="3540" spans="1:6">
      <c r="A3540" s="650"/>
      <c r="B3540" s="650"/>
      <c r="C3540" s="650"/>
      <c r="D3540" s="650"/>
      <c r="E3540" s="650"/>
      <c r="F3540" s="650"/>
    </row>
    <row r="3541" spans="1:6">
      <c r="A3541" s="650"/>
      <c r="B3541" s="650"/>
      <c r="C3541" s="650"/>
      <c r="D3541" s="650"/>
      <c r="E3541" s="650"/>
      <c r="F3541" s="650"/>
    </row>
    <row r="3542" spans="1:6">
      <c r="A3542" s="650"/>
      <c r="B3542" s="650"/>
      <c r="C3542" s="650"/>
      <c r="D3542" s="650"/>
      <c r="E3542" s="650"/>
      <c r="F3542" s="650"/>
    </row>
    <row r="3543" spans="1:6">
      <c r="A3543" s="650"/>
      <c r="B3543" s="650"/>
      <c r="C3543" s="650"/>
      <c r="D3543" s="650"/>
      <c r="E3543" s="650"/>
      <c r="F3543" s="650"/>
    </row>
    <row r="3544" spans="1:6">
      <c r="A3544" s="650"/>
      <c r="B3544" s="650"/>
      <c r="C3544" s="650"/>
      <c r="D3544" s="650"/>
      <c r="E3544" s="650"/>
      <c r="F3544" s="650"/>
    </row>
    <row r="3545" spans="1:6">
      <c r="A3545" s="650"/>
      <c r="B3545" s="650"/>
      <c r="C3545" s="650"/>
      <c r="D3545" s="650"/>
      <c r="E3545" s="650"/>
      <c r="F3545" s="650"/>
    </row>
    <row r="3546" spans="1:6">
      <c r="A3546" s="650"/>
      <c r="B3546" s="650"/>
      <c r="C3546" s="650"/>
      <c r="D3546" s="650"/>
      <c r="E3546" s="650"/>
      <c r="F3546" s="650"/>
    </row>
    <row r="3547" spans="1:6">
      <c r="A3547" s="650"/>
      <c r="B3547" s="650"/>
      <c r="C3547" s="650"/>
      <c r="D3547" s="650"/>
      <c r="E3547" s="650"/>
      <c r="F3547" s="650"/>
    </row>
    <row r="3548" spans="1:6">
      <c r="A3548" s="650"/>
      <c r="B3548" s="650"/>
      <c r="C3548" s="650"/>
      <c r="D3548" s="650"/>
      <c r="E3548" s="650"/>
      <c r="F3548" s="650"/>
    </row>
    <row r="3549" spans="1:6">
      <c r="A3549" s="650"/>
      <c r="B3549" s="650"/>
      <c r="C3549" s="650"/>
      <c r="D3549" s="650"/>
      <c r="E3549" s="650"/>
      <c r="F3549" s="650"/>
    </row>
    <row r="3550" spans="1:6">
      <c r="A3550" s="650"/>
      <c r="B3550" s="650"/>
      <c r="C3550" s="650"/>
      <c r="D3550" s="650"/>
      <c r="E3550" s="650"/>
      <c r="F3550" s="650"/>
    </row>
    <row r="3551" spans="1:6">
      <c r="A3551" s="650"/>
      <c r="B3551" s="650"/>
      <c r="C3551" s="650"/>
      <c r="D3551" s="650"/>
      <c r="E3551" s="650"/>
      <c r="F3551" s="650"/>
    </row>
    <row r="3552" spans="1:6">
      <c r="A3552" s="650"/>
      <c r="B3552" s="650"/>
      <c r="C3552" s="650"/>
      <c r="D3552" s="650"/>
      <c r="E3552" s="650"/>
      <c r="F3552" s="650"/>
    </row>
    <row r="3553" spans="1:6">
      <c r="A3553" s="650"/>
      <c r="B3553" s="650"/>
      <c r="C3553" s="650"/>
      <c r="D3553" s="650"/>
      <c r="E3553" s="650"/>
      <c r="F3553" s="650"/>
    </row>
    <row r="3554" spans="1:6">
      <c r="A3554" s="650"/>
      <c r="B3554" s="650"/>
      <c r="C3554" s="650"/>
      <c r="D3554" s="650"/>
      <c r="E3554" s="650"/>
      <c r="F3554" s="650"/>
    </row>
    <row r="3555" spans="1:6">
      <c r="A3555" s="650"/>
      <c r="B3555" s="650"/>
      <c r="C3555" s="650"/>
      <c r="D3555" s="650"/>
      <c r="E3555" s="650"/>
      <c r="F3555" s="650"/>
    </row>
    <row r="3556" spans="1:6">
      <c r="A3556" s="650"/>
      <c r="B3556" s="650"/>
      <c r="C3556" s="650"/>
      <c r="D3556" s="650"/>
      <c r="E3556" s="650"/>
      <c r="F3556" s="650"/>
    </row>
    <row r="3557" spans="1:6">
      <c r="A3557" s="650"/>
      <c r="B3557" s="650"/>
      <c r="C3557" s="650"/>
      <c r="D3557" s="650"/>
      <c r="E3557" s="650"/>
      <c r="F3557" s="650"/>
    </row>
    <row r="3558" spans="1:6">
      <c r="A3558" s="650"/>
      <c r="B3558" s="650"/>
      <c r="C3558" s="650"/>
      <c r="D3558" s="650"/>
      <c r="E3558" s="650"/>
      <c r="F3558" s="650"/>
    </row>
    <row r="3559" spans="1:6">
      <c r="A3559" s="650"/>
      <c r="B3559" s="650"/>
      <c r="C3559" s="650"/>
      <c r="D3559" s="650"/>
      <c r="E3559" s="650"/>
      <c r="F3559" s="650"/>
    </row>
    <row r="3560" spans="1:6">
      <c r="A3560" s="650"/>
      <c r="B3560" s="650"/>
      <c r="C3560" s="650"/>
      <c r="D3560" s="650"/>
      <c r="E3560" s="650"/>
      <c r="F3560" s="650"/>
    </row>
    <row r="3561" spans="1:6">
      <c r="A3561" s="650"/>
      <c r="B3561" s="650"/>
      <c r="C3561" s="650"/>
      <c r="D3561" s="650"/>
      <c r="E3561" s="650"/>
      <c r="F3561" s="650"/>
    </row>
    <row r="3562" spans="1:6">
      <c r="A3562" s="650"/>
      <c r="B3562" s="650"/>
      <c r="C3562" s="650"/>
      <c r="D3562" s="650"/>
      <c r="E3562" s="650"/>
      <c r="F3562" s="650"/>
    </row>
    <row r="3563" spans="1:6">
      <c r="A3563" s="650"/>
      <c r="B3563" s="650"/>
      <c r="C3563" s="650"/>
      <c r="D3563" s="650"/>
      <c r="E3563" s="650"/>
      <c r="F3563" s="650"/>
    </row>
    <row r="3564" spans="1:6">
      <c r="A3564" s="650"/>
      <c r="B3564" s="650"/>
      <c r="C3564" s="650"/>
      <c r="D3564" s="650"/>
      <c r="E3564" s="650"/>
      <c r="F3564" s="650"/>
    </row>
    <row r="3565" spans="1:6">
      <c r="A3565" s="650"/>
      <c r="B3565" s="650"/>
      <c r="C3565" s="650"/>
      <c r="D3565" s="650"/>
      <c r="E3565" s="650"/>
      <c r="F3565" s="650"/>
    </row>
    <row r="3566" spans="1:6">
      <c r="A3566" s="650"/>
      <c r="B3566" s="650"/>
      <c r="C3566" s="650"/>
      <c r="D3566" s="650"/>
      <c r="E3566" s="650"/>
      <c r="F3566" s="650"/>
    </row>
    <row r="3567" spans="1:6">
      <c r="A3567" s="650"/>
      <c r="B3567" s="650"/>
      <c r="C3567" s="650"/>
      <c r="D3567" s="650"/>
      <c r="E3567" s="650"/>
      <c r="F3567" s="650"/>
    </row>
    <row r="3568" spans="1:6">
      <c r="A3568" s="650"/>
      <c r="B3568" s="650"/>
      <c r="C3568" s="650"/>
      <c r="D3568" s="650"/>
      <c r="E3568" s="650"/>
      <c r="F3568" s="650"/>
    </row>
    <row r="3569" spans="1:6">
      <c r="A3569" s="650"/>
      <c r="B3569" s="650"/>
      <c r="C3569" s="650"/>
      <c r="D3569" s="650"/>
      <c r="E3569" s="650"/>
      <c r="F3569" s="650"/>
    </row>
    <row r="3570" spans="1:6">
      <c r="A3570" s="650"/>
      <c r="B3570" s="650"/>
      <c r="C3570" s="650"/>
      <c r="D3570" s="650"/>
      <c r="E3570" s="650"/>
      <c r="F3570" s="650"/>
    </row>
    <row r="3571" spans="1:6">
      <c r="A3571" s="650"/>
      <c r="B3571" s="650"/>
      <c r="C3571" s="650"/>
      <c r="D3571" s="650"/>
      <c r="E3571" s="650"/>
      <c r="F3571" s="650"/>
    </row>
    <row r="3572" spans="1:6">
      <c r="A3572" s="650"/>
      <c r="B3572" s="650"/>
      <c r="C3572" s="650"/>
      <c r="D3572" s="650"/>
      <c r="E3572" s="650"/>
      <c r="F3572" s="650"/>
    </row>
    <row r="3573" spans="1:6">
      <c r="A3573" s="650"/>
      <c r="B3573" s="650"/>
      <c r="C3573" s="650"/>
      <c r="D3573" s="650"/>
      <c r="E3573" s="650"/>
      <c r="F3573" s="650"/>
    </row>
    <row r="3574" spans="1:6">
      <c r="A3574" s="650"/>
      <c r="B3574" s="650"/>
      <c r="C3574" s="650"/>
      <c r="D3574" s="650"/>
      <c r="E3574" s="650"/>
      <c r="F3574" s="650"/>
    </row>
    <row r="3575" spans="1:6">
      <c r="A3575" s="650"/>
      <c r="B3575" s="650"/>
      <c r="C3575" s="650"/>
      <c r="D3575" s="650"/>
      <c r="E3575" s="650"/>
      <c r="F3575" s="650"/>
    </row>
    <row r="3576" spans="1:6">
      <c r="A3576" s="650"/>
      <c r="B3576" s="650"/>
      <c r="C3576" s="650"/>
      <c r="D3576" s="650"/>
      <c r="E3576" s="650"/>
      <c r="F3576" s="650"/>
    </row>
    <row r="3577" spans="1:6">
      <c r="A3577" s="650"/>
      <c r="B3577" s="650"/>
      <c r="C3577" s="650"/>
      <c r="D3577" s="650"/>
      <c r="E3577" s="650"/>
      <c r="F3577" s="650"/>
    </row>
    <row r="3578" spans="1:6">
      <c r="A3578" s="650"/>
      <c r="B3578" s="650"/>
      <c r="C3578" s="650"/>
      <c r="D3578" s="650"/>
      <c r="E3578" s="650"/>
      <c r="F3578" s="650"/>
    </row>
    <row r="3579" spans="1:6">
      <c r="A3579" s="650"/>
      <c r="B3579" s="650"/>
      <c r="C3579" s="650"/>
      <c r="D3579" s="650"/>
      <c r="E3579" s="650"/>
      <c r="F3579" s="650"/>
    </row>
    <row r="3580" spans="1:6">
      <c r="A3580" s="650"/>
      <c r="B3580" s="650"/>
      <c r="C3580" s="650"/>
      <c r="D3580" s="650"/>
      <c r="E3580" s="650"/>
      <c r="F3580" s="650"/>
    </row>
    <row r="3581" spans="1:6">
      <c r="A3581" s="650"/>
      <c r="B3581" s="650"/>
      <c r="C3581" s="650"/>
      <c r="D3581" s="650"/>
      <c r="E3581" s="650"/>
      <c r="F3581" s="650"/>
    </row>
    <row r="3582" spans="1:6">
      <c r="A3582" s="650"/>
      <c r="B3582" s="650"/>
      <c r="C3582" s="650"/>
      <c r="D3582" s="650"/>
      <c r="E3582" s="650"/>
      <c r="F3582" s="650"/>
    </row>
    <row r="3583" spans="1:6">
      <c r="A3583" s="650"/>
      <c r="B3583" s="650"/>
      <c r="C3583" s="650"/>
      <c r="D3583" s="650"/>
      <c r="E3583" s="650"/>
      <c r="F3583" s="650"/>
    </row>
    <row r="3584" spans="1:6">
      <c r="A3584" s="650"/>
      <c r="B3584" s="650"/>
      <c r="C3584" s="650"/>
      <c r="D3584" s="650"/>
      <c r="E3584" s="650"/>
      <c r="F3584" s="650"/>
    </row>
    <row r="3585" spans="1:6">
      <c r="A3585" s="650"/>
      <c r="B3585" s="650"/>
      <c r="C3585" s="650"/>
      <c r="D3585" s="650"/>
      <c r="E3585" s="650"/>
      <c r="F3585" s="650"/>
    </row>
    <row r="3586" spans="1:6">
      <c r="A3586" s="650"/>
      <c r="B3586" s="650"/>
      <c r="C3586" s="650"/>
      <c r="D3586" s="650"/>
      <c r="E3586" s="650"/>
      <c r="F3586" s="650"/>
    </row>
    <row r="3587" spans="1:6">
      <c r="A3587" s="650"/>
      <c r="B3587" s="650"/>
      <c r="C3587" s="650"/>
      <c r="D3587" s="650"/>
      <c r="E3587" s="650"/>
      <c r="F3587" s="650"/>
    </row>
    <row r="3588" spans="1:6">
      <c r="A3588" s="650"/>
      <c r="B3588" s="650"/>
      <c r="C3588" s="650"/>
      <c r="D3588" s="650"/>
      <c r="E3588" s="650"/>
      <c r="F3588" s="650"/>
    </row>
    <row r="3589" spans="1:6">
      <c r="A3589" s="650"/>
      <c r="B3589" s="650"/>
      <c r="C3589" s="650"/>
      <c r="D3589" s="650"/>
      <c r="E3589" s="650"/>
      <c r="F3589" s="650"/>
    </row>
    <row r="3590" spans="1:6">
      <c r="A3590" s="650"/>
      <c r="B3590" s="650"/>
      <c r="C3590" s="650"/>
      <c r="D3590" s="650"/>
      <c r="E3590" s="650"/>
      <c r="F3590" s="650"/>
    </row>
    <row r="3591" spans="1:6">
      <c r="A3591" s="650"/>
      <c r="B3591" s="650"/>
      <c r="C3591" s="650"/>
      <c r="D3591" s="650"/>
      <c r="E3591" s="650"/>
      <c r="F3591" s="650"/>
    </row>
    <row r="3592" spans="1:6">
      <c r="A3592" s="650"/>
      <c r="B3592" s="650"/>
      <c r="C3592" s="650"/>
      <c r="D3592" s="650"/>
      <c r="E3592" s="650"/>
      <c r="F3592" s="650"/>
    </row>
    <row r="3593" spans="1:6">
      <c r="A3593" s="650"/>
      <c r="B3593" s="650"/>
      <c r="C3593" s="650"/>
      <c r="D3593" s="650"/>
      <c r="E3593" s="650"/>
      <c r="F3593" s="650"/>
    </row>
    <row r="3594" spans="1:6">
      <c r="A3594" s="650"/>
      <c r="B3594" s="650"/>
      <c r="C3594" s="650"/>
      <c r="D3594" s="650"/>
      <c r="E3594" s="650"/>
      <c r="F3594" s="650"/>
    </row>
    <row r="3595" spans="1:6">
      <c r="A3595" s="650"/>
      <c r="B3595" s="650"/>
      <c r="C3595" s="650"/>
      <c r="D3595" s="650"/>
      <c r="E3595" s="650"/>
      <c r="F3595" s="650"/>
    </row>
    <row r="3596" spans="1:6">
      <c r="A3596" s="650"/>
      <c r="B3596" s="650"/>
      <c r="C3596" s="650"/>
      <c r="D3596" s="650"/>
      <c r="E3596" s="650"/>
      <c r="F3596" s="650"/>
    </row>
    <row r="3597" spans="1:6">
      <c r="A3597" s="650"/>
      <c r="B3597" s="650"/>
      <c r="C3597" s="650"/>
      <c r="D3597" s="650"/>
      <c r="E3597" s="650"/>
      <c r="F3597" s="650"/>
    </row>
    <row r="3598" spans="1:6">
      <c r="A3598" s="650"/>
      <c r="B3598" s="650"/>
      <c r="C3598" s="650"/>
      <c r="D3598" s="650"/>
      <c r="E3598" s="650"/>
      <c r="F3598" s="650"/>
    </row>
    <row r="3599" spans="1:6">
      <c r="A3599" s="650"/>
      <c r="B3599" s="650"/>
      <c r="C3599" s="650"/>
      <c r="D3599" s="650"/>
      <c r="E3599" s="650"/>
      <c r="F3599" s="650"/>
    </row>
    <row r="3600" spans="1:6">
      <c r="A3600" s="650"/>
      <c r="B3600" s="650"/>
      <c r="C3600" s="650"/>
      <c r="D3600" s="650"/>
      <c r="E3600" s="650"/>
      <c r="F3600" s="650"/>
    </row>
    <row r="3601" spans="1:6">
      <c r="A3601" s="650"/>
      <c r="B3601" s="650"/>
      <c r="C3601" s="650"/>
      <c r="D3601" s="650"/>
      <c r="E3601" s="650"/>
      <c r="F3601" s="650"/>
    </row>
    <row r="3602" spans="1:6">
      <c r="A3602" s="650"/>
      <c r="B3602" s="650"/>
      <c r="C3602" s="650"/>
      <c r="D3602" s="650"/>
      <c r="E3602" s="650"/>
      <c r="F3602" s="650"/>
    </row>
    <row r="3603" spans="1:6">
      <c r="A3603" s="650"/>
      <c r="B3603" s="650"/>
      <c r="C3603" s="650"/>
      <c r="D3603" s="650"/>
      <c r="E3603" s="650"/>
      <c r="F3603" s="650"/>
    </row>
    <row r="3604" spans="1:6">
      <c r="A3604" s="650"/>
      <c r="B3604" s="650"/>
      <c r="C3604" s="650"/>
      <c r="D3604" s="650"/>
      <c r="E3604" s="650"/>
      <c r="F3604" s="650"/>
    </row>
    <row r="3605" spans="1:6">
      <c r="A3605" s="650"/>
      <c r="B3605" s="650"/>
      <c r="C3605" s="650"/>
      <c r="D3605" s="650"/>
      <c r="E3605" s="650"/>
      <c r="F3605" s="650"/>
    </row>
    <row r="3606" spans="1:6">
      <c r="A3606" s="650"/>
      <c r="B3606" s="650"/>
      <c r="C3606" s="650"/>
      <c r="D3606" s="650"/>
      <c r="E3606" s="650"/>
      <c r="F3606" s="650"/>
    </row>
    <row r="3607" spans="1:6">
      <c r="A3607" s="650"/>
      <c r="B3607" s="650"/>
      <c r="C3607" s="650"/>
      <c r="D3607" s="650"/>
      <c r="E3607" s="650"/>
      <c r="F3607" s="650"/>
    </row>
    <row r="3608" spans="1:6">
      <c r="A3608" s="650"/>
      <c r="B3608" s="650"/>
      <c r="C3608" s="650"/>
      <c r="D3608" s="650"/>
      <c r="E3608" s="650"/>
      <c r="F3608" s="650"/>
    </row>
    <row r="3609" spans="1:6">
      <c r="A3609" s="650"/>
      <c r="B3609" s="650"/>
      <c r="C3609" s="650"/>
      <c r="D3609" s="650"/>
      <c r="E3609" s="650"/>
      <c r="F3609" s="650"/>
    </row>
    <row r="3610" spans="1:6">
      <c r="A3610" s="650"/>
      <c r="B3610" s="650"/>
      <c r="C3610" s="650"/>
      <c r="D3610" s="650"/>
      <c r="E3610" s="650"/>
      <c r="F3610" s="650"/>
    </row>
    <row r="3611" spans="1:6">
      <c r="A3611" s="650"/>
      <c r="B3611" s="650"/>
      <c r="C3611" s="650"/>
      <c r="D3611" s="650"/>
      <c r="E3611" s="650"/>
      <c r="F3611" s="650"/>
    </row>
    <row r="3612" spans="1:6">
      <c r="A3612" s="650"/>
      <c r="B3612" s="650"/>
      <c r="C3612" s="650"/>
      <c r="D3612" s="650"/>
      <c r="E3612" s="650"/>
      <c r="F3612" s="650"/>
    </row>
    <row r="3613" spans="1:6">
      <c r="A3613" s="650"/>
      <c r="B3613" s="650"/>
      <c r="C3613" s="650"/>
      <c r="D3613" s="650"/>
      <c r="E3613" s="650"/>
      <c r="F3613" s="650"/>
    </row>
    <row r="3614" spans="1:6">
      <c r="A3614" s="650"/>
      <c r="B3614" s="650"/>
      <c r="C3614" s="650"/>
      <c r="D3614" s="650"/>
      <c r="E3614" s="650"/>
      <c r="F3614" s="650"/>
    </row>
    <row r="3615" spans="1:6">
      <c r="A3615" s="650"/>
      <c r="B3615" s="650"/>
      <c r="C3615" s="650"/>
      <c r="D3615" s="650"/>
      <c r="E3615" s="650"/>
      <c r="F3615" s="650"/>
    </row>
    <row r="3616" spans="1:6">
      <c r="A3616" s="650"/>
      <c r="B3616" s="650"/>
      <c r="C3616" s="650"/>
      <c r="D3616" s="650"/>
      <c r="E3616" s="650"/>
      <c r="F3616" s="650"/>
    </row>
    <row r="3617" spans="1:6">
      <c r="A3617" s="650"/>
      <c r="B3617" s="650"/>
      <c r="C3617" s="650"/>
      <c r="D3617" s="650"/>
      <c r="E3617" s="650"/>
      <c r="F3617" s="650"/>
    </row>
    <row r="3618" spans="1:6">
      <c r="A3618" s="650"/>
      <c r="B3618" s="650"/>
      <c r="C3618" s="650"/>
      <c r="D3618" s="650"/>
      <c r="E3618" s="650"/>
      <c r="F3618" s="650"/>
    </row>
    <row r="3619" spans="1:6">
      <c r="A3619" s="650"/>
      <c r="B3619" s="650"/>
      <c r="C3619" s="650"/>
      <c r="D3619" s="650"/>
      <c r="E3619" s="650"/>
      <c r="F3619" s="650"/>
    </row>
    <row r="3620" spans="1:6">
      <c r="A3620" s="650"/>
      <c r="B3620" s="650"/>
      <c r="C3620" s="650"/>
      <c r="D3620" s="650"/>
      <c r="E3620" s="650"/>
      <c r="F3620" s="650"/>
    </row>
    <row r="3621" spans="1:6">
      <c r="A3621" s="650"/>
      <c r="B3621" s="650"/>
      <c r="C3621" s="650"/>
      <c r="D3621" s="650"/>
      <c r="E3621" s="650"/>
      <c r="F3621" s="650"/>
    </row>
    <row r="3622" spans="1:6">
      <c r="A3622" s="650"/>
      <c r="B3622" s="650"/>
      <c r="C3622" s="650"/>
      <c r="D3622" s="650"/>
      <c r="E3622" s="650"/>
      <c r="F3622" s="650"/>
    </row>
    <row r="3623" spans="1:6">
      <c r="A3623" s="650"/>
      <c r="B3623" s="650"/>
      <c r="C3623" s="650"/>
      <c r="D3623" s="650"/>
      <c r="E3623" s="650"/>
      <c r="F3623" s="650"/>
    </row>
    <row r="3624" spans="1:6">
      <c r="A3624" s="650"/>
      <c r="B3624" s="650"/>
      <c r="C3624" s="650"/>
      <c r="D3624" s="650"/>
      <c r="E3624" s="650"/>
      <c r="F3624" s="650"/>
    </row>
    <row r="3625" spans="1:6">
      <c r="A3625" s="650"/>
      <c r="B3625" s="650"/>
      <c r="C3625" s="650"/>
      <c r="D3625" s="650"/>
      <c r="E3625" s="650"/>
      <c r="F3625" s="650"/>
    </row>
    <row r="3626" spans="1:6">
      <c r="A3626" s="650"/>
      <c r="B3626" s="650"/>
      <c r="C3626" s="650"/>
      <c r="D3626" s="650"/>
      <c r="E3626" s="650"/>
      <c r="F3626" s="650"/>
    </row>
    <row r="3627" spans="1:6">
      <c r="A3627" s="650"/>
      <c r="B3627" s="650"/>
      <c r="C3627" s="650"/>
      <c r="D3627" s="650"/>
      <c r="E3627" s="650"/>
      <c r="F3627" s="650"/>
    </row>
    <row r="3628" spans="1:6">
      <c r="A3628" s="650"/>
      <c r="B3628" s="650"/>
      <c r="C3628" s="650"/>
      <c r="D3628" s="650"/>
      <c r="E3628" s="650"/>
      <c r="F3628" s="650"/>
    </row>
    <row r="3629" spans="1:6">
      <c r="A3629" s="650"/>
      <c r="B3629" s="650"/>
      <c r="C3629" s="650"/>
      <c r="D3629" s="650"/>
      <c r="E3629" s="650"/>
      <c r="F3629" s="650"/>
    </row>
    <row r="3630" spans="1:6">
      <c r="A3630" s="650"/>
      <c r="B3630" s="650"/>
      <c r="C3630" s="650"/>
      <c r="D3630" s="650"/>
      <c r="E3630" s="650"/>
      <c r="F3630" s="650"/>
    </row>
    <row r="3631" spans="1:6">
      <c r="A3631" s="650"/>
      <c r="B3631" s="650"/>
      <c r="C3631" s="650"/>
      <c r="D3631" s="650"/>
      <c r="E3631" s="650"/>
      <c r="F3631" s="650"/>
    </row>
    <row r="3632" spans="1:6">
      <c r="A3632" s="650"/>
      <c r="B3632" s="650"/>
      <c r="C3632" s="650"/>
      <c r="D3632" s="650"/>
      <c r="E3632" s="650"/>
      <c r="F3632" s="650"/>
    </row>
    <row r="3633" spans="1:6">
      <c r="A3633" s="650"/>
      <c r="B3633" s="650"/>
      <c r="C3633" s="650"/>
      <c r="D3633" s="650"/>
      <c r="E3633" s="650"/>
      <c r="F3633" s="650"/>
    </row>
    <row r="3634" spans="1:6">
      <c r="A3634" s="650"/>
      <c r="B3634" s="650"/>
      <c r="C3634" s="650"/>
      <c r="D3634" s="650"/>
      <c r="E3634" s="650"/>
      <c r="F3634" s="650"/>
    </row>
    <row r="3635" spans="1:6">
      <c r="A3635" s="650"/>
      <c r="B3635" s="650"/>
      <c r="C3635" s="650"/>
      <c r="D3635" s="650"/>
      <c r="E3635" s="650"/>
      <c r="F3635" s="650"/>
    </row>
    <row r="3636" spans="1:6">
      <c r="A3636" s="650"/>
      <c r="B3636" s="650"/>
      <c r="C3636" s="650"/>
      <c r="D3636" s="650"/>
      <c r="E3636" s="650"/>
      <c r="F3636" s="650"/>
    </row>
    <row r="3637" spans="1:6">
      <c r="A3637" s="650"/>
      <c r="B3637" s="650"/>
      <c r="C3637" s="650"/>
      <c r="D3637" s="650"/>
      <c r="E3637" s="650"/>
      <c r="F3637" s="650"/>
    </row>
    <row r="3638" spans="1:6">
      <c r="A3638" s="650"/>
      <c r="B3638" s="650"/>
      <c r="C3638" s="650"/>
      <c r="D3638" s="650"/>
      <c r="E3638" s="650"/>
      <c r="F3638" s="650"/>
    </row>
    <row r="3639" spans="1:6">
      <c r="A3639" s="650"/>
      <c r="B3639" s="650"/>
      <c r="C3639" s="650"/>
      <c r="D3639" s="650"/>
      <c r="E3639" s="650"/>
      <c r="F3639" s="650"/>
    </row>
    <row r="3640" spans="1:6">
      <c r="A3640" s="650"/>
      <c r="B3640" s="650"/>
      <c r="C3640" s="650"/>
      <c r="D3640" s="650"/>
      <c r="E3640" s="650"/>
      <c r="F3640" s="650"/>
    </row>
    <row r="3641" spans="1:6">
      <c r="A3641" s="650"/>
      <c r="B3641" s="650"/>
      <c r="C3641" s="650"/>
      <c r="D3641" s="650"/>
      <c r="E3641" s="650"/>
      <c r="F3641" s="650"/>
    </row>
    <row r="3642" spans="1:6">
      <c r="A3642" s="650"/>
      <c r="B3642" s="650"/>
      <c r="C3642" s="650"/>
      <c r="D3642" s="650"/>
      <c r="E3642" s="650"/>
      <c r="F3642" s="650"/>
    </row>
    <row r="3643" spans="1:6">
      <c r="A3643" s="650"/>
      <c r="B3643" s="650"/>
      <c r="C3643" s="650"/>
      <c r="D3643" s="650"/>
      <c r="E3643" s="650"/>
      <c r="F3643" s="650"/>
    </row>
    <row r="3644" spans="1:6">
      <c r="A3644" s="650"/>
      <c r="B3644" s="650"/>
      <c r="C3644" s="650"/>
      <c r="D3644" s="650"/>
      <c r="E3644" s="650"/>
      <c r="F3644" s="650"/>
    </row>
    <row r="3645" spans="1:6">
      <c r="A3645" s="650"/>
      <c r="B3645" s="650"/>
      <c r="C3645" s="650"/>
      <c r="D3645" s="650"/>
      <c r="E3645" s="650"/>
      <c r="F3645" s="650"/>
    </row>
    <row r="3646" spans="1:6">
      <c r="A3646" s="650"/>
      <c r="B3646" s="650"/>
      <c r="C3646" s="650"/>
      <c r="D3646" s="650"/>
      <c r="E3646" s="650"/>
      <c r="F3646" s="650"/>
    </row>
    <row r="3647" spans="1:6">
      <c r="A3647" s="650"/>
      <c r="B3647" s="650"/>
      <c r="C3647" s="650"/>
      <c r="D3647" s="650"/>
      <c r="E3647" s="650"/>
      <c r="F3647" s="650"/>
    </row>
    <row r="3648" spans="1:6">
      <c r="A3648" s="650"/>
      <c r="B3648" s="650"/>
      <c r="C3648" s="650"/>
      <c r="D3648" s="650"/>
      <c r="E3648" s="650"/>
      <c r="F3648" s="650"/>
    </row>
    <row r="3649" spans="1:6">
      <c r="A3649" s="650"/>
      <c r="B3649" s="650"/>
      <c r="C3649" s="650"/>
      <c r="D3649" s="650"/>
      <c r="E3649" s="650"/>
      <c r="F3649" s="650"/>
    </row>
    <row r="3650" spans="1:6">
      <c r="A3650" s="650"/>
      <c r="B3650" s="650"/>
      <c r="C3650" s="650"/>
      <c r="D3650" s="650"/>
      <c r="E3650" s="650"/>
      <c r="F3650" s="650"/>
    </row>
    <row r="3651" spans="1:6">
      <c r="A3651" s="650"/>
      <c r="B3651" s="650"/>
      <c r="C3651" s="650"/>
      <c r="D3651" s="650"/>
      <c r="E3651" s="650"/>
      <c r="F3651" s="650"/>
    </row>
    <row r="3652" spans="1:6">
      <c r="A3652" s="650"/>
      <c r="B3652" s="650"/>
      <c r="C3652" s="650"/>
      <c r="D3652" s="650"/>
      <c r="E3652" s="650"/>
      <c r="F3652" s="650"/>
    </row>
    <row r="3653" spans="1:6">
      <c r="A3653" s="650"/>
      <c r="B3653" s="650"/>
      <c r="C3653" s="650"/>
      <c r="D3653" s="650"/>
      <c r="E3653" s="650"/>
      <c r="F3653" s="650"/>
    </row>
    <row r="3654" spans="1:6">
      <c r="A3654" s="650"/>
      <c r="B3654" s="650"/>
      <c r="C3654" s="650"/>
      <c r="D3654" s="650"/>
      <c r="E3654" s="650"/>
      <c r="F3654" s="650"/>
    </row>
    <row r="3655" spans="1:6">
      <c r="A3655" s="650"/>
      <c r="B3655" s="650"/>
      <c r="C3655" s="650"/>
      <c r="D3655" s="650"/>
      <c r="E3655" s="650"/>
      <c r="F3655" s="650"/>
    </row>
    <row r="3656" spans="1:6">
      <c r="A3656" s="650"/>
      <c r="B3656" s="650"/>
      <c r="C3656" s="650"/>
      <c r="D3656" s="650"/>
      <c r="E3656" s="650"/>
      <c r="F3656" s="650"/>
    </row>
    <row r="3657" spans="1:6">
      <c r="A3657" s="650"/>
      <c r="B3657" s="650"/>
      <c r="C3657" s="650"/>
      <c r="D3657" s="650"/>
      <c r="E3657" s="650"/>
      <c r="F3657" s="650"/>
    </row>
    <row r="3658" spans="1:6">
      <c r="A3658" s="650"/>
      <c r="B3658" s="650"/>
      <c r="C3658" s="650"/>
      <c r="D3658" s="650"/>
      <c r="E3658" s="650"/>
      <c r="F3658" s="650"/>
    </row>
    <row r="3659" spans="1:6">
      <c r="A3659" s="650"/>
      <c r="B3659" s="650"/>
      <c r="C3659" s="650"/>
      <c r="D3659" s="650"/>
      <c r="E3659" s="650"/>
      <c r="F3659" s="650"/>
    </row>
    <row r="3660" spans="1:6">
      <c r="A3660" s="650"/>
      <c r="B3660" s="650"/>
      <c r="C3660" s="650"/>
      <c r="D3660" s="650"/>
      <c r="E3660" s="650"/>
      <c r="F3660" s="650"/>
    </row>
    <row r="3661" spans="1:6">
      <c r="A3661" s="650"/>
      <c r="B3661" s="650"/>
      <c r="C3661" s="650"/>
      <c r="D3661" s="650"/>
      <c r="E3661" s="650"/>
      <c r="F3661" s="650"/>
    </row>
    <row r="3662" spans="1:6">
      <c r="A3662" s="650"/>
      <c r="B3662" s="650"/>
      <c r="C3662" s="650"/>
      <c r="D3662" s="650"/>
      <c r="E3662" s="650"/>
      <c r="F3662" s="650"/>
    </row>
    <row r="3663" spans="1:6">
      <c r="A3663" s="650"/>
      <c r="B3663" s="650"/>
      <c r="C3663" s="650"/>
      <c r="D3663" s="650"/>
      <c r="E3663" s="650"/>
      <c r="F3663" s="650"/>
    </row>
    <row r="3664" spans="1:6">
      <c r="A3664" s="650"/>
      <c r="B3664" s="650"/>
      <c r="C3664" s="650"/>
      <c r="D3664" s="650"/>
      <c r="E3664" s="650"/>
      <c r="F3664" s="650"/>
    </row>
    <row r="3665" spans="1:6">
      <c r="A3665" s="650"/>
      <c r="B3665" s="650"/>
      <c r="C3665" s="650"/>
      <c r="D3665" s="650"/>
      <c r="E3665" s="650"/>
      <c r="F3665" s="650"/>
    </row>
    <row r="3666" spans="1:6">
      <c r="A3666" s="650"/>
      <c r="B3666" s="650"/>
      <c r="C3666" s="650"/>
      <c r="D3666" s="650"/>
      <c r="E3666" s="650"/>
      <c r="F3666" s="650"/>
    </row>
    <row r="3667" spans="1:6">
      <c r="A3667" s="650"/>
      <c r="B3667" s="650"/>
      <c r="C3667" s="650"/>
      <c r="D3667" s="650"/>
      <c r="E3667" s="650"/>
      <c r="F3667" s="650"/>
    </row>
    <row r="3668" spans="1:6">
      <c r="A3668" s="650"/>
      <c r="B3668" s="650"/>
      <c r="C3668" s="650"/>
      <c r="D3668" s="650"/>
      <c r="E3668" s="650"/>
      <c r="F3668" s="650"/>
    </row>
    <row r="3669" spans="1:6">
      <c r="A3669" s="650"/>
      <c r="B3669" s="650"/>
      <c r="C3669" s="650"/>
      <c r="D3669" s="650"/>
      <c r="E3669" s="650"/>
      <c r="F3669" s="650"/>
    </row>
    <row r="3670" spans="1:6">
      <c r="A3670" s="650"/>
      <c r="B3670" s="650"/>
      <c r="C3670" s="650"/>
      <c r="D3670" s="650"/>
      <c r="E3670" s="650"/>
      <c r="F3670" s="650"/>
    </row>
    <row r="3671" spans="1:6">
      <c r="A3671" s="650"/>
      <c r="B3671" s="650"/>
      <c r="C3671" s="650"/>
      <c r="D3671" s="650"/>
      <c r="E3671" s="650"/>
      <c r="F3671" s="650"/>
    </row>
    <row r="3672" spans="1:6">
      <c r="A3672" s="650"/>
      <c r="B3672" s="650"/>
      <c r="C3672" s="650"/>
      <c r="D3672" s="650"/>
      <c r="E3672" s="650"/>
      <c r="F3672" s="650"/>
    </row>
    <row r="3673" spans="1:6">
      <c r="A3673" s="650"/>
      <c r="B3673" s="650"/>
      <c r="C3673" s="650"/>
      <c r="D3673" s="650"/>
      <c r="E3673" s="650"/>
      <c r="F3673" s="650"/>
    </row>
    <row r="3674" spans="1:6">
      <c r="A3674" s="650"/>
      <c r="B3674" s="650"/>
      <c r="C3674" s="650"/>
      <c r="D3674" s="650"/>
      <c r="E3674" s="650"/>
      <c r="F3674" s="650"/>
    </row>
    <row r="3675" spans="1:6">
      <c r="A3675" s="650"/>
      <c r="B3675" s="650"/>
      <c r="C3675" s="650"/>
      <c r="D3675" s="650"/>
      <c r="E3675" s="650"/>
      <c r="F3675" s="650"/>
    </row>
    <row r="3676" spans="1:6">
      <c r="A3676" s="650"/>
      <c r="B3676" s="650"/>
      <c r="C3676" s="650"/>
      <c r="D3676" s="650"/>
      <c r="E3676" s="650"/>
      <c r="F3676" s="650"/>
    </row>
    <row r="3677" spans="1:6">
      <c r="A3677" s="650"/>
      <c r="B3677" s="650"/>
      <c r="C3677" s="650"/>
      <c r="D3677" s="650"/>
      <c r="E3677" s="650"/>
      <c r="F3677" s="650"/>
    </row>
    <row r="3678" spans="1:6">
      <c r="A3678" s="650"/>
      <c r="B3678" s="650"/>
      <c r="C3678" s="650"/>
      <c r="D3678" s="650"/>
      <c r="E3678" s="650"/>
      <c r="F3678" s="650"/>
    </row>
    <row r="3679" spans="1:6">
      <c r="A3679" s="650"/>
      <c r="B3679" s="650"/>
      <c r="C3679" s="650"/>
      <c r="D3679" s="650"/>
      <c r="E3679" s="650"/>
      <c r="F3679" s="650"/>
    </row>
    <row r="3680" spans="1:6">
      <c r="A3680" s="650"/>
      <c r="B3680" s="650"/>
      <c r="C3680" s="650"/>
      <c r="D3680" s="650"/>
      <c r="E3680" s="650"/>
      <c r="F3680" s="650"/>
    </row>
    <row r="3681" spans="1:6">
      <c r="A3681" s="650"/>
      <c r="B3681" s="650"/>
      <c r="C3681" s="650"/>
      <c r="D3681" s="650"/>
      <c r="E3681" s="650"/>
      <c r="F3681" s="650"/>
    </row>
    <row r="3682" spans="1:6">
      <c r="A3682" s="650"/>
      <c r="B3682" s="650"/>
      <c r="C3682" s="650"/>
      <c r="D3682" s="650"/>
      <c r="E3682" s="650"/>
      <c r="F3682" s="650"/>
    </row>
    <row r="3683" spans="1:6">
      <c r="A3683" s="650"/>
      <c r="B3683" s="650"/>
      <c r="C3683" s="650"/>
      <c r="D3683" s="650"/>
      <c r="E3683" s="650"/>
      <c r="F3683" s="650"/>
    </row>
    <row r="3684" spans="1:6">
      <c r="A3684" s="650"/>
      <c r="B3684" s="650"/>
      <c r="C3684" s="650"/>
      <c r="D3684" s="650"/>
      <c r="E3684" s="650"/>
      <c r="F3684" s="650"/>
    </row>
    <row r="3685" spans="1:6">
      <c r="A3685" s="650"/>
      <c r="B3685" s="650"/>
      <c r="C3685" s="650"/>
      <c r="D3685" s="650"/>
      <c r="E3685" s="650"/>
      <c r="F3685" s="650"/>
    </row>
    <row r="3686" spans="1:6">
      <c r="A3686" s="650"/>
      <c r="B3686" s="650"/>
      <c r="C3686" s="650"/>
      <c r="D3686" s="650"/>
      <c r="E3686" s="650"/>
      <c r="F3686" s="650"/>
    </row>
    <row r="3687" spans="1:6">
      <c r="A3687" s="650"/>
      <c r="B3687" s="650"/>
      <c r="C3687" s="650"/>
      <c r="D3687" s="650"/>
      <c r="E3687" s="650"/>
      <c r="F3687" s="650"/>
    </row>
    <row r="3688" spans="1:6">
      <c r="A3688" s="650"/>
      <c r="B3688" s="650"/>
      <c r="C3688" s="650"/>
      <c r="D3688" s="650"/>
      <c r="E3688" s="650"/>
      <c r="F3688" s="650"/>
    </row>
    <row r="3689" spans="1:6">
      <c r="A3689" s="650"/>
      <c r="B3689" s="650"/>
      <c r="C3689" s="650"/>
      <c r="D3689" s="650"/>
      <c r="E3689" s="650"/>
      <c r="F3689" s="650"/>
    </row>
    <row r="3690" spans="1:6">
      <c r="A3690" s="650"/>
      <c r="B3690" s="650"/>
      <c r="C3690" s="650"/>
      <c r="D3690" s="650"/>
      <c r="E3690" s="650"/>
      <c r="F3690" s="650"/>
    </row>
    <row r="3691" spans="1:6">
      <c r="A3691" s="650"/>
      <c r="B3691" s="650"/>
      <c r="C3691" s="650"/>
      <c r="D3691" s="650"/>
      <c r="E3691" s="650"/>
      <c r="F3691" s="650"/>
    </row>
    <row r="3692" spans="1:6">
      <c r="A3692" s="650"/>
      <c r="B3692" s="650"/>
      <c r="C3692" s="650"/>
      <c r="D3692" s="650"/>
      <c r="E3692" s="650"/>
      <c r="F3692" s="650"/>
    </row>
    <row r="3693" spans="1:6">
      <c r="A3693" s="650"/>
      <c r="B3693" s="650"/>
      <c r="C3693" s="650"/>
      <c r="D3693" s="650"/>
      <c r="E3693" s="650"/>
      <c r="F3693" s="650"/>
    </row>
    <row r="3694" spans="1:6">
      <c r="A3694" s="650"/>
      <c r="B3694" s="650"/>
      <c r="C3694" s="650"/>
      <c r="D3694" s="650"/>
      <c r="E3694" s="650"/>
      <c r="F3694" s="650"/>
    </row>
    <row r="3695" spans="1:6">
      <c r="A3695" s="650"/>
      <c r="B3695" s="650"/>
      <c r="C3695" s="650"/>
      <c r="D3695" s="650"/>
      <c r="E3695" s="650"/>
      <c r="F3695" s="650"/>
    </row>
    <row r="3696" spans="1:6">
      <c r="A3696" s="650"/>
      <c r="B3696" s="650"/>
      <c r="C3696" s="650"/>
      <c r="D3696" s="650"/>
      <c r="E3696" s="650"/>
      <c r="F3696" s="650"/>
    </row>
    <row r="3697" spans="1:6">
      <c r="A3697" s="650"/>
      <c r="B3697" s="650"/>
      <c r="C3697" s="650"/>
      <c r="D3697" s="650"/>
      <c r="E3697" s="650"/>
      <c r="F3697" s="650"/>
    </row>
    <row r="3698" spans="1:6">
      <c r="A3698" s="650"/>
      <c r="B3698" s="650"/>
      <c r="C3698" s="650"/>
      <c r="D3698" s="650"/>
      <c r="E3698" s="650"/>
      <c r="F3698" s="650"/>
    </row>
    <row r="3699" spans="1:6">
      <c r="A3699" s="650"/>
      <c r="B3699" s="650"/>
      <c r="C3699" s="650"/>
      <c r="D3699" s="650"/>
      <c r="E3699" s="650"/>
      <c r="F3699" s="650"/>
    </row>
    <row r="3700" spans="1:6">
      <c r="A3700" s="650"/>
      <c r="B3700" s="650"/>
      <c r="C3700" s="650"/>
      <c r="D3700" s="650"/>
      <c r="E3700" s="650"/>
      <c r="F3700" s="650"/>
    </row>
    <row r="3701" spans="1:6">
      <c r="A3701" s="650"/>
      <c r="B3701" s="650"/>
      <c r="C3701" s="650"/>
      <c r="D3701" s="650"/>
      <c r="E3701" s="650"/>
      <c r="F3701" s="650"/>
    </row>
    <row r="3702" spans="1:6">
      <c r="A3702" s="650"/>
      <c r="B3702" s="650"/>
      <c r="C3702" s="650"/>
      <c r="D3702" s="650"/>
      <c r="E3702" s="650"/>
      <c r="F3702" s="650"/>
    </row>
    <row r="3703" spans="1:6">
      <c r="A3703" s="650"/>
      <c r="B3703" s="650"/>
      <c r="C3703" s="650"/>
      <c r="D3703" s="650"/>
      <c r="E3703" s="650"/>
      <c r="F3703" s="650"/>
    </row>
    <row r="3704" spans="1:6">
      <c r="A3704" s="650"/>
      <c r="B3704" s="650"/>
      <c r="C3704" s="650"/>
      <c r="D3704" s="650"/>
      <c r="E3704" s="650"/>
      <c r="F3704" s="650"/>
    </row>
    <row r="3705" spans="1:6">
      <c r="A3705" s="650"/>
      <c r="B3705" s="650"/>
      <c r="C3705" s="650"/>
      <c r="D3705" s="650"/>
      <c r="E3705" s="650"/>
      <c r="F3705" s="650"/>
    </row>
    <row r="3706" spans="1:6">
      <c r="A3706" s="650"/>
      <c r="B3706" s="650"/>
      <c r="C3706" s="650"/>
      <c r="D3706" s="650"/>
      <c r="E3706" s="650"/>
      <c r="F3706" s="650"/>
    </row>
    <row r="3707" spans="1:6">
      <c r="A3707" s="650"/>
      <c r="B3707" s="650"/>
      <c r="C3707" s="650"/>
      <c r="D3707" s="650"/>
      <c r="E3707" s="650"/>
      <c r="F3707" s="650"/>
    </row>
    <row r="3708" spans="1:6">
      <c r="A3708" s="650"/>
      <c r="B3708" s="650"/>
      <c r="C3708" s="650"/>
      <c r="D3708" s="650"/>
      <c r="E3708" s="650"/>
      <c r="F3708" s="650"/>
    </row>
    <row r="3709" spans="1:6">
      <c r="A3709" s="650"/>
      <c r="B3709" s="650"/>
      <c r="C3709" s="650"/>
      <c r="D3709" s="650"/>
      <c r="E3709" s="650"/>
      <c r="F3709" s="650"/>
    </row>
    <row r="3710" spans="1:6">
      <c r="A3710" s="650"/>
      <c r="B3710" s="650"/>
      <c r="C3710" s="650"/>
      <c r="D3710" s="650"/>
      <c r="E3710" s="650"/>
      <c r="F3710" s="650"/>
    </row>
    <row r="3711" spans="1:6">
      <c r="A3711" s="650"/>
      <c r="B3711" s="650"/>
      <c r="C3711" s="650"/>
      <c r="D3711" s="650"/>
      <c r="E3711" s="650"/>
      <c r="F3711" s="650"/>
    </row>
    <row r="3712" spans="1:6">
      <c r="A3712" s="650"/>
      <c r="B3712" s="650"/>
      <c r="C3712" s="650"/>
      <c r="D3712" s="650"/>
      <c r="E3712" s="650"/>
      <c r="F3712" s="650"/>
    </row>
    <row r="3713" spans="1:6">
      <c r="A3713" s="650"/>
      <c r="B3713" s="650"/>
      <c r="C3713" s="650"/>
      <c r="D3713" s="650"/>
      <c r="E3713" s="650"/>
      <c r="F3713" s="650"/>
    </row>
    <row r="3714" spans="1:6">
      <c r="A3714" s="650"/>
      <c r="B3714" s="650"/>
      <c r="C3714" s="650"/>
      <c r="D3714" s="650"/>
      <c r="E3714" s="650"/>
      <c r="F3714" s="650"/>
    </row>
    <row r="3715" spans="1:6">
      <c r="A3715" s="650"/>
      <c r="B3715" s="650"/>
      <c r="C3715" s="650"/>
      <c r="D3715" s="650"/>
      <c r="E3715" s="650"/>
      <c r="F3715" s="650"/>
    </row>
    <row r="3716" spans="1:6">
      <c r="A3716" s="650"/>
      <c r="B3716" s="650"/>
      <c r="C3716" s="650"/>
      <c r="D3716" s="650"/>
      <c r="E3716" s="650"/>
      <c r="F3716" s="650"/>
    </row>
    <row r="3717" spans="1:6">
      <c r="A3717" s="650"/>
      <c r="B3717" s="650"/>
      <c r="C3717" s="650"/>
      <c r="D3717" s="650"/>
      <c r="E3717" s="650"/>
      <c r="F3717" s="650"/>
    </row>
    <row r="3718" spans="1:6">
      <c r="A3718" s="650"/>
      <c r="B3718" s="650"/>
      <c r="C3718" s="650"/>
      <c r="D3718" s="650"/>
      <c r="E3718" s="650"/>
      <c r="F3718" s="650"/>
    </row>
    <row r="3719" spans="1:6">
      <c r="A3719" s="650"/>
      <c r="B3719" s="650"/>
      <c r="C3719" s="650"/>
      <c r="D3719" s="650"/>
      <c r="E3719" s="650"/>
      <c r="F3719" s="650"/>
    </row>
    <row r="3720" spans="1:6">
      <c r="A3720" s="650"/>
      <c r="B3720" s="650"/>
      <c r="C3720" s="650"/>
      <c r="D3720" s="650"/>
      <c r="E3720" s="650"/>
      <c r="F3720" s="650"/>
    </row>
    <row r="3721" spans="1:6">
      <c r="A3721" s="650"/>
      <c r="B3721" s="650"/>
      <c r="C3721" s="650"/>
      <c r="D3721" s="650"/>
      <c r="E3721" s="650"/>
      <c r="F3721" s="650"/>
    </row>
    <row r="3722" spans="1:6">
      <c r="A3722" s="650"/>
      <c r="B3722" s="650"/>
      <c r="C3722" s="650"/>
      <c r="D3722" s="650"/>
      <c r="E3722" s="650"/>
      <c r="F3722" s="650"/>
    </row>
    <row r="3723" spans="1:6">
      <c r="A3723" s="650"/>
      <c r="B3723" s="650"/>
      <c r="C3723" s="650"/>
      <c r="D3723" s="650"/>
      <c r="E3723" s="650"/>
      <c r="F3723" s="650"/>
    </row>
    <row r="3724" spans="1:6">
      <c r="A3724" s="650"/>
      <c r="B3724" s="650"/>
      <c r="C3724" s="650"/>
      <c r="D3724" s="650"/>
      <c r="E3724" s="650"/>
      <c r="F3724" s="650"/>
    </row>
    <row r="3725" spans="1:6">
      <c r="A3725" s="650"/>
      <c r="B3725" s="650"/>
      <c r="C3725" s="650"/>
      <c r="D3725" s="650"/>
      <c r="E3725" s="650"/>
      <c r="F3725" s="650"/>
    </row>
    <row r="3726" spans="1:6">
      <c r="A3726" s="650"/>
      <c r="B3726" s="650"/>
      <c r="C3726" s="650"/>
      <c r="D3726" s="650"/>
      <c r="E3726" s="650"/>
      <c r="F3726" s="650"/>
    </row>
    <row r="3727" spans="1:6">
      <c r="A3727" s="650"/>
      <c r="B3727" s="650"/>
      <c r="C3727" s="650"/>
      <c r="D3727" s="650"/>
      <c r="E3727" s="650"/>
      <c r="F3727" s="650"/>
    </row>
    <row r="3728" spans="1:6">
      <c r="A3728" s="650"/>
      <c r="B3728" s="650"/>
      <c r="C3728" s="650"/>
      <c r="D3728" s="650"/>
      <c r="E3728" s="650"/>
      <c r="F3728" s="650"/>
    </row>
    <row r="3729" spans="1:6">
      <c r="A3729" s="650"/>
      <c r="B3729" s="650"/>
      <c r="C3729" s="650"/>
      <c r="D3729" s="650"/>
      <c r="E3729" s="650"/>
      <c r="F3729" s="650"/>
    </row>
    <row r="3730" spans="1:6">
      <c r="A3730" s="650"/>
      <c r="B3730" s="650"/>
      <c r="C3730" s="650"/>
      <c r="D3730" s="650"/>
      <c r="E3730" s="650"/>
      <c r="F3730" s="650"/>
    </row>
    <row r="3731" spans="1:6">
      <c r="A3731" s="650"/>
      <c r="B3731" s="650"/>
      <c r="C3731" s="650"/>
      <c r="D3731" s="650"/>
      <c r="E3731" s="650"/>
      <c r="F3731" s="650"/>
    </row>
    <row r="3732" spans="1:6">
      <c r="A3732" s="650"/>
      <c r="B3732" s="650"/>
      <c r="C3732" s="650"/>
      <c r="D3732" s="650"/>
      <c r="E3732" s="650"/>
      <c r="F3732" s="650"/>
    </row>
    <row r="3733" spans="1:6">
      <c r="A3733" s="650"/>
      <c r="B3733" s="650"/>
      <c r="C3733" s="650"/>
      <c r="D3733" s="650"/>
      <c r="E3733" s="650"/>
      <c r="F3733" s="650"/>
    </row>
    <row r="3734" spans="1:6">
      <c r="A3734" s="650"/>
      <c r="B3734" s="650"/>
      <c r="C3734" s="650"/>
      <c r="D3734" s="650"/>
      <c r="E3734" s="650"/>
      <c r="F3734" s="650"/>
    </row>
    <row r="3735" spans="1:6">
      <c r="A3735" s="650"/>
      <c r="B3735" s="650"/>
      <c r="C3735" s="650"/>
      <c r="D3735" s="650"/>
      <c r="E3735" s="650"/>
      <c r="F3735" s="650"/>
    </row>
    <row r="3736" spans="1:6">
      <c r="A3736" s="650"/>
      <c r="B3736" s="650"/>
      <c r="C3736" s="650"/>
      <c r="D3736" s="650"/>
      <c r="E3736" s="650"/>
      <c r="F3736" s="650"/>
    </row>
    <row r="3737" spans="1:6">
      <c r="A3737" s="650"/>
      <c r="B3737" s="650"/>
      <c r="C3737" s="650"/>
      <c r="D3737" s="650"/>
      <c r="E3737" s="650"/>
      <c r="F3737" s="650"/>
    </row>
    <row r="3738" spans="1:6">
      <c r="A3738" s="650"/>
      <c r="B3738" s="650"/>
      <c r="C3738" s="650"/>
      <c r="D3738" s="650"/>
      <c r="E3738" s="650"/>
      <c r="F3738" s="650"/>
    </row>
    <row r="3739" spans="1:6">
      <c r="A3739" s="650"/>
      <c r="B3739" s="650"/>
      <c r="C3739" s="650"/>
      <c r="D3739" s="650"/>
      <c r="E3739" s="650"/>
      <c r="F3739" s="650"/>
    </row>
    <row r="3740" spans="1:6">
      <c r="A3740" s="650"/>
      <c r="B3740" s="650"/>
      <c r="C3740" s="650"/>
      <c r="D3740" s="650"/>
      <c r="E3740" s="650"/>
      <c r="F3740" s="650"/>
    </row>
    <row r="3741" spans="1:6">
      <c r="A3741" s="650"/>
      <c r="B3741" s="650"/>
      <c r="C3741" s="650"/>
      <c r="D3741" s="650"/>
      <c r="E3741" s="650"/>
      <c r="F3741" s="650"/>
    </row>
    <row r="3742" spans="1:6">
      <c r="A3742" s="650"/>
      <c r="B3742" s="650"/>
      <c r="C3742" s="650"/>
      <c r="D3742" s="650"/>
      <c r="E3742" s="650"/>
      <c r="F3742" s="650"/>
    </row>
    <row r="3743" spans="1:6">
      <c r="A3743" s="650"/>
      <c r="B3743" s="650"/>
      <c r="C3743" s="650"/>
      <c r="D3743" s="650"/>
      <c r="E3743" s="650"/>
      <c r="F3743" s="650"/>
    </row>
    <row r="3744" spans="1:6">
      <c r="A3744" s="650"/>
      <c r="B3744" s="650"/>
      <c r="C3744" s="650"/>
      <c r="D3744" s="650"/>
      <c r="E3744" s="650"/>
      <c r="F3744" s="650"/>
    </row>
    <row r="3745" spans="1:6">
      <c r="A3745" s="650"/>
      <c r="B3745" s="650"/>
      <c r="C3745" s="650"/>
      <c r="D3745" s="650"/>
      <c r="E3745" s="650"/>
      <c r="F3745" s="650"/>
    </row>
    <row r="3746" spans="1:6">
      <c r="A3746" s="650"/>
      <c r="B3746" s="650"/>
      <c r="C3746" s="650"/>
      <c r="D3746" s="650"/>
      <c r="E3746" s="650"/>
      <c r="F3746" s="650"/>
    </row>
    <row r="3747" spans="1:6">
      <c r="A3747" s="650"/>
      <c r="B3747" s="650"/>
      <c r="C3747" s="650"/>
      <c r="D3747" s="650"/>
      <c r="E3747" s="650"/>
      <c r="F3747" s="650"/>
    </row>
    <row r="3748" spans="1:6">
      <c r="A3748" s="650"/>
      <c r="B3748" s="650"/>
      <c r="C3748" s="650"/>
      <c r="D3748" s="650"/>
      <c r="E3748" s="650"/>
      <c r="F3748" s="650"/>
    </row>
    <row r="3749" spans="1:6">
      <c r="A3749" s="650"/>
      <c r="B3749" s="650"/>
      <c r="C3749" s="650"/>
      <c r="D3749" s="650"/>
      <c r="E3749" s="650"/>
      <c r="F3749" s="650"/>
    </row>
    <row r="3750" spans="1:6">
      <c r="A3750" s="650"/>
      <c r="B3750" s="650"/>
      <c r="C3750" s="650"/>
      <c r="D3750" s="650"/>
      <c r="E3750" s="650"/>
      <c r="F3750" s="650"/>
    </row>
    <row r="3751" spans="1:6">
      <c r="A3751" s="650"/>
      <c r="B3751" s="650"/>
      <c r="C3751" s="650"/>
      <c r="D3751" s="650"/>
      <c r="E3751" s="650"/>
      <c r="F3751" s="650"/>
    </row>
    <row r="3752" spans="1:6">
      <c r="A3752" s="650"/>
      <c r="B3752" s="650"/>
      <c r="C3752" s="650"/>
      <c r="D3752" s="650"/>
      <c r="E3752" s="650"/>
      <c r="F3752" s="650"/>
    </row>
    <row r="3753" spans="1:6">
      <c r="A3753" s="650"/>
      <c r="B3753" s="650"/>
      <c r="C3753" s="650"/>
      <c r="D3753" s="650"/>
      <c r="E3753" s="650"/>
      <c r="F3753" s="650"/>
    </row>
    <row r="3754" spans="1:6">
      <c r="A3754" s="650"/>
      <c r="B3754" s="650"/>
      <c r="C3754" s="650"/>
      <c r="D3754" s="650"/>
      <c r="E3754" s="650"/>
      <c r="F3754" s="650"/>
    </row>
    <row r="3755" spans="1:6">
      <c r="A3755" s="650"/>
      <c r="B3755" s="650"/>
      <c r="C3755" s="650"/>
      <c r="D3755" s="650"/>
      <c r="E3755" s="650"/>
      <c r="F3755" s="650"/>
    </row>
    <row r="3756" spans="1:6">
      <c r="A3756" s="650"/>
      <c r="B3756" s="650"/>
      <c r="C3756" s="650"/>
      <c r="D3756" s="650"/>
      <c r="E3756" s="650"/>
      <c r="F3756" s="650"/>
    </row>
    <row r="3757" spans="1:6">
      <c r="A3757" s="650"/>
      <c r="B3757" s="650"/>
      <c r="C3757" s="650"/>
      <c r="D3757" s="650"/>
      <c r="E3757" s="650"/>
      <c r="F3757" s="650"/>
    </row>
    <row r="3758" spans="1:6">
      <c r="A3758" s="650"/>
      <c r="B3758" s="650"/>
      <c r="C3758" s="650"/>
      <c r="D3758" s="650"/>
      <c r="E3758" s="650"/>
      <c r="F3758" s="650"/>
    </row>
    <row r="3759" spans="1:6">
      <c r="A3759" s="650"/>
      <c r="B3759" s="650"/>
      <c r="C3759" s="650"/>
      <c r="D3759" s="650"/>
      <c r="E3759" s="650"/>
      <c r="F3759" s="650"/>
    </row>
    <row r="3760" spans="1:6">
      <c r="A3760" s="650"/>
      <c r="B3760" s="650"/>
      <c r="C3760" s="650"/>
      <c r="D3760" s="650"/>
      <c r="E3760" s="650"/>
      <c r="F3760" s="650"/>
    </row>
    <row r="3761" spans="1:6">
      <c r="A3761" s="650"/>
      <c r="B3761" s="650"/>
      <c r="C3761" s="650"/>
      <c r="D3761" s="650"/>
      <c r="E3761" s="650"/>
      <c r="F3761" s="650"/>
    </row>
    <row r="3762" spans="1:6">
      <c r="A3762" s="650"/>
      <c r="B3762" s="650"/>
      <c r="C3762" s="650"/>
      <c r="D3762" s="650"/>
      <c r="E3762" s="650"/>
      <c r="F3762" s="650"/>
    </row>
    <row r="3763" spans="1:6">
      <c r="A3763" s="650"/>
      <c r="B3763" s="650"/>
      <c r="C3763" s="650"/>
      <c r="D3763" s="650"/>
      <c r="E3763" s="650"/>
      <c r="F3763" s="650"/>
    </row>
    <row r="3764" spans="1:6">
      <c r="A3764" s="650"/>
      <c r="B3764" s="650"/>
      <c r="C3764" s="650"/>
      <c r="D3764" s="650"/>
      <c r="E3764" s="650"/>
      <c r="F3764" s="650"/>
    </row>
    <row r="3765" spans="1:6">
      <c r="A3765" s="650"/>
      <c r="B3765" s="650"/>
      <c r="C3765" s="650"/>
      <c r="D3765" s="650"/>
      <c r="E3765" s="650"/>
      <c r="F3765" s="650"/>
    </row>
    <row r="3766" spans="1:6">
      <c r="A3766" s="650"/>
      <c r="B3766" s="650"/>
      <c r="C3766" s="650"/>
      <c r="D3766" s="650"/>
      <c r="E3766" s="650"/>
      <c r="F3766" s="650"/>
    </row>
    <row r="3767" spans="1:6">
      <c r="A3767" s="650"/>
      <c r="B3767" s="650"/>
      <c r="C3767" s="650"/>
      <c r="D3767" s="650"/>
      <c r="E3767" s="650"/>
      <c r="F3767" s="650"/>
    </row>
    <row r="3768" spans="1:6">
      <c r="A3768" s="650"/>
      <c r="B3768" s="650"/>
      <c r="C3768" s="650"/>
      <c r="D3768" s="650"/>
      <c r="E3768" s="650"/>
      <c r="F3768" s="650"/>
    </row>
    <row r="3769" spans="1:6">
      <c r="A3769" s="650"/>
      <c r="B3769" s="650"/>
      <c r="C3769" s="650"/>
      <c r="D3769" s="650"/>
      <c r="E3769" s="650"/>
      <c r="F3769" s="650"/>
    </row>
    <row r="3770" spans="1:6">
      <c r="A3770" s="650"/>
      <c r="B3770" s="650"/>
      <c r="C3770" s="650"/>
      <c r="D3770" s="650"/>
      <c r="E3770" s="650"/>
      <c r="F3770" s="650"/>
    </row>
    <row r="3771" spans="1:6">
      <c r="A3771" s="650"/>
      <c r="B3771" s="650"/>
      <c r="C3771" s="650"/>
      <c r="D3771" s="650"/>
      <c r="E3771" s="650"/>
      <c r="F3771" s="650"/>
    </row>
    <row r="3772" spans="1:6">
      <c r="A3772" s="650"/>
      <c r="B3772" s="650"/>
      <c r="C3772" s="650"/>
      <c r="D3772" s="650"/>
      <c r="E3772" s="650"/>
      <c r="F3772" s="650"/>
    </row>
    <row r="3773" spans="1:6">
      <c r="A3773" s="650"/>
      <c r="B3773" s="650"/>
      <c r="C3773" s="650"/>
      <c r="D3773" s="650"/>
      <c r="E3773" s="650"/>
      <c r="F3773" s="650"/>
    </row>
    <row r="3774" spans="1:6">
      <c r="A3774" s="650"/>
      <c r="B3774" s="650"/>
      <c r="C3774" s="650"/>
      <c r="D3774" s="650"/>
      <c r="E3774" s="650"/>
      <c r="F3774" s="650"/>
    </row>
    <row r="3775" spans="1:6">
      <c r="A3775" s="650"/>
      <c r="B3775" s="650"/>
      <c r="C3775" s="650"/>
      <c r="D3775" s="650"/>
      <c r="E3775" s="650"/>
      <c r="F3775" s="650"/>
    </row>
    <row r="3776" spans="1:6">
      <c r="A3776" s="650"/>
      <c r="B3776" s="650"/>
      <c r="C3776" s="650"/>
      <c r="D3776" s="650"/>
      <c r="E3776" s="650"/>
      <c r="F3776" s="650"/>
    </row>
    <row r="3777" spans="1:6">
      <c r="A3777" s="650"/>
      <c r="B3777" s="650"/>
      <c r="C3777" s="650"/>
      <c r="D3777" s="650"/>
      <c r="E3777" s="650"/>
      <c r="F3777" s="650"/>
    </row>
    <row r="3778" spans="1:6">
      <c r="A3778" s="650"/>
      <c r="B3778" s="650"/>
      <c r="C3778" s="650"/>
      <c r="D3778" s="650"/>
      <c r="E3778" s="650"/>
      <c r="F3778" s="650"/>
    </row>
    <row r="3779" spans="1:6">
      <c r="A3779" s="650"/>
      <c r="B3779" s="650"/>
      <c r="C3779" s="650"/>
      <c r="D3779" s="650"/>
      <c r="E3779" s="650"/>
      <c r="F3779" s="650"/>
    </row>
    <row r="3780" spans="1:6">
      <c r="A3780" s="650"/>
      <c r="B3780" s="650"/>
      <c r="C3780" s="650"/>
      <c r="D3780" s="650"/>
      <c r="E3780" s="650"/>
      <c r="F3780" s="650"/>
    </row>
    <row r="3781" spans="1:6">
      <c r="A3781" s="650"/>
      <c r="B3781" s="650"/>
      <c r="C3781" s="650"/>
      <c r="D3781" s="650"/>
      <c r="E3781" s="650"/>
      <c r="F3781" s="650"/>
    </row>
    <row r="3782" spans="1:6">
      <c r="A3782" s="650"/>
      <c r="B3782" s="650"/>
      <c r="C3782" s="650"/>
      <c r="D3782" s="650"/>
      <c r="E3782" s="650"/>
      <c r="F3782" s="650"/>
    </row>
    <row r="3783" spans="1:6">
      <c r="A3783" s="650"/>
      <c r="B3783" s="650"/>
      <c r="C3783" s="650"/>
      <c r="D3783" s="650"/>
      <c r="E3783" s="650"/>
      <c r="F3783" s="650"/>
    </row>
    <row r="3784" spans="1:6">
      <c r="A3784" s="650"/>
      <c r="B3784" s="650"/>
      <c r="C3784" s="650"/>
      <c r="D3784" s="650"/>
      <c r="E3784" s="650"/>
      <c r="F3784" s="650"/>
    </row>
    <row r="3785" spans="1:6">
      <c r="A3785" s="650"/>
      <c r="B3785" s="650"/>
      <c r="C3785" s="650"/>
      <c r="D3785" s="650"/>
      <c r="E3785" s="650"/>
      <c r="F3785" s="650"/>
    </row>
    <row r="3786" spans="1:6">
      <c r="A3786" s="650"/>
      <c r="B3786" s="650"/>
      <c r="C3786" s="650"/>
      <c r="D3786" s="650"/>
      <c r="E3786" s="650"/>
      <c r="F3786" s="650"/>
    </row>
    <row r="3787" spans="1:6">
      <c r="A3787" s="650"/>
      <c r="B3787" s="650"/>
      <c r="C3787" s="650"/>
      <c r="D3787" s="650"/>
      <c r="E3787" s="650"/>
      <c r="F3787" s="650"/>
    </row>
    <row r="3788" spans="1:6">
      <c r="A3788" s="650"/>
      <c r="B3788" s="650"/>
      <c r="C3788" s="650"/>
      <c r="D3788" s="650"/>
      <c r="E3788" s="650"/>
      <c r="F3788" s="650"/>
    </row>
    <row r="3789" spans="1:6">
      <c r="A3789" s="650"/>
      <c r="B3789" s="650"/>
      <c r="C3789" s="650"/>
      <c r="D3789" s="650"/>
      <c r="E3789" s="650"/>
      <c r="F3789" s="650"/>
    </row>
    <row r="3790" spans="1:6">
      <c r="A3790" s="650"/>
      <c r="B3790" s="650"/>
      <c r="C3790" s="650"/>
      <c r="D3790" s="650"/>
      <c r="E3790" s="650"/>
      <c r="F3790" s="650"/>
    </row>
    <row r="3791" spans="1:6">
      <c r="A3791" s="650"/>
      <c r="B3791" s="650"/>
      <c r="C3791" s="650"/>
      <c r="D3791" s="650"/>
      <c r="E3791" s="650"/>
      <c r="F3791" s="650"/>
    </row>
    <row r="3792" spans="1:6">
      <c r="A3792" s="650"/>
      <c r="B3792" s="650"/>
      <c r="C3792" s="650"/>
      <c r="D3792" s="650"/>
      <c r="E3792" s="650"/>
      <c r="F3792" s="650"/>
    </row>
    <row r="3793" spans="1:6">
      <c r="A3793" s="650"/>
      <c r="B3793" s="650"/>
      <c r="C3793" s="650"/>
      <c r="D3793" s="650"/>
      <c r="E3793" s="650"/>
      <c r="F3793" s="650"/>
    </row>
    <row r="3794" spans="1:6">
      <c r="A3794" s="650"/>
      <c r="B3794" s="650"/>
      <c r="C3794" s="650"/>
      <c r="D3794" s="650"/>
      <c r="E3794" s="650"/>
      <c r="F3794" s="650"/>
    </row>
    <row r="3795" spans="1:6">
      <c r="A3795" s="650"/>
      <c r="B3795" s="650"/>
      <c r="C3795" s="650"/>
      <c r="D3795" s="650"/>
      <c r="E3795" s="650"/>
      <c r="F3795" s="650"/>
    </row>
    <row r="3796" spans="1:6">
      <c r="A3796" s="650"/>
      <c r="B3796" s="650"/>
      <c r="C3796" s="650"/>
      <c r="D3796" s="650"/>
      <c r="E3796" s="650"/>
      <c r="F3796" s="650"/>
    </row>
    <row r="3797" spans="1:6">
      <c r="A3797" s="650"/>
      <c r="B3797" s="650"/>
      <c r="C3797" s="650"/>
      <c r="D3797" s="650"/>
      <c r="E3797" s="650"/>
      <c r="F3797" s="650"/>
    </row>
    <row r="3798" spans="1:6">
      <c r="A3798" s="650"/>
      <c r="B3798" s="650"/>
      <c r="C3798" s="650"/>
      <c r="D3798" s="650"/>
      <c r="E3798" s="650"/>
      <c r="F3798" s="650"/>
    </row>
    <row r="3799" spans="1:6">
      <c r="A3799" s="650"/>
      <c r="B3799" s="650"/>
      <c r="C3799" s="650"/>
      <c r="D3799" s="650"/>
      <c r="E3799" s="650"/>
      <c r="F3799" s="650"/>
    </row>
    <row r="3800" spans="1:6">
      <c r="A3800" s="650"/>
      <c r="B3800" s="650"/>
      <c r="C3800" s="650"/>
      <c r="D3800" s="650"/>
      <c r="E3800" s="650"/>
      <c r="F3800" s="650"/>
    </row>
    <row r="3801" spans="1:6">
      <c r="A3801" s="650"/>
      <c r="B3801" s="650"/>
      <c r="C3801" s="650"/>
      <c r="D3801" s="650"/>
      <c r="E3801" s="650"/>
      <c r="F3801" s="650"/>
    </row>
    <row r="3802" spans="1:6">
      <c r="A3802" s="650"/>
      <c r="B3802" s="650"/>
      <c r="C3802" s="650"/>
      <c r="D3802" s="650"/>
      <c r="E3802" s="650"/>
      <c r="F3802" s="650"/>
    </row>
    <row r="3803" spans="1:6">
      <c r="A3803" s="650"/>
      <c r="B3803" s="650"/>
      <c r="C3803" s="650"/>
      <c r="D3803" s="650"/>
      <c r="E3803" s="650"/>
      <c r="F3803" s="650"/>
    </row>
    <row r="3804" spans="1:6">
      <c r="A3804" s="650"/>
      <c r="B3804" s="650"/>
      <c r="C3804" s="650"/>
      <c r="D3804" s="650"/>
      <c r="E3804" s="650"/>
      <c r="F3804" s="650"/>
    </row>
    <row r="3805" spans="1:6">
      <c r="A3805" s="650"/>
      <c r="B3805" s="650"/>
      <c r="C3805" s="650"/>
      <c r="D3805" s="650"/>
      <c r="E3805" s="650"/>
      <c r="F3805" s="650"/>
    </row>
    <row r="3806" spans="1:6">
      <c r="A3806" s="650"/>
      <c r="B3806" s="650"/>
      <c r="C3806" s="650"/>
      <c r="D3806" s="650"/>
      <c r="E3806" s="650"/>
      <c r="F3806" s="650"/>
    </row>
    <row r="3807" spans="1:6">
      <c r="A3807" s="650"/>
      <c r="B3807" s="650"/>
      <c r="C3807" s="650"/>
      <c r="D3807" s="650"/>
      <c r="E3807" s="650"/>
      <c r="F3807" s="650"/>
    </row>
    <row r="3808" spans="1:6">
      <c r="A3808" s="650"/>
      <c r="B3808" s="650"/>
      <c r="C3808" s="650"/>
      <c r="D3808" s="650"/>
      <c r="E3808" s="650"/>
      <c r="F3808" s="650"/>
    </row>
    <row r="3809" spans="1:6">
      <c r="A3809" s="650"/>
      <c r="B3809" s="650"/>
      <c r="C3809" s="650"/>
      <c r="D3809" s="650"/>
      <c r="E3809" s="650"/>
      <c r="F3809" s="650"/>
    </row>
    <row r="3810" spans="1:6">
      <c r="A3810" s="650"/>
      <c r="B3810" s="650"/>
      <c r="C3810" s="650"/>
      <c r="D3810" s="650"/>
      <c r="E3810" s="650"/>
      <c r="F3810" s="650"/>
    </row>
    <row r="3811" spans="1:6">
      <c r="A3811" s="650"/>
      <c r="B3811" s="650"/>
      <c r="C3811" s="650"/>
      <c r="D3811" s="650"/>
      <c r="E3811" s="650"/>
      <c r="F3811" s="650"/>
    </row>
    <row r="3812" spans="1:6">
      <c r="A3812" s="650"/>
      <c r="B3812" s="650"/>
      <c r="C3812" s="650"/>
      <c r="D3812" s="650"/>
      <c r="E3812" s="650"/>
      <c r="F3812" s="650"/>
    </row>
    <row r="3813" spans="1:6">
      <c r="A3813" s="650"/>
      <c r="B3813" s="650"/>
      <c r="C3813" s="650"/>
      <c r="D3813" s="650"/>
      <c r="E3813" s="650"/>
      <c r="F3813" s="650"/>
    </row>
    <row r="3814" spans="1:6">
      <c r="A3814" s="650"/>
      <c r="B3814" s="650"/>
      <c r="C3814" s="650"/>
      <c r="D3814" s="650"/>
      <c r="E3814" s="650"/>
      <c r="F3814" s="650"/>
    </row>
    <row r="3815" spans="1:6">
      <c r="A3815" s="650"/>
      <c r="B3815" s="650"/>
      <c r="C3815" s="650"/>
      <c r="D3815" s="650"/>
      <c r="E3815" s="650"/>
      <c r="F3815" s="650"/>
    </row>
    <row r="3816" spans="1:6">
      <c r="A3816" s="650"/>
      <c r="B3816" s="650"/>
      <c r="C3816" s="650"/>
      <c r="D3816" s="650"/>
      <c r="E3816" s="650"/>
      <c r="F3816" s="650"/>
    </row>
    <row r="3817" spans="1:6">
      <c r="A3817" s="650"/>
      <c r="B3817" s="650"/>
      <c r="C3817" s="650"/>
      <c r="D3817" s="650"/>
      <c r="E3817" s="650"/>
      <c r="F3817" s="650"/>
    </row>
    <row r="3818" spans="1:6">
      <c r="A3818" s="650"/>
      <c r="B3818" s="650"/>
      <c r="C3818" s="650"/>
      <c r="D3818" s="650"/>
      <c r="E3818" s="650"/>
      <c r="F3818" s="650"/>
    </row>
    <row r="3819" spans="1:6">
      <c r="A3819" s="650"/>
      <c r="B3819" s="650"/>
      <c r="C3819" s="650"/>
      <c r="D3819" s="650"/>
      <c r="E3819" s="650"/>
      <c r="F3819" s="650"/>
    </row>
    <row r="3820" spans="1:6">
      <c r="A3820" s="650"/>
      <c r="B3820" s="650"/>
      <c r="C3820" s="650"/>
      <c r="D3820" s="650"/>
      <c r="E3820" s="650"/>
      <c r="F3820" s="650"/>
    </row>
    <row r="3821" spans="1:6">
      <c r="A3821" s="650"/>
      <c r="B3821" s="650"/>
      <c r="C3821" s="650"/>
      <c r="D3821" s="650"/>
      <c r="E3821" s="650"/>
      <c r="F3821" s="650"/>
    </row>
    <row r="3822" spans="1:6">
      <c r="A3822" s="650"/>
      <c r="B3822" s="650"/>
      <c r="C3822" s="650"/>
      <c r="D3822" s="650"/>
      <c r="E3822" s="650"/>
      <c r="F3822" s="650"/>
    </row>
    <row r="3823" spans="1:6">
      <c r="A3823" s="650"/>
      <c r="B3823" s="650"/>
      <c r="C3823" s="650"/>
      <c r="D3823" s="650"/>
      <c r="E3823" s="650"/>
      <c r="F3823" s="650"/>
    </row>
    <row r="3824" spans="1:6">
      <c r="A3824" s="650"/>
      <c r="B3824" s="650"/>
      <c r="C3824" s="650"/>
      <c r="D3824" s="650"/>
      <c r="E3824" s="650"/>
      <c r="F3824" s="650"/>
    </row>
    <row r="3825" spans="1:6">
      <c r="A3825" s="650"/>
      <c r="B3825" s="650"/>
      <c r="C3825" s="650"/>
      <c r="D3825" s="650"/>
      <c r="E3825" s="650"/>
      <c r="F3825" s="650"/>
    </row>
    <row r="3826" spans="1:6">
      <c r="A3826" s="650"/>
      <c r="B3826" s="650"/>
      <c r="C3826" s="650"/>
      <c r="D3826" s="650"/>
      <c r="E3826" s="650"/>
      <c r="F3826" s="650"/>
    </row>
    <row r="3827" spans="1:6">
      <c r="A3827" s="650"/>
      <c r="B3827" s="650"/>
      <c r="C3827" s="650"/>
      <c r="D3827" s="650"/>
      <c r="E3827" s="650"/>
      <c r="F3827" s="650"/>
    </row>
    <row r="3828" spans="1:6">
      <c r="A3828" s="650"/>
      <c r="B3828" s="650"/>
      <c r="C3828" s="650"/>
      <c r="D3828" s="650"/>
      <c r="E3828" s="650"/>
      <c r="F3828" s="650"/>
    </row>
    <row r="3829" spans="1:6">
      <c r="A3829" s="650"/>
      <c r="B3829" s="650"/>
      <c r="C3829" s="650"/>
      <c r="D3829" s="650"/>
      <c r="E3829" s="650"/>
      <c r="F3829" s="650"/>
    </row>
    <row r="3830" spans="1:6">
      <c r="A3830" s="650"/>
      <c r="B3830" s="650"/>
      <c r="C3830" s="650"/>
      <c r="D3830" s="650"/>
      <c r="E3830" s="650"/>
      <c r="F3830" s="650"/>
    </row>
    <row r="3831" spans="1:6">
      <c r="A3831" s="650"/>
      <c r="B3831" s="650"/>
      <c r="C3831" s="650"/>
      <c r="D3831" s="650"/>
      <c r="E3831" s="650"/>
      <c r="F3831" s="650"/>
    </row>
    <row r="3832" spans="1:6">
      <c r="A3832" s="650"/>
      <c r="B3832" s="650"/>
      <c r="C3832" s="650"/>
      <c r="D3832" s="650"/>
      <c r="E3832" s="650"/>
      <c r="F3832" s="650"/>
    </row>
    <row r="3833" spans="1:6">
      <c r="A3833" s="650"/>
      <c r="B3833" s="650"/>
      <c r="C3833" s="650"/>
      <c r="D3833" s="650"/>
      <c r="E3833" s="650"/>
      <c r="F3833" s="650"/>
    </row>
    <row r="3834" spans="1:6">
      <c r="A3834" s="650"/>
      <c r="B3834" s="650"/>
      <c r="C3834" s="650"/>
      <c r="D3834" s="650"/>
      <c r="E3834" s="650"/>
      <c r="F3834" s="650"/>
    </row>
    <row r="3835" spans="1:6">
      <c r="A3835" s="650"/>
      <c r="B3835" s="650"/>
      <c r="C3835" s="650"/>
      <c r="D3835" s="650"/>
      <c r="E3835" s="650"/>
      <c r="F3835" s="650"/>
    </row>
    <row r="3836" spans="1:6">
      <c r="A3836" s="650"/>
      <c r="B3836" s="650"/>
      <c r="C3836" s="650"/>
      <c r="D3836" s="650"/>
      <c r="E3836" s="650"/>
      <c r="F3836" s="650"/>
    </row>
    <row r="3837" spans="1:6">
      <c r="A3837" s="650"/>
      <c r="B3837" s="650"/>
      <c r="C3837" s="650"/>
      <c r="D3837" s="650"/>
      <c r="E3837" s="650"/>
      <c r="F3837" s="650"/>
    </row>
    <row r="3838" spans="1:6">
      <c r="A3838" s="650"/>
      <c r="B3838" s="650"/>
      <c r="C3838" s="650"/>
      <c r="D3838" s="650"/>
      <c r="E3838" s="650"/>
      <c r="F3838" s="650"/>
    </row>
    <row r="3839" spans="1:6">
      <c r="A3839" s="650"/>
      <c r="B3839" s="650"/>
      <c r="C3839" s="650"/>
      <c r="D3839" s="650"/>
      <c r="E3839" s="650"/>
      <c r="F3839" s="650"/>
    </row>
    <row r="3840" spans="1:6">
      <c r="A3840" s="650"/>
      <c r="B3840" s="650"/>
      <c r="C3840" s="650"/>
      <c r="D3840" s="650"/>
      <c r="E3840" s="650"/>
      <c r="F3840" s="650"/>
    </row>
    <row r="3841" spans="1:6">
      <c r="A3841" s="650"/>
      <c r="B3841" s="650"/>
      <c r="C3841" s="650"/>
      <c r="D3841" s="650"/>
      <c r="E3841" s="650"/>
      <c r="F3841" s="650"/>
    </row>
    <row r="3842" spans="1:6">
      <c r="A3842" s="650"/>
      <c r="B3842" s="650"/>
      <c r="C3842" s="650"/>
      <c r="D3842" s="650"/>
      <c r="E3842" s="650"/>
      <c r="F3842" s="650"/>
    </row>
    <row r="3843" spans="1:6">
      <c r="A3843" s="650"/>
      <c r="B3843" s="650"/>
      <c r="C3843" s="650"/>
      <c r="D3843" s="650"/>
      <c r="E3843" s="650"/>
      <c r="F3843" s="650"/>
    </row>
    <row r="3844" spans="1:6">
      <c r="A3844" s="650"/>
      <c r="B3844" s="650"/>
      <c r="C3844" s="650"/>
      <c r="D3844" s="650"/>
      <c r="E3844" s="650"/>
      <c r="F3844" s="650"/>
    </row>
    <row r="3845" spans="1:6">
      <c r="A3845" s="650"/>
      <c r="B3845" s="650"/>
      <c r="C3845" s="650"/>
      <c r="D3845" s="650"/>
      <c r="E3845" s="650"/>
      <c r="F3845" s="650"/>
    </row>
    <row r="3846" spans="1:6">
      <c r="A3846" s="650"/>
      <c r="B3846" s="650"/>
      <c r="C3846" s="650"/>
      <c r="D3846" s="650"/>
      <c r="E3846" s="650"/>
      <c r="F3846" s="650"/>
    </row>
    <row r="3847" spans="1:6">
      <c r="A3847" s="650"/>
      <c r="B3847" s="650"/>
      <c r="C3847" s="650"/>
      <c r="D3847" s="650"/>
      <c r="E3847" s="650"/>
      <c r="F3847" s="650"/>
    </row>
    <row r="3848" spans="1:6">
      <c r="A3848" s="650"/>
      <c r="B3848" s="650"/>
      <c r="C3848" s="650"/>
      <c r="D3848" s="650"/>
      <c r="E3848" s="650"/>
      <c r="F3848" s="650"/>
    </row>
    <row r="3849" spans="1:6">
      <c r="A3849" s="650"/>
      <c r="B3849" s="650"/>
      <c r="C3849" s="650"/>
      <c r="D3849" s="650"/>
      <c r="E3849" s="650"/>
      <c r="F3849" s="650"/>
    </row>
    <row r="3850" spans="1:6">
      <c r="A3850" s="650"/>
      <c r="B3850" s="650"/>
      <c r="C3850" s="650"/>
      <c r="D3850" s="650"/>
      <c r="E3850" s="650"/>
      <c r="F3850" s="650"/>
    </row>
    <row r="3851" spans="1:6">
      <c r="A3851" s="650"/>
      <c r="B3851" s="650"/>
      <c r="C3851" s="650"/>
      <c r="D3851" s="650"/>
      <c r="E3851" s="650"/>
      <c r="F3851" s="650"/>
    </row>
    <row r="3852" spans="1:6">
      <c r="A3852" s="650"/>
      <c r="B3852" s="650"/>
      <c r="C3852" s="650"/>
      <c r="D3852" s="650"/>
      <c r="E3852" s="650"/>
      <c r="F3852" s="650"/>
    </row>
    <row r="3853" spans="1:6">
      <c r="A3853" s="650"/>
      <c r="B3853" s="650"/>
      <c r="C3853" s="650"/>
      <c r="D3853" s="650"/>
      <c r="E3853" s="650"/>
      <c r="F3853" s="650"/>
    </row>
    <row r="3854" spans="1:6">
      <c r="A3854" s="650"/>
      <c r="B3854" s="650"/>
      <c r="C3854" s="650"/>
      <c r="D3854" s="650"/>
      <c r="E3854" s="650"/>
      <c r="F3854" s="650"/>
    </row>
    <row r="3855" spans="1:6">
      <c r="A3855" s="650"/>
      <c r="B3855" s="650"/>
      <c r="C3855" s="650"/>
      <c r="D3855" s="650"/>
      <c r="E3855" s="650"/>
      <c r="F3855" s="650"/>
    </row>
    <row r="3856" spans="1:6">
      <c r="A3856" s="650"/>
      <c r="B3856" s="650"/>
      <c r="C3856" s="650"/>
      <c r="D3856" s="650"/>
      <c r="E3856" s="650"/>
      <c r="F3856" s="650"/>
    </row>
    <row r="3857" spans="1:6">
      <c r="A3857" s="650"/>
      <c r="B3857" s="650"/>
      <c r="C3857" s="650"/>
      <c r="D3857" s="650"/>
      <c r="E3857" s="650"/>
      <c r="F3857" s="650"/>
    </row>
    <row r="3858" spans="1:6">
      <c r="A3858" s="650"/>
      <c r="B3858" s="650"/>
      <c r="C3858" s="650"/>
      <c r="D3858" s="650"/>
      <c r="E3858" s="650"/>
      <c r="F3858" s="650"/>
    </row>
    <row r="3859" spans="1:6">
      <c r="A3859" s="650"/>
      <c r="B3859" s="650"/>
      <c r="C3859" s="650"/>
      <c r="D3859" s="650"/>
      <c r="E3859" s="650"/>
      <c r="F3859" s="650"/>
    </row>
    <row r="3860" spans="1:6">
      <c r="A3860" s="650"/>
      <c r="B3860" s="650"/>
      <c r="C3860" s="650"/>
      <c r="D3860" s="650"/>
      <c r="E3860" s="650"/>
      <c r="F3860" s="650"/>
    </row>
    <row r="3861" spans="1:6">
      <c r="A3861" s="650"/>
      <c r="B3861" s="650"/>
      <c r="C3861" s="650"/>
      <c r="D3861" s="650"/>
      <c r="E3861" s="650"/>
      <c r="F3861" s="650"/>
    </row>
    <row r="3862" spans="1:6">
      <c r="A3862" s="650"/>
      <c r="B3862" s="650"/>
      <c r="C3862" s="650"/>
      <c r="D3862" s="650"/>
      <c r="E3862" s="650"/>
      <c r="F3862" s="650"/>
    </row>
    <row r="3863" spans="1:6">
      <c r="A3863" s="650"/>
      <c r="B3863" s="650"/>
      <c r="C3863" s="650"/>
      <c r="D3863" s="650"/>
      <c r="E3863" s="650"/>
      <c r="F3863" s="650"/>
    </row>
    <row r="3864" spans="1:6">
      <c r="A3864" s="650"/>
      <c r="B3864" s="650"/>
      <c r="C3864" s="650"/>
      <c r="D3864" s="650"/>
      <c r="E3864" s="650"/>
      <c r="F3864" s="650"/>
    </row>
    <row r="3865" spans="1:6">
      <c r="A3865" s="650"/>
      <c r="B3865" s="650"/>
      <c r="C3865" s="650"/>
      <c r="D3865" s="650"/>
      <c r="E3865" s="650"/>
      <c r="F3865" s="650"/>
    </row>
    <row r="3866" spans="1:6">
      <c r="A3866" s="650"/>
      <c r="B3866" s="650"/>
      <c r="C3866" s="650"/>
      <c r="D3866" s="650"/>
      <c r="E3866" s="650"/>
      <c r="F3866" s="650"/>
    </row>
    <row r="3867" spans="1:6">
      <c r="A3867" s="650"/>
      <c r="B3867" s="650"/>
      <c r="C3867" s="650"/>
      <c r="D3867" s="650"/>
      <c r="E3867" s="650"/>
      <c r="F3867" s="650"/>
    </row>
    <row r="3868" spans="1:6">
      <c r="A3868" s="650"/>
      <c r="B3868" s="650"/>
      <c r="C3868" s="650"/>
      <c r="D3868" s="650"/>
      <c r="E3868" s="650"/>
      <c r="F3868" s="650"/>
    </row>
    <row r="3869" spans="1:6">
      <c r="A3869" s="650"/>
      <c r="B3869" s="650"/>
      <c r="C3869" s="650"/>
      <c r="D3869" s="650"/>
      <c r="E3869" s="650"/>
      <c r="F3869" s="650"/>
    </row>
    <row r="3870" spans="1:6">
      <c r="A3870" s="650"/>
      <c r="B3870" s="650"/>
      <c r="C3870" s="650"/>
      <c r="D3870" s="650"/>
      <c r="E3870" s="650"/>
      <c r="F3870" s="650"/>
    </row>
    <row r="3871" spans="1:6">
      <c r="A3871" s="650"/>
      <c r="B3871" s="650"/>
      <c r="C3871" s="650"/>
      <c r="D3871" s="650"/>
      <c r="E3871" s="650"/>
      <c r="F3871" s="650"/>
    </row>
    <row r="3872" spans="1:6">
      <c r="A3872" s="650"/>
      <c r="B3872" s="650"/>
      <c r="C3872" s="650"/>
      <c r="D3872" s="650"/>
      <c r="E3872" s="650"/>
      <c r="F3872" s="650"/>
    </row>
    <row r="3873" spans="1:6">
      <c r="A3873" s="650"/>
      <c r="B3873" s="650"/>
      <c r="C3873" s="650"/>
      <c r="D3873" s="650"/>
      <c r="E3873" s="650"/>
      <c r="F3873" s="650"/>
    </row>
    <row r="3874" spans="1:6">
      <c r="A3874" s="650"/>
      <c r="B3874" s="650"/>
      <c r="C3874" s="650"/>
      <c r="D3874" s="650"/>
      <c r="E3874" s="650"/>
      <c r="F3874" s="650"/>
    </row>
    <row r="3875" spans="1:6">
      <c r="A3875" s="650"/>
      <c r="B3875" s="650"/>
      <c r="C3875" s="650"/>
      <c r="D3875" s="650"/>
      <c r="E3875" s="650"/>
      <c r="F3875" s="650"/>
    </row>
    <row r="3876" spans="1:6">
      <c r="A3876" s="650"/>
      <c r="B3876" s="650"/>
      <c r="C3876" s="650"/>
      <c r="D3876" s="650"/>
      <c r="E3876" s="650"/>
      <c r="F3876" s="650"/>
    </row>
    <row r="3877" spans="1:6">
      <c r="A3877" s="650"/>
      <c r="B3877" s="650"/>
      <c r="C3877" s="650"/>
      <c r="D3877" s="650"/>
      <c r="E3877" s="650"/>
      <c r="F3877" s="650"/>
    </row>
    <row r="3878" spans="1:6">
      <c r="A3878" s="650"/>
      <c r="B3878" s="650"/>
      <c r="C3878" s="650"/>
      <c r="D3878" s="650"/>
      <c r="E3878" s="650"/>
      <c r="F3878" s="650"/>
    </row>
    <row r="3879" spans="1:6">
      <c r="A3879" s="650"/>
      <c r="B3879" s="650"/>
      <c r="C3879" s="650"/>
      <c r="D3879" s="650"/>
      <c r="E3879" s="650"/>
      <c r="F3879" s="650"/>
    </row>
    <row r="3880" spans="1:6">
      <c r="A3880" s="650"/>
      <c r="B3880" s="650"/>
      <c r="C3880" s="650"/>
      <c r="D3880" s="650"/>
      <c r="E3880" s="650"/>
      <c r="F3880" s="650"/>
    </row>
    <row r="3881" spans="1:6">
      <c r="A3881" s="650"/>
      <c r="B3881" s="650"/>
      <c r="C3881" s="650"/>
      <c r="D3881" s="650"/>
      <c r="E3881" s="650"/>
      <c r="F3881" s="650"/>
    </row>
    <row r="3882" spans="1:6">
      <c r="A3882" s="650"/>
      <c r="B3882" s="650"/>
      <c r="C3882" s="650"/>
      <c r="D3882" s="650"/>
      <c r="E3882" s="650"/>
      <c r="F3882" s="650"/>
    </row>
    <row r="3883" spans="1:6">
      <c r="A3883" s="650"/>
      <c r="B3883" s="650"/>
      <c r="C3883" s="650"/>
      <c r="D3883" s="650"/>
      <c r="E3883" s="650"/>
      <c r="F3883" s="650"/>
    </row>
    <row r="3884" spans="1:6">
      <c r="A3884" s="650"/>
      <c r="B3884" s="650"/>
      <c r="C3884" s="650"/>
      <c r="D3884" s="650"/>
      <c r="E3884" s="650"/>
      <c r="F3884" s="650"/>
    </row>
    <row r="3885" spans="1:6">
      <c r="A3885" s="650"/>
      <c r="B3885" s="650"/>
      <c r="C3885" s="650"/>
      <c r="D3885" s="650"/>
      <c r="E3885" s="650"/>
      <c r="F3885" s="650"/>
    </row>
    <row r="3886" spans="1:6">
      <c r="A3886" s="650"/>
      <c r="B3886" s="650"/>
      <c r="C3886" s="650"/>
      <c r="D3886" s="650"/>
      <c r="E3886" s="650"/>
      <c r="F3886" s="650"/>
    </row>
    <row r="3887" spans="1:6">
      <c r="A3887" s="650"/>
      <c r="B3887" s="650"/>
      <c r="C3887" s="650"/>
      <c r="D3887" s="650"/>
      <c r="E3887" s="650"/>
      <c r="F3887" s="650"/>
    </row>
    <row r="3888" spans="1:6">
      <c r="A3888" s="650"/>
      <c r="B3888" s="650"/>
      <c r="C3888" s="650"/>
      <c r="D3888" s="650"/>
      <c r="E3888" s="650"/>
      <c r="F3888" s="650"/>
    </row>
    <row r="3889" spans="1:6">
      <c r="A3889" s="650"/>
      <c r="B3889" s="650"/>
      <c r="C3889" s="650"/>
      <c r="D3889" s="650"/>
      <c r="E3889" s="650"/>
      <c r="F3889" s="650"/>
    </row>
    <row r="3890" spans="1:6">
      <c r="A3890" s="650"/>
      <c r="B3890" s="650"/>
      <c r="C3890" s="650"/>
      <c r="D3890" s="650"/>
      <c r="E3890" s="650"/>
      <c r="F3890" s="650"/>
    </row>
  </sheetData>
  <mergeCells count="15">
    <mergeCell ref="G14:L14"/>
    <mergeCell ref="A20:A26"/>
    <mergeCell ref="B20:B26"/>
    <mergeCell ref="A27:A33"/>
    <mergeCell ref="B27:B33"/>
    <mergeCell ref="A34:A37"/>
    <mergeCell ref="B34:B37"/>
    <mergeCell ref="A1:F1"/>
    <mergeCell ref="A4:A8"/>
    <mergeCell ref="B4:B8"/>
    <mergeCell ref="A9:A19"/>
    <mergeCell ref="B9:B19"/>
    <mergeCell ref="D13:D17"/>
    <mergeCell ref="E13:E17"/>
    <mergeCell ref="F13:F17"/>
  </mergeCells>
  <pageMargins left="0.7" right="0.7" top="0.75" bottom="0.75" header="0.3" footer="0.3"/>
  <pageSetup paperSize="9" orientation="portrait" r:id="rId1"/>
  <headerFooter>
    <oddHeader>&amp;C&amp;"Calibri"&amp;10&amp;KFF0000 OFFICIAL&amp;1#_x000D_</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3F4CB-5996-4F2A-A384-B26A418A644F}">
  <sheetPr>
    <tabColor theme="4"/>
    <pageSetUpPr fitToPage="1"/>
  </sheetPr>
  <dimension ref="A1:T161"/>
  <sheetViews>
    <sheetView zoomScale="80" zoomScaleNormal="80" workbookViewId="0">
      <pane xSplit="5" ySplit="2" topLeftCell="F79" activePane="bottomRight" state="frozen"/>
      <selection pane="topRight" activeCell="F1" sqref="F1"/>
      <selection pane="bottomLeft" activeCell="A3" sqref="A3"/>
      <selection pane="bottomRight" activeCell="E95" sqref="E95"/>
    </sheetView>
  </sheetViews>
  <sheetFormatPr defaultColWidth="9.140625" defaultRowHeight="15"/>
  <cols>
    <col min="1" max="1" width="9.140625" customWidth="1"/>
    <col min="2" max="2" width="7.42578125" customWidth="1"/>
    <col min="3" max="3" width="19.42578125" customWidth="1"/>
    <col min="4" max="4" width="23.28515625" customWidth="1"/>
    <col min="5" max="5" width="12.28515625" style="36" customWidth="1"/>
    <col min="6" max="6" width="12" customWidth="1"/>
    <col min="7" max="7" width="10.5703125" bestFit="1" customWidth="1"/>
    <col min="8" max="9" width="10.85546875" customWidth="1"/>
    <col min="10" max="12" width="10.7109375" customWidth="1"/>
    <col min="13" max="13" width="10.28515625" customWidth="1"/>
    <col min="14" max="14" width="13.85546875" style="36" customWidth="1"/>
    <col min="15" max="15" width="12.7109375" bestFit="1" customWidth="1"/>
    <col min="16" max="17" width="13.140625" bestFit="1" customWidth="1"/>
    <col min="18" max="18" width="11.140625" bestFit="1" customWidth="1"/>
    <col min="19" max="19" width="10.5703125" bestFit="1" customWidth="1"/>
    <col min="20" max="20" width="17.7109375" customWidth="1"/>
    <col min="21" max="21" width="10.42578125" bestFit="1" customWidth="1"/>
    <col min="22" max="22" width="49.85546875" bestFit="1" customWidth="1"/>
    <col min="23" max="23" width="10.5703125" bestFit="1" customWidth="1"/>
    <col min="24" max="24" width="44.5703125" bestFit="1" customWidth="1"/>
    <col min="25" max="25" width="10.140625" bestFit="1" customWidth="1"/>
    <col min="26" max="26" width="40" bestFit="1" customWidth="1"/>
    <col min="28" max="28" width="49.85546875" bestFit="1" customWidth="1"/>
  </cols>
  <sheetData>
    <row r="1" spans="1:17" ht="22.5" customHeight="1" thickBot="1">
      <c r="F1" s="754" t="s">
        <v>129</v>
      </c>
      <c r="G1" s="755"/>
      <c r="H1" s="755"/>
      <c r="I1" s="755"/>
      <c r="J1" s="755"/>
      <c r="K1" s="755"/>
      <c r="L1" s="755"/>
      <c r="M1" s="756"/>
      <c r="N1" s="394"/>
      <c r="O1" s="754" t="s">
        <v>211</v>
      </c>
      <c r="P1" s="755"/>
      <c r="Q1" s="756"/>
    </row>
    <row r="2" spans="1:17" ht="90" customHeight="1" thickBot="1">
      <c r="A2" s="757"/>
      <c r="B2" s="757"/>
      <c r="C2" s="757"/>
      <c r="D2" s="757"/>
      <c r="E2" s="395"/>
      <c r="F2" s="475" t="s">
        <v>254</v>
      </c>
      <c r="G2" s="396" t="s">
        <v>255</v>
      </c>
      <c r="H2" s="396">
        <v>0</v>
      </c>
      <c r="I2" s="396">
        <v>0</v>
      </c>
      <c r="J2" s="396">
        <v>0</v>
      </c>
      <c r="K2" s="396">
        <v>0</v>
      </c>
      <c r="L2" s="592">
        <v>0</v>
      </c>
      <c r="M2" s="397" t="s">
        <v>370</v>
      </c>
      <c r="N2" s="395"/>
      <c r="O2" s="393" t="s">
        <v>206</v>
      </c>
      <c r="P2" s="331" t="s">
        <v>207</v>
      </c>
      <c r="Q2" s="134" t="s">
        <v>210</v>
      </c>
    </row>
    <row r="3" spans="1:17" s="441" customFormat="1" ht="15" customHeight="1" thickBot="1">
      <c r="A3" s="438"/>
      <c r="B3" s="438"/>
      <c r="C3" s="439" t="s">
        <v>203</v>
      </c>
      <c r="D3" s="440"/>
      <c r="E3" s="398" t="s">
        <v>4</v>
      </c>
      <c r="F3" s="476">
        <f>SUM(G3:M3)</f>
        <v>3</v>
      </c>
      <c r="G3" s="477">
        <v>1</v>
      </c>
      <c r="H3" s="477">
        <v>-1</v>
      </c>
      <c r="I3" s="477">
        <v>1</v>
      </c>
      <c r="J3" s="477">
        <v>-1</v>
      </c>
      <c r="K3" s="477">
        <v>1</v>
      </c>
      <c r="L3" s="593">
        <v>1</v>
      </c>
      <c r="M3" s="478">
        <v>1</v>
      </c>
      <c r="N3" s="408" t="s">
        <v>292</v>
      </c>
      <c r="O3" s="442" t="s">
        <v>205</v>
      </c>
      <c r="P3" s="443" t="s">
        <v>208</v>
      </c>
      <c r="Q3" s="444" t="s">
        <v>209</v>
      </c>
    </row>
    <row r="4" spans="1:17" ht="15" customHeight="1">
      <c r="A4" s="743" t="s">
        <v>253</v>
      </c>
      <c r="B4" s="758" t="s">
        <v>150</v>
      </c>
      <c r="C4" s="183"/>
      <c r="D4" s="187"/>
      <c r="E4" s="399"/>
      <c r="F4" s="418">
        <f t="shared" ref="F4:F19" si="0">SUMPRODUCT(G4:M4, G$3:M$3)</f>
        <v>0</v>
      </c>
      <c r="G4" s="249">
        <v>0</v>
      </c>
      <c r="H4" s="195"/>
      <c r="I4" s="195"/>
      <c r="J4" s="195"/>
      <c r="K4" s="195"/>
      <c r="L4" s="594"/>
      <c r="M4" s="196"/>
      <c r="N4" s="409">
        <v>1</v>
      </c>
      <c r="O4" s="228"/>
      <c r="P4" s="229"/>
      <c r="Q4" s="589"/>
    </row>
    <row r="5" spans="1:17">
      <c r="A5" s="744"/>
      <c r="B5" s="759"/>
      <c r="C5" s="89"/>
      <c r="D5" s="188"/>
      <c r="E5" s="400"/>
      <c r="F5" s="420">
        <f t="shared" si="0"/>
        <v>0</v>
      </c>
      <c r="G5" s="188"/>
      <c r="H5" s="8"/>
      <c r="I5" s="8"/>
      <c r="J5" s="8"/>
      <c r="K5" s="8"/>
      <c r="L5" s="595"/>
      <c r="M5" s="578"/>
      <c r="N5" s="410">
        <v>1</v>
      </c>
      <c r="O5" s="42"/>
      <c r="P5" s="103"/>
      <c r="Q5" s="155"/>
    </row>
    <row r="6" spans="1:17">
      <c r="A6" s="744"/>
      <c r="B6" s="759"/>
      <c r="C6" s="89"/>
      <c r="D6" s="188"/>
      <c r="E6" s="400"/>
      <c r="F6" s="420">
        <f t="shared" si="0"/>
        <v>0</v>
      </c>
      <c r="G6" s="188"/>
      <c r="H6" s="8"/>
      <c r="I6" s="8"/>
      <c r="J6" s="8"/>
      <c r="K6" s="8"/>
      <c r="L6" s="595"/>
      <c r="M6" s="578"/>
      <c r="N6" s="410">
        <v>1</v>
      </c>
      <c r="O6" s="42"/>
      <c r="P6" s="103"/>
      <c r="Q6" s="155"/>
    </row>
    <row r="7" spans="1:17">
      <c r="A7" s="744"/>
      <c r="B7" s="759"/>
      <c r="C7" s="89"/>
      <c r="D7" s="188"/>
      <c r="E7" s="400"/>
      <c r="F7" s="420">
        <f t="shared" si="0"/>
        <v>0</v>
      </c>
      <c r="G7" s="188"/>
      <c r="H7" s="8"/>
      <c r="I7" s="8"/>
      <c r="J7" s="8"/>
      <c r="K7" s="8"/>
      <c r="L7" s="595"/>
      <c r="M7" s="578"/>
      <c r="N7" s="410">
        <v>1</v>
      </c>
      <c r="O7" s="42"/>
      <c r="P7" s="103"/>
      <c r="Q7" s="155"/>
    </row>
    <row r="8" spans="1:17">
      <c r="A8" s="744"/>
      <c r="B8" s="759"/>
      <c r="C8" s="89"/>
      <c r="D8" s="188"/>
      <c r="E8" s="400"/>
      <c r="F8" s="420">
        <f t="shared" si="0"/>
        <v>0</v>
      </c>
      <c r="G8" s="188"/>
      <c r="H8" s="8"/>
      <c r="I8" s="8"/>
      <c r="J8" s="8"/>
      <c r="K8" s="8"/>
      <c r="L8" s="595"/>
      <c r="M8" s="578"/>
      <c r="N8" s="410">
        <v>1</v>
      </c>
      <c r="O8" s="42"/>
      <c r="P8" s="103"/>
      <c r="Q8" s="155"/>
    </row>
    <row r="9" spans="1:17">
      <c r="A9" s="744"/>
      <c r="B9" s="759"/>
      <c r="C9" s="89"/>
      <c r="D9" s="188"/>
      <c r="E9" s="400"/>
      <c r="F9" s="420">
        <f t="shared" si="0"/>
        <v>0</v>
      </c>
      <c r="G9" s="188"/>
      <c r="H9" s="8"/>
      <c r="I9" s="8"/>
      <c r="J9" s="8"/>
      <c r="K9" s="8"/>
      <c r="L9" s="595"/>
      <c r="M9" s="578"/>
      <c r="N9" s="410">
        <v>1</v>
      </c>
      <c r="O9" s="42"/>
      <c r="P9" s="103"/>
      <c r="Q9" s="155"/>
    </row>
    <row r="10" spans="1:17">
      <c r="A10" s="744"/>
      <c r="B10" s="759"/>
      <c r="C10" s="89"/>
      <c r="D10" s="188"/>
      <c r="E10" s="400"/>
      <c r="F10" s="420">
        <f t="shared" si="0"/>
        <v>0</v>
      </c>
      <c r="G10" s="188"/>
      <c r="H10" s="8"/>
      <c r="I10" s="8"/>
      <c r="J10" s="8"/>
      <c r="K10" s="8"/>
      <c r="L10" s="595"/>
      <c r="M10" s="578"/>
      <c r="N10" s="410">
        <v>1</v>
      </c>
      <c r="O10" s="42"/>
      <c r="P10" s="103"/>
      <c r="Q10" s="155"/>
    </row>
    <row r="11" spans="1:17">
      <c r="A11" s="744"/>
      <c r="B11" s="759"/>
      <c r="C11" s="89"/>
      <c r="D11" s="188"/>
      <c r="E11" s="400"/>
      <c r="F11" s="420">
        <f t="shared" si="0"/>
        <v>0</v>
      </c>
      <c r="G11" s="188"/>
      <c r="H11" s="8"/>
      <c r="I11" s="8"/>
      <c r="J11" s="8"/>
      <c r="K11" s="8"/>
      <c r="L11" s="595"/>
      <c r="M11" s="578"/>
      <c r="N11" s="410">
        <v>1</v>
      </c>
      <c r="O11" s="42"/>
      <c r="P11" s="103"/>
      <c r="Q11" s="155"/>
    </row>
    <row r="12" spans="1:17">
      <c r="A12" s="744"/>
      <c r="B12" s="759"/>
      <c r="C12" s="89"/>
      <c r="D12" s="188"/>
      <c r="E12" s="400"/>
      <c r="F12" s="420">
        <f t="shared" si="0"/>
        <v>0</v>
      </c>
      <c r="G12" s="249">
        <f>'Inputs+outputs'!G50</f>
        <v>0</v>
      </c>
      <c r="H12" s="101"/>
      <c r="I12" s="101"/>
      <c r="J12" s="101"/>
      <c r="K12" s="101"/>
      <c r="L12" s="596"/>
      <c r="M12" s="427"/>
      <c r="N12" s="410">
        <v>1</v>
      </c>
      <c r="O12" s="42"/>
      <c r="P12" s="103"/>
      <c r="Q12" s="155"/>
    </row>
    <row r="13" spans="1:17" ht="17.25" customHeight="1">
      <c r="A13" s="744"/>
      <c r="B13" s="759"/>
      <c r="C13" s="89"/>
      <c r="D13" s="188"/>
      <c r="E13" s="400"/>
      <c r="F13" s="423">
        <f t="shared" si="0"/>
        <v>0</v>
      </c>
      <c r="G13" s="249">
        <f>'Inputs+outputs'!G51</f>
        <v>0</v>
      </c>
      <c r="H13" s="101"/>
      <c r="I13" s="101"/>
      <c r="J13" s="101"/>
      <c r="K13" s="101"/>
      <c r="L13" s="596"/>
      <c r="M13" s="427"/>
      <c r="N13" s="410">
        <v>1</v>
      </c>
      <c r="O13" s="42"/>
      <c r="P13" s="103"/>
      <c r="Q13" s="155"/>
    </row>
    <row r="14" spans="1:17">
      <c r="A14" s="744"/>
      <c r="B14" s="759"/>
      <c r="C14" s="89"/>
      <c r="D14" s="188"/>
      <c r="E14" s="400"/>
      <c r="F14" s="423">
        <f t="shared" si="0"/>
        <v>0</v>
      </c>
      <c r="G14" s="188"/>
      <c r="H14" s="8"/>
      <c r="I14" s="8"/>
      <c r="J14" s="8"/>
      <c r="K14" s="8"/>
      <c r="L14" s="595"/>
      <c r="M14" s="578"/>
      <c r="N14" s="410">
        <v>1</v>
      </c>
      <c r="O14" s="42"/>
      <c r="P14" s="103"/>
      <c r="Q14" s="155"/>
    </row>
    <row r="15" spans="1:17">
      <c r="A15" s="744"/>
      <c r="B15" s="759"/>
      <c r="C15" s="89"/>
      <c r="D15" s="188"/>
      <c r="E15" s="400"/>
      <c r="F15" s="423">
        <f t="shared" si="0"/>
        <v>0</v>
      </c>
      <c r="G15" s="188"/>
      <c r="H15" s="8"/>
      <c r="I15" s="8"/>
      <c r="J15" s="8"/>
      <c r="K15" s="8"/>
      <c r="L15" s="595"/>
      <c r="M15" s="578"/>
      <c r="N15" s="410">
        <v>1</v>
      </c>
      <c r="O15" s="42"/>
      <c r="P15" s="115"/>
      <c r="Q15" s="155"/>
    </row>
    <row r="16" spans="1:17" ht="15.75" thickBot="1">
      <c r="A16" s="744"/>
      <c r="B16" s="760"/>
      <c r="C16" s="90"/>
      <c r="D16" s="231"/>
      <c r="E16" s="401"/>
      <c r="F16" s="424">
        <f t="shared" si="0"/>
        <v>0</v>
      </c>
      <c r="G16" s="231"/>
      <c r="H16" s="579"/>
      <c r="I16" s="579"/>
      <c r="J16" s="579"/>
      <c r="K16" s="579"/>
      <c r="L16" s="597"/>
      <c r="M16" s="580"/>
      <c r="N16" s="411">
        <v>1</v>
      </c>
      <c r="O16" s="332"/>
      <c r="P16" s="333"/>
      <c r="Q16" s="590"/>
    </row>
    <row r="17" spans="1:17">
      <c r="A17" s="744"/>
      <c r="B17" s="761" t="s">
        <v>151</v>
      </c>
      <c r="C17" s="185"/>
      <c r="D17" s="186"/>
      <c r="E17" s="402"/>
      <c r="F17" s="418">
        <f t="shared" si="0"/>
        <v>0</v>
      </c>
      <c r="G17" s="249">
        <v>0</v>
      </c>
      <c r="H17" s="581"/>
      <c r="I17" s="581"/>
      <c r="J17" s="581"/>
      <c r="K17" s="581"/>
      <c r="L17" s="598"/>
      <c r="M17" s="582"/>
      <c r="N17" s="409">
        <v>1</v>
      </c>
      <c r="O17" s="199"/>
      <c r="P17" s="115"/>
      <c r="Q17" s="155"/>
    </row>
    <row r="18" spans="1:17">
      <c r="A18" s="744"/>
      <c r="B18" s="762"/>
      <c r="C18" s="89"/>
      <c r="D18" s="40"/>
      <c r="E18" s="400"/>
      <c r="F18" s="423">
        <f t="shared" si="0"/>
        <v>0</v>
      </c>
      <c r="G18" s="583"/>
      <c r="H18" s="584"/>
      <c r="I18" s="584"/>
      <c r="J18" s="584"/>
      <c r="K18" s="584"/>
      <c r="L18" s="599"/>
      <c r="M18" s="585"/>
      <c r="N18" s="410">
        <v>1</v>
      </c>
      <c r="O18" s="199"/>
      <c r="P18" s="115"/>
      <c r="Q18" s="155"/>
    </row>
    <row r="19" spans="1:17" ht="15.75" thickBot="1">
      <c r="A19" s="744"/>
      <c r="B19" s="763"/>
      <c r="C19" s="90"/>
      <c r="D19" s="88"/>
      <c r="E19" s="401"/>
      <c r="F19" s="424">
        <f t="shared" si="0"/>
        <v>0</v>
      </c>
      <c r="G19" s="586"/>
      <c r="H19" s="587"/>
      <c r="I19" s="587"/>
      <c r="J19" s="587"/>
      <c r="K19" s="587"/>
      <c r="L19" s="600"/>
      <c r="M19" s="588"/>
      <c r="N19" s="411">
        <v>1</v>
      </c>
      <c r="O19" s="199"/>
      <c r="P19" s="106"/>
      <c r="Q19" s="155"/>
    </row>
    <row r="20" spans="1:17" ht="15" customHeight="1" thickBot="1">
      <c r="A20" s="744"/>
      <c r="B20" s="761" t="s">
        <v>204</v>
      </c>
      <c r="C20" s="239" t="s">
        <v>26</v>
      </c>
      <c r="D20" s="240"/>
      <c r="E20" s="277" t="s">
        <v>18</v>
      </c>
      <c r="F20" s="429">
        <f t="shared" ref="F20:F26" si="1">SUM(G20:M20)</f>
        <v>0</v>
      </c>
      <c r="G20" s="215">
        <f t="shared" ref="G20:M20" si="2">SUMPRODUCT(G$4:G$19,$O$4:$O$19,$N$4:$N$19)*G$3</f>
        <v>0</v>
      </c>
      <c r="H20" s="215">
        <f t="shared" si="2"/>
        <v>0</v>
      </c>
      <c r="I20" s="215">
        <f t="shared" si="2"/>
        <v>0</v>
      </c>
      <c r="J20" s="215">
        <f t="shared" si="2"/>
        <v>0</v>
      </c>
      <c r="K20" s="215">
        <f t="shared" si="2"/>
        <v>0</v>
      </c>
      <c r="L20" s="215">
        <f t="shared" si="2"/>
        <v>0</v>
      </c>
      <c r="M20" s="320">
        <f t="shared" si="2"/>
        <v>0</v>
      </c>
      <c r="N20" s="412"/>
      <c r="O20" s="43"/>
      <c r="P20" s="232"/>
      <c r="Q20" s="136"/>
    </row>
    <row r="21" spans="1:17" ht="15" customHeight="1" thickBot="1">
      <c r="A21" s="744"/>
      <c r="B21" s="762"/>
      <c r="C21" s="200" t="s">
        <v>25</v>
      </c>
      <c r="D21" s="201"/>
      <c r="E21" s="278" t="s">
        <v>39</v>
      </c>
      <c r="F21" s="430">
        <f t="shared" si="1"/>
        <v>0</v>
      </c>
      <c r="G21" s="234">
        <f t="shared" ref="G21:M21" si="3">SUMPRODUCT($P$4:$P$19,G$4:G$19,$N$4:$N$19)*G$3</f>
        <v>0</v>
      </c>
      <c r="H21" s="234">
        <f t="shared" si="3"/>
        <v>0</v>
      </c>
      <c r="I21" s="234">
        <f t="shared" si="3"/>
        <v>0</v>
      </c>
      <c r="J21" s="234">
        <f t="shared" si="3"/>
        <v>0</v>
      </c>
      <c r="K21" s="234">
        <f t="shared" si="3"/>
        <v>0</v>
      </c>
      <c r="L21" s="234">
        <f t="shared" si="3"/>
        <v>0</v>
      </c>
      <c r="M21" s="431">
        <f t="shared" si="3"/>
        <v>0</v>
      </c>
      <c r="N21" s="413"/>
      <c r="O21" s="201"/>
      <c r="P21" s="107"/>
      <c r="Q21" s="136"/>
    </row>
    <row r="22" spans="1:17">
      <c r="A22" s="744"/>
      <c r="B22" s="762"/>
      <c r="C22" s="138" t="s">
        <v>5</v>
      </c>
      <c r="D22" s="139"/>
      <c r="E22" s="403" t="s">
        <v>6</v>
      </c>
      <c r="F22" s="432">
        <f t="shared" si="1"/>
        <v>0</v>
      </c>
      <c r="G22" s="235">
        <f t="shared" ref="G22:M22" si="4">SUMPRODUCT(G$4:G$16,$Q$4:$Q$16,$N$4:$N$16)*G$3</f>
        <v>0</v>
      </c>
      <c r="H22" s="235">
        <f t="shared" si="4"/>
        <v>0</v>
      </c>
      <c r="I22" s="235">
        <f t="shared" si="4"/>
        <v>0</v>
      </c>
      <c r="J22" s="235">
        <f t="shared" si="4"/>
        <v>0</v>
      </c>
      <c r="K22" s="235">
        <f t="shared" si="4"/>
        <v>0</v>
      </c>
      <c r="L22" s="235">
        <f t="shared" si="4"/>
        <v>0</v>
      </c>
      <c r="M22" s="282">
        <f t="shared" si="4"/>
        <v>0</v>
      </c>
      <c r="N22" s="414"/>
      <c r="O22" s="141"/>
      <c r="P22" s="141"/>
      <c r="Q22" s="136"/>
    </row>
    <row r="23" spans="1:17">
      <c r="A23" s="744"/>
      <c r="B23" s="762"/>
      <c r="C23" s="142" t="s">
        <v>274</v>
      </c>
      <c r="D23" s="143"/>
      <c r="E23" s="404" t="s">
        <v>6</v>
      </c>
      <c r="F23" s="433">
        <f t="shared" si="1"/>
        <v>0</v>
      </c>
      <c r="G23" s="236">
        <f t="shared" ref="G23:M23" si="5">SUMPRODUCT(G$17:G$19,$Q$17:$Q$19,$N$17:$N$19)*G$3</f>
        <v>0</v>
      </c>
      <c r="H23" s="236">
        <f t="shared" si="5"/>
        <v>0</v>
      </c>
      <c r="I23" s="236">
        <f t="shared" si="5"/>
        <v>0</v>
      </c>
      <c r="J23" s="236">
        <f t="shared" si="5"/>
        <v>0</v>
      </c>
      <c r="K23" s="236">
        <f t="shared" si="5"/>
        <v>0</v>
      </c>
      <c r="L23" s="236">
        <f t="shared" si="5"/>
        <v>0</v>
      </c>
      <c r="M23" s="135">
        <f t="shared" si="5"/>
        <v>0</v>
      </c>
      <c r="N23" s="415"/>
      <c r="O23" s="141"/>
      <c r="P23" s="141"/>
      <c r="Q23" s="136"/>
    </row>
    <row r="24" spans="1:17">
      <c r="A24" s="744"/>
      <c r="B24" s="762"/>
      <c r="C24" s="190" t="s">
        <v>131</v>
      </c>
      <c r="D24" s="191"/>
      <c r="E24" s="405" t="s">
        <v>6</v>
      </c>
      <c r="F24" s="433">
        <f t="shared" si="1"/>
        <v>0</v>
      </c>
      <c r="G24" s="237">
        <f t="shared" ref="G24:M24" si="6">SUM(G22:G23)</f>
        <v>0</v>
      </c>
      <c r="H24" s="192">
        <f t="shared" si="6"/>
        <v>0</v>
      </c>
      <c r="I24" s="192">
        <f t="shared" si="6"/>
        <v>0</v>
      </c>
      <c r="J24" s="192">
        <f t="shared" si="6"/>
        <v>0</v>
      </c>
      <c r="K24" s="192">
        <f t="shared" si="6"/>
        <v>0</v>
      </c>
      <c r="L24" s="192">
        <f t="shared" ref="L24" si="7">SUM(L22:L23)</f>
        <v>0</v>
      </c>
      <c r="M24" s="434">
        <f t="shared" si="6"/>
        <v>0</v>
      </c>
      <c r="N24" s="415"/>
      <c r="O24" s="141"/>
      <c r="P24" s="141"/>
      <c r="Q24" s="136"/>
    </row>
    <row r="25" spans="1:17">
      <c r="A25" s="744"/>
      <c r="B25" s="762"/>
      <c r="C25" s="190" t="s">
        <v>133</v>
      </c>
      <c r="D25" s="191"/>
      <c r="E25" s="406">
        <f>'Inputs+outputs'!$G$40</f>
        <v>0</v>
      </c>
      <c r="F25" s="433">
        <f t="shared" si="1"/>
        <v>0</v>
      </c>
      <c r="G25" s="237">
        <f t="shared" ref="G25:M25" si="8">$E25*G24</f>
        <v>0</v>
      </c>
      <c r="H25" s="192">
        <f t="shared" si="8"/>
        <v>0</v>
      </c>
      <c r="I25" s="192">
        <f t="shared" ref="I25" si="9">$E25*I24</f>
        <v>0</v>
      </c>
      <c r="J25" s="192">
        <f t="shared" si="8"/>
        <v>0</v>
      </c>
      <c r="K25" s="192">
        <f t="shared" si="8"/>
        <v>0</v>
      </c>
      <c r="L25" s="192">
        <f t="shared" ref="L25" si="10">$E25*L24</f>
        <v>0</v>
      </c>
      <c r="M25" s="434">
        <f t="shared" si="8"/>
        <v>0</v>
      </c>
      <c r="N25" s="416"/>
      <c r="O25" s="141"/>
      <c r="P25" s="141"/>
      <c r="Q25" s="136"/>
    </row>
    <row r="26" spans="1:17" ht="15" customHeight="1" thickBot="1">
      <c r="A26" s="745"/>
      <c r="B26" s="763"/>
      <c r="C26" s="227" t="s">
        <v>132</v>
      </c>
      <c r="D26" s="145"/>
      <c r="E26" s="407" t="s">
        <v>6</v>
      </c>
      <c r="F26" s="435">
        <f t="shared" si="1"/>
        <v>0</v>
      </c>
      <c r="G26" s="238">
        <f>SUM(G24:G25)</f>
        <v>0</v>
      </c>
      <c r="H26" s="147">
        <f t="shared" ref="H26:M26" si="11">SUM(H24:H25)</f>
        <v>0</v>
      </c>
      <c r="I26" s="147">
        <f t="shared" ref="I26" si="12">SUM(I24:I25)</f>
        <v>0</v>
      </c>
      <c r="J26" s="147">
        <f t="shared" si="11"/>
        <v>0</v>
      </c>
      <c r="K26" s="147">
        <f t="shared" si="11"/>
        <v>0</v>
      </c>
      <c r="L26" s="147">
        <f t="shared" ref="L26" si="13">SUM(L24:L25)</f>
        <v>0</v>
      </c>
      <c r="M26" s="436">
        <f t="shared" si="11"/>
        <v>0</v>
      </c>
      <c r="N26" s="417"/>
      <c r="O26" s="148"/>
      <c r="P26" s="148"/>
      <c r="Q26" s="137"/>
    </row>
    <row r="27" spans="1:17" ht="15" customHeight="1" thickBot="1">
      <c r="A27" s="207"/>
      <c r="B27" s="193"/>
      <c r="C27" s="4"/>
      <c r="D27" s="4"/>
      <c r="E27" s="163"/>
      <c r="F27" s="84"/>
      <c r="G27" s="84"/>
      <c r="H27" s="84"/>
      <c r="I27" s="84"/>
      <c r="J27" s="84"/>
      <c r="K27" s="84"/>
      <c r="L27" s="84"/>
      <c r="M27" s="84"/>
      <c r="N27" s="163"/>
      <c r="O27" s="208"/>
      <c r="P27" s="208"/>
      <c r="Q27" s="208"/>
    </row>
    <row r="28" spans="1:17" ht="15" customHeight="1">
      <c r="A28" s="743" t="s">
        <v>153</v>
      </c>
      <c r="B28" s="746" t="s">
        <v>134</v>
      </c>
      <c r="C28" s="747"/>
      <c r="D28" s="747"/>
      <c r="E28" s="109" t="s">
        <v>8</v>
      </c>
      <c r="F28" s="287"/>
      <c r="G28" s="269">
        <v>0</v>
      </c>
      <c r="H28" s="195">
        <v>0</v>
      </c>
      <c r="I28" s="195">
        <v>0</v>
      </c>
      <c r="J28" s="195">
        <v>0</v>
      </c>
      <c r="K28" s="195">
        <v>0</v>
      </c>
      <c r="L28" s="195">
        <v>0</v>
      </c>
      <c r="M28" s="196"/>
      <c r="N28" s="163"/>
    </row>
    <row r="29" spans="1:17" ht="15" customHeight="1">
      <c r="A29" s="744"/>
      <c r="B29" s="748" t="s">
        <v>135</v>
      </c>
      <c r="C29" s="749"/>
      <c r="D29" s="749"/>
      <c r="E29" s="34" t="s">
        <v>8</v>
      </c>
      <c r="F29" s="284"/>
      <c r="G29" s="270">
        <f>G28</f>
        <v>0</v>
      </c>
      <c r="H29" s="1">
        <f t="shared" ref="H29" si="14">H28</f>
        <v>0</v>
      </c>
      <c r="I29" s="1">
        <f t="shared" ref="I29" si="15">I28</f>
        <v>0</v>
      </c>
      <c r="J29" s="1">
        <f t="shared" ref="J29:M29" si="16">J28</f>
        <v>0</v>
      </c>
      <c r="K29" s="1">
        <f t="shared" si="16"/>
        <v>0</v>
      </c>
      <c r="L29" s="1">
        <f t="shared" ref="L29" si="17">L28</f>
        <v>0</v>
      </c>
      <c r="M29" s="1">
        <f t="shared" si="16"/>
        <v>0</v>
      </c>
      <c r="N29" s="163"/>
    </row>
    <row r="30" spans="1:17" ht="15" customHeight="1">
      <c r="A30" s="744"/>
      <c r="B30" s="10" t="s">
        <v>183</v>
      </c>
      <c r="C30" s="159"/>
      <c r="D30" s="159"/>
      <c r="E30" s="34" t="s">
        <v>184</v>
      </c>
      <c r="F30" s="284"/>
      <c r="G30" s="357">
        <f>'Inputs+outputs'!$G$41+'Full scale'!G29*30.25+15</f>
        <v>15</v>
      </c>
      <c r="H30" s="357">
        <f>'Inputs+outputs'!$G$41+'Full scale'!H29*30.25+15</f>
        <v>15</v>
      </c>
      <c r="I30" s="357">
        <f>'Inputs+outputs'!$G$41+'Full scale'!I29*30.25+15</f>
        <v>15</v>
      </c>
      <c r="J30" s="357">
        <f>'Inputs+outputs'!$G$41+'Full scale'!J29*30.25+15</f>
        <v>15</v>
      </c>
      <c r="K30" s="357">
        <f>'Inputs+outputs'!$G$41+'Full scale'!K29*30.25+15</f>
        <v>15</v>
      </c>
      <c r="L30" s="357">
        <f>'Inputs+outputs'!$G$41+'Full scale'!L29*30.25+15</f>
        <v>15</v>
      </c>
      <c r="M30" s="491">
        <f>'Inputs+outputs'!$G$41+'Full scale'!M29*30.25+15</f>
        <v>15</v>
      </c>
      <c r="N30" s="163"/>
    </row>
    <row r="31" spans="1:17" ht="15" customHeight="1">
      <c r="A31" s="744"/>
      <c r="B31" s="748" t="str">
        <f>"Operating years to "&amp;Funding!C22</f>
        <v>Operating years to 2030</v>
      </c>
      <c r="C31" s="749"/>
      <c r="D31" s="749"/>
      <c r="E31" s="34" t="s">
        <v>9</v>
      </c>
      <c r="F31" s="284"/>
      <c r="G31" s="271">
        <f>MIN(G$33,MAX(0,Funding!$C22+0.5 -'Inputs+outputs'!$D$41-G$29/12))</f>
        <v>0</v>
      </c>
      <c r="H31" s="271">
        <f>MIN(H$33,MAX(0,Funding!$C22+0.5 -'Inputs+outputs'!$D$41-H$29/12))</f>
        <v>0</v>
      </c>
      <c r="I31" s="271">
        <f>MIN(I$33,MAX(0,Funding!$C22+0.5 -'Inputs+outputs'!$D$41-I$29/12))</f>
        <v>0</v>
      </c>
      <c r="J31" s="271">
        <f>MIN(J$33,MAX(0,Funding!$C22+0.5 -'Inputs+outputs'!$D$41-J$29/12))</f>
        <v>0</v>
      </c>
      <c r="K31" s="271">
        <f>MIN(K$33,MAX(0,Funding!$C22+0.5 -'Inputs+outputs'!$D$41-K$29/12))</f>
        <v>0</v>
      </c>
      <c r="L31" s="271">
        <f>MIN(L$33,MAX(0,Funding!$C22+0.5 -'Inputs+outputs'!$D$41-L$29/12))</f>
        <v>0</v>
      </c>
      <c r="M31" s="492">
        <f>MIN(M$33,MAX(0,Funding!$C22+0.5 -'Inputs+outputs'!$D$41-M$29/12))</f>
        <v>0</v>
      </c>
      <c r="N31" s="163"/>
    </row>
    <row r="32" spans="1:17" ht="15" customHeight="1">
      <c r="A32" s="744"/>
      <c r="B32" s="748" t="str">
        <f>"Operating years to "&amp;Funding!C23</f>
        <v>Operating years to 2050</v>
      </c>
      <c r="C32" s="749"/>
      <c r="D32" s="749"/>
      <c r="E32" s="34" t="s">
        <v>9</v>
      </c>
      <c r="F32" s="284"/>
      <c r="G32" s="271">
        <f>MIN(G$33,MAX(0,Funding!$C23+0.5 -'Inputs+outputs'!$D$41-G$29/12))</f>
        <v>0</v>
      </c>
      <c r="H32" s="271">
        <f>MIN(H$33,MAX(0,Funding!$C23+0.5 -'Inputs+outputs'!$D$41-H$29/12))</f>
        <v>0</v>
      </c>
      <c r="I32" s="271">
        <f>MIN(I$33,MAX(0,Funding!$C23+0.5 -'Inputs+outputs'!$D$41-I$29/12))</f>
        <v>0</v>
      </c>
      <c r="J32" s="271">
        <f>MIN(J$33,MAX(0,Funding!$C23+0.5 -'Inputs+outputs'!$D$41-J$29/12))</f>
        <v>0</v>
      </c>
      <c r="K32" s="271">
        <f>MIN(K$33,MAX(0,Funding!$C23+0.5 -'Inputs+outputs'!$D$41-K$29/12))</f>
        <v>0</v>
      </c>
      <c r="L32" s="271">
        <f>MIN(L$33,MAX(0,Funding!$C23+0.5 -'Inputs+outputs'!$D$41-L$29/12))</f>
        <v>0</v>
      </c>
      <c r="M32" s="492">
        <f>MIN(M$33,MAX(0,Funding!$C23+0.5 -'Inputs+outputs'!$D$41-M$29/12))</f>
        <v>0</v>
      </c>
      <c r="N32" s="163"/>
    </row>
    <row r="33" spans="1:17" ht="15" customHeight="1">
      <c r="A33" s="744"/>
      <c r="B33" s="748" t="s">
        <v>10</v>
      </c>
      <c r="C33" s="749"/>
      <c r="D33" s="749"/>
      <c r="E33" s="34" t="s">
        <v>9</v>
      </c>
      <c r="F33" s="284"/>
      <c r="G33" s="270">
        <f>'Inputs+outputs'!$G$43</f>
        <v>0</v>
      </c>
      <c r="H33" s="1">
        <f>'Inputs+outputs'!$G$43</f>
        <v>0</v>
      </c>
      <c r="I33" s="1">
        <f>'Inputs+outputs'!$G$43</f>
        <v>0</v>
      </c>
      <c r="J33" s="1">
        <v>0</v>
      </c>
      <c r="K33" s="1">
        <v>0</v>
      </c>
      <c r="L33" s="1">
        <f>'Inputs+outputs'!$G$43</f>
        <v>0</v>
      </c>
      <c r="M33" s="165">
        <f>'Inputs+outputs'!$G$43</f>
        <v>0</v>
      </c>
      <c r="N33" s="163"/>
    </row>
    <row r="34" spans="1:17" ht="15" customHeight="1">
      <c r="A34" s="744"/>
      <c r="B34" s="750" t="s">
        <v>11</v>
      </c>
      <c r="C34" s="751"/>
      <c r="D34" s="751"/>
      <c r="E34" s="34" t="s">
        <v>8</v>
      </c>
      <c r="F34" s="284"/>
      <c r="G34" s="272">
        <f t="shared" ref="G34:K34" si="18">G29+G33*12</f>
        <v>0</v>
      </c>
      <c r="H34" s="51">
        <f t="shared" si="18"/>
        <v>0</v>
      </c>
      <c r="I34" s="51">
        <f t="shared" ref="I34" si="19">I29+I33*12</f>
        <v>0</v>
      </c>
      <c r="J34" s="51">
        <f t="shared" ref="J34" si="20">J29+J33*12</f>
        <v>0</v>
      </c>
      <c r="K34" s="51">
        <f t="shared" si="18"/>
        <v>0</v>
      </c>
      <c r="L34" s="51">
        <f t="shared" ref="L34" si="21">L29+L33*12</f>
        <v>0</v>
      </c>
      <c r="M34" s="166">
        <f t="shared" ref="M34" si="22">M29+M33*12</f>
        <v>0</v>
      </c>
      <c r="N34" s="163"/>
    </row>
    <row r="35" spans="1:17" ht="15" customHeight="1">
      <c r="A35" s="744"/>
      <c r="B35" s="748" t="s">
        <v>12</v>
      </c>
      <c r="C35" s="749"/>
      <c r="D35" s="749"/>
      <c r="E35" s="34" t="s">
        <v>13</v>
      </c>
      <c r="F35" s="284"/>
      <c r="G35" s="273"/>
      <c r="H35" s="111">
        <v>0</v>
      </c>
      <c r="I35" s="111">
        <v>0</v>
      </c>
      <c r="J35" s="111">
        <v>0</v>
      </c>
      <c r="K35" s="30">
        <v>0</v>
      </c>
      <c r="L35" s="30"/>
      <c r="M35" s="251"/>
      <c r="N35" s="163"/>
    </row>
    <row r="36" spans="1:17" ht="15" customHeight="1" thickBot="1">
      <c r="A36" s="744"/>
      <c r="B36" s="752" t="s">
        <v>14</v>
      </c>
      <c r="C36" s="753"/>
      <c r="D36" s="753"/>
      <c r="E36" s="35" t="s">
        <v>15</v>
      </c>
      <c r="F36" s="285"/>
      <c r="G36" s="494">
        <f>365*24*G35</f>
        <v>0</v>
      </c>
      <c r="H36" s="495">
        <f t="shared" ref="H36:K36" si="23">365*24*H35</f>
        <v>0</v>
      </c>
      <c r="I36" s="495">
        <f t="shared" ref="I36" si="24">365*24*I35</f>
        <v>0</v>
      </c>
      <c r="J36" s="495">
        <f t="shared" ref="J36" si="25">365*24*J35</f>
        <v>0</v>
      </c>
      <c r="K36" s="495">
        <f t="shared" si="23"/>
        <v>0</v>
      </c>
      <c r="L36" s="495"/>
      <c r="M36" s="496">
        <f t="shared" ref="M36" si="26">365*24*M35</f>
        <v>0</v>
      </c>
      <c r="N36" s="163"/>
    </row>
    <row r="37" spans="1:17">
      <c r="A37" s="744"/>
      <c r="B37" s="11" t="s">
        <v>258</v>
      </c>
      <c r="C37" s="159"/>
      <c r="D37" s="161"/>
      <c r="E37" s="34" t="s">
        <v>13</v>
      </c>
      <c r="F37" s="286" t="e">
        <f>SUM(G37:M37)</f>
        <v>#DIV/0!</v>
      </c>
      <c r="G37" s="378" t="e">
        <f t="shared" ref="G37:M37" si="27">G22/$F$22</f>
        <v>#DIV/0!</v>
      </c>
      <c r="H37" s="378" t="e">
        <f t="shared" si="27"/>
        <v>#DIV/0!</v>
      </c>
      <c r="I37" s="378" t="e">
        <f t="shared" si="27"/>
        <v>#DIV/0!</v>
      </c>
      <c r="J37" s="378" t="e">
        <f t="shared" si="27"/>
        <v>#DIV/0!</v>
      </c>
      <c r="K37" s="378" t="e">
        <f t="shared" si="27"/>
        <v>#DIV/0!</v>
      </c>
      <c r="L37" s="378" t="e">
        <f t="shared" ref="L37" si="28">L22/$F$22</f>
        <v>#DIV/0!</v>
      </c>
      <c r="M37" s="379" t="e">
        <f t="shared" si="27"/>
        <v>#DIV/0!</v>
      </c>
      <c r="N37" s="163"/>
    </row>
    <row r="38" spans="1:17" ht="15" customHeight="1" thickBot="1">
      <c r="A38" s="745"/>
      <c r="B38" s="80" t="s">
        <v>191</v>
      </c>
      <c r="C38" s="160"/>
      <c r="D38" s="102"/>
      <c r="E38" s="35" t="s">
        <v>6</v>
      </c>
      <c r="F38" s="288" t="e">
        <f>SUM(G38:M38)</f>
        <v>#DIV/0!</v>
      </c>
      <c r="G38" s="189" t="e">
        <f>'Inputs+outputs'!$G$39*G37</f>
        <v>#DIV/0!</v>
      </c>
      <c r="H38" s="189" t="e">
        <f>'Inputs+outputs'!$G$39*H37</f>
        <v>#DIV/0!</v>
      </c>
      <c r="I38" s="189" t="e">
        <f>'Inputs+outputs'!$G$39*I37</f>
        <v>#DIV/0!</v>
      </c>
      <c r="J38" s="189" t="e">
        <f>'Inputs+outputs'!$G$39*J37</f>
        <v>#DIV/0!</v>
      </c>
      <c r="K38" s="189" t="e">
        <f>'Inputs+outputs'!$G$39*K37</f>
        <v>#DIV/0!</v>
      </c>
      <c r="L38" s="189" t="e">
        <f>'Inputs+outputs'!$G$39*L37</f>
        <v>#DIV/0!</v>
      </c>
      <c r="M38" s="189" t="e">
        <f>'Inputs+outputs'!$G$39*M37</f>
        <v>#DIV/0!</v>
      </c>
      <c r="N38" s="163"/>
    </row>
    <row r="39" spans="1:17" ht="15" customHeight="1" thickBot="1"/>
    <row r="40" spans="1:17" ht="15" customHeight="1">
      <c r="A40" s="731" t="s">
        <v>173</v>
      </c>
      <c r="B40" s="737" t="s">
        <v>152</v>
      </c>
      <c r="C40" s="524"/>
      <c r="D40" s="186"/>
      <c r="E40" s="526"/>
      <c r="F40" s="289">
        <f t="shared" ref="F40:F57" si="29">SUM(G40:M40)</f>
        <v>0</v>
      </c>
      <c r="G40" s="254"/>
      <c r="H40" s="254"/>
      <c r="I40" s="666">
        <v>0</v>
      </c>
      <c r="J40" s="254"/>
      <c r="K40" s="254"/>
      <c r="L40" s="601"/>
      <c r="M40" s="255"/>
      <c r="N40" s="283"/>
    </row>
    <row r="41" spans="1:17" ht="15" customHeight="1">
      <c r="A41" s="732"/>
      <c r="B41" s="738"/>
      <c r="C41" s="525"/>
      <c r="D41" s="40"/>
      <c r="E41" s="39"/>
      <c r="F41" s="290">
        <f t="shared" si="29"/>
        <v>0</v>
      </c>
      <c r="G41" s="27"/>
      <c r="H41" s="27"/>
      <c r="I41" s="27"/>
      <c r="J41" s="27"/>
      <c r="K41" s="27"/>
      <c r="L41" s="602"/>
      <c r="M41" s="164"/>
      <c r="N41" s="283"/>
    </row>
    <row r="42" spans="1:17" ht="15" customHeight="1">
      <c r="A42" s="732"/>
      <c r="B42" s="738"/>
      <c r="C42" s="525"/>
      <c r="D42" s="40"/>
      <c r="E42" s="39"/>
      <c r="F42" s="290">
        <f t="shared" si="29"/>
        <v>0</v>
      </c>
      <c r="G42" s="27"/>
      <c r="H42" s="27"/>
      <c r="I42" s="27"/>
      <c r="J42" s="27"/>
      <c r="K42" s="27"/>
      <c r="L42" s="602"/>
      <c r="M42" s="164"/>
      <c r="N42" s="283"/>
    </row>
    <row r="43" spans="1:17" ht="15" customHeight="1">
      <c r="A43" s="732"/>
      <c r="B43" s="738"/>
      <c r="C43" s="525"/>
      <c r="D43" s="40"/>
      <c r="E43" s="39"/>
      <c r="F43" s="290">
        <f t="shared" si="29"/>
        <v>0</v>
      </c>
      <c r="G43" s="27"/>
      <c r="H43" s="32">
        <v>0</v>
      </c>
      <c r="I43" s="27"/>
      <c r="J43" s="27"/>
      <c r="K43" s="27"/>
      <c r="L43" s="602"/>
      <c r="M43" s="164"/>
      <c r="N43" s="283"/>
    </row>
    <row r="44" spans="1:17" ht="15" customHeight="1">
      <c r="A44" s="732"/>
      <c r="B44" s="738"/>
      <c r="C44" s="525"/>
      <c r="D44" s="40"/>
      <c r="E44" s="39"/>
      <c r="F44" s="290">
        <f t="shared" si="29"/>
        <v>0</v>
      </c>
      <c r="G44" s="27"/>
      <c r="H44" s="27"/>
      <c r="I44" s="27"/>
      <c r="J44" s="27"/>
      <c r="K44" s="27"/>
      <c r="L44" s="602"/>
      <c r="M44" s="164"/>
      <c r="N44" s="283"/>
    </row>
    <row r="45" spans="1:17" ht="15" customHeight="1" thickBot="1">
      <c r="A45" s="732"/>
      <c r="B45" s="738"/>
      <c r="C45" s="525"/>
      <c r="D45" s="40"/>
      <c r="E45" s="39"/>
      <c r="F45" s="290">
        <f t="shared" si="29"/>
        <v>0</v>
      </c>
      <c r="G45" s="27"/>
      <c r="H45" s="27"/>
      <c r="I45" s="27"/>
      <c r="J45" s="27"/>
      <c r="K45" s="27"/>
      <c r="L45" s="602"/>
      <c r="M45" s="164"/>
      <c r="N45" s="283"/>
    </row>
    <row r="46" spans="1:17" ht="15" customHeight="1" thickBot="1">
      <c r="A46" s="732"/>
      <c r="B46" s="739"/>
      <c r="C46" s="312"/>
      <c r="D46" s="313"/>
      <c r="E46" s="570" t="s">
        <v>299</v>
      </c>
      <c r="F46" s="314">
        <f t="shared" si="29"/>
        <v>0</v>
      </c>
      <c r="G46" s="315"/>
      <c r="H46" s="315"/>
      <c r="I46" s="315"/>
      <c r="J46" s="315"/>
      <c r="K46" s="315"/>
      <c r="L46" s="603"/>
      <c r="M46" s="316"/>
      <c r="N46" s="408" t="s">
        <v>292</v>
      </c>
      <c r="O46" s="539" t="s">
        <v>205</v>
      </c>
      <c r="P46" s="540" t="s">
        <v>208</v>
      </c>
      <c r="Q46" s="541" t="s">
        <v>209</v>
      </c>
    </row>
    <row r="47" spans="1:17" ht="15" customHeight="1">
      <c r="A47" s="732"/>
      <c r="B47" s="737" t="s">
        <v>32</v>
      </c>
      <c r="C47" s="608">
        <f>C40</f>
        <v>0</v>
      </c>
      <c r="D47" s="609"/>
      <c r="E47" s="526"/>
      <c r="F47" s="252">
        <f t="shared" si="29"/>
        <v>0</v>
      </c>
      <c r="G47" s="253">
        <f t="shared" ref="G47:H49" si="30">G$36*G40</f>
        <v>0</v>
      </c>
      <c r="H47" s="253">
        <f t="shared" si="30"/>
        <v>0</v>
      </c>
      <c r="I47" s="253">
        <f t="shared" ref="I47:J50" si="31">I$36*I40</f>
        <v>0</v>
      </c>
      <c r="J47" s="253">
        <f t="shared" si="31"/>
        <v>0</v>
      </c>
      <c r="K47" s="253"/>
      <c r="L47" s="307"/>
      <c r="M47" s="307"/>
      <c r="N47" s="463">
        <v>1</v>
      </c>
      <c r="O47" s="41"/>
      <c r="P47" s="117"/>
      <c r="Q47" s="149"/>
    </row>
    <row r="48" spans="1:17" ht="15" customHeight="1">
      <c r="A48" s="732"/>
      <c r="B48" s="738"/>
      <c r="C48" s="610">
        <f>C41</f>
        <v>0</v>
      </c>
      <c r="D48" s="611"/>
      <c r="E48" s="39"/>
      <c r="F48" s="122">
        <f t="shared" si="29"/>
        <v>0</v>
      </c>
      <c r="G48" s="49">
        <f t="shared" si="30"/>
        <v>0</v>
      </c>
      <c r="H48" s="49">
        <f t="shared" si="30"/>
        <v>0</v>
      </c>
      <c r="I48" s="49">
        <f t="shared" si="31"/>
        <v>0</v>
      </c>
      <c r="J48" s="49">
        <f t="shared" si="31"/>
        <v>0</v>
      </c>
      <c r="K48" s="49">
        <f>K$36*K41</f>
        <v>0</v>
      </c>
      <c r="L48" s="308"/>
      <c r="M48" s="308"/>
      <c r="N48" s="322">
        <v>1</v>
      </c>
      <c r="O48" s="42"/>
      <c r="P48" s="118"/>
      <c r="Q48" s="150"/>
    </row>
    <row r="49" spans="1:17" ht="15" customHeight="1">
      <c r="A49" s="732"/>
      <c r="B49" s="738"/>
      <c r="C49" s="610">
        <f>C42</f>
        <v>0</v>
      </c>
      <c r="D49" s="611"/>
      <c r="E49" s="39"/>
      <c r="F49" s="122">
        <f t="shared" si="29"/>
        <v>0</v>
      </c>
      <c r="G49" s="49">
        <f t="shared" si="30"/>
        <v>0</v>
      </c>
      <c r="H49" s="49">
        <f t="shared" si="30"/>
        <v>0</v>
      </c>
      <c r="I49" s="49">
        <f t="shared" si="31"/>
        <v>0</v>
      </c>
      <c r="J49" s="49">
        <f t="shared" si="31"/>
        <v>0</v>
      </c>
      <c r="K49" s="49"/>
      <c r="L49" s="308"/>
      <c r="M49" s="308"/>
      <c r="N49" s="322">
        <v>1</v>
      </c>
      <c r="O49" s="42"/>
      <c r="P49" s="119"/>
      <c r="Q49" s="150"/>
    </row>
    <row r="50" spans="1:17" ht="15" customHeight="1">
      <c r="A50" s="732"/>
      <c r="B50" s="738"/>
      <c r="C50" s="610">
        <f>C43</f>
        <v>0</v>
      </c>
      <c r="D50" s="611"/>
      <c r="E50" s="39"/>
      <c r="F50" s="122">
        <f t="shared" si="29"/>
        <v>0</v>
      </c>
      <c r="G50" s="49">
        <f t="shared" ref="G50:H52" si="32">G$36*G43</f>
        <v>0</v>
      </c>
      <c r="H50" s="49">
        <f t="shared" si="32"/>
        <v>0</v>
      </c>
      <c r="I50" s="49">
        <f t="shared" si="31"/>
        <v>0</v>
      </c>
      <c r="J50" s="49">
        <f t="shared" si="31"/>
        <v>0</v>
      </c>
      <c r="K50" s="49">
        <f>K$36*K43</f>
        <v>0</v>
      </c>
      <c r="L50" s="308"/>
      <c r="M50" s="308"/>
      <c r="N50" s="322">
        <v>1</v>
      </c>
      <c r="O50" s="42"/>
      <c r="P50" s="119"/>
      <c r="Q50" s="150"/>
    </row>
    <row r="51" spans="1:17" ht="15" customHeight="1">
      <c r="A51" s="732"/>
      <c r="B51" s="738"/>
      <c r="C51" s="610">
        <f t="shared" ref="C51:C52" si="33">C44</f>
        <v>0</v>
      </c>
      <c r="D51" s="611"/>
      <c r="E51" s="39"/>
      <c r="F51" s="122">
        <f t="shared" si="29"/>
        <v>0</v>
      </c>
      <c r="G51" s="49">
        <f t="shared" si="32"/>
        <v>0</v>
      </c>
      <c r="H51" s="49">
        <f t="shared" si="32"/>
        <v>0</v>
      </c>
      <c r="I51" s="49">
        <f t="shared" ref="I51" si="34">I$36*I44</f>
        <v>0</v>
      </c>
      <c r="J51" s="49"/>
      <c r="K51" s="49">
        <f>K$36*K44</f>
        <v>0</v>
      </c>
      <c r="L51" s="308"/>
      <c r="M51" s="308"/>
      <c r="N51" s="322">
        <v>1</v>
      </c>
      <c r="O51" s="42"/>
      <c r="P51" s="118"/>
      <c r="Q51" s="150"/>
    </row>
    <row r="52" spans="1:17" ht="15" customHeight="1">
      <c r="A52" s="732"/>
      <c r="B52" s="738"/>
      <c r="C52" s="610">
        <f t="shared" si="33"/>
        <v>0</v>
      </c>
      <c r="D52" s="611"/>
      <c r="E52" s="39"/>
      <c r="F52" s="122">
        <f t="shared" si="29"/>
        <v>0</v>
      </c>
      <c r="G52" s="49">
        <f t="shared" si="32"/>
        <v>0</v>
      </c>
      <c r="H52" s="49">
        <f t="shared" si="32"/>
        <v>0</v>
      </c>
      <c r="I52" s="49">
        <f t="shared" ref="I52" si="35">I$36*I45</f>
        <v>0</v>
      </c>
      <c r="J52" s="49">
        <f>J$36*J45</f>
        <v>0</v>
      </c>
      <c r="K52" s="49">
        <f>K$36*K45</f>
        <v>0</v>
      </c>
      <c r="L52" s="308"/>
      <c r="M52" s="308"/>
      <c r="N52" s="322">
        <v>1</v>
      </c>
      <c r="O52" s="42"/>
      <c r="P52" s="120"/>
      <c r="Q52" s="150"/>
    </row>
    <row r="53" spans="1:17" ht="15" customHeight="1">
      <c r="A53" s="732"/>
      <c r="B53" s="738"/>
      <c r="C53" s="612" t="s">
        <v>33</v>
      </c>
      <c r="D53" s="611"/>
      <c r="E53" s="34" t="s">
        <v>300</v>
      </c>
      <c r="F53" s="122">
        <f t="shared" si="29"/>
        <v>0</v>
      </c>
      <c r="G53" s="50"/>
      <c r="H53" s="50"/>
      <c r="I53" s="50"/>
      <c r="J53" s="50"/>
      <c r="K53" s="50"/>
      <c r="L53" s="309"/>
      <c r="M53" s="309"/>
      <c r="N53" s="322">
        <v>1</v>
      </c>
      <c r="O53" s="42"/>
      <c r="P53" s="120"/>
      <c r="Q53" s="150"/>
    </row>
    <row r="54" spans="1:17" ht="15" customHeight="1" thickBot="1">
      <c r="A54" s="732"/>
      <c r="B54" s="739"/>
      <c r="C54" s="613" t="s">
        <v>34</v>
      </c>
      <c r="D54" s="614"/>
      <c r="E54" s="48"/>
      <c r="F54" s="123">
        <f t="shared" si="29"/>
        <v>0</v>
      </c>
      <c r="G54" s="86"/>
      <c r="H54" s="86"/>
      <c r="I54" s="86"/>
      <c r="J54" s="86"/>
      <c r="K54" s="86"/>
      <c r="L54" s="310"/>
      <c r="M54" s="310"/>
      <c r="N54" s="323">
        <v>1</v>
      </c>
      <c r="O54" s="42"/>
      <c r="P54" s="105"/>
      <c r="Q54" s="261"/>
    </row>
    <row r="55" spans="1:17" ht="15" customHeight="1" thickBot="1">
      <c r="A55" s="732"/>
      <c r="B55" s="737" t="s">
        <v>35</v>
      </c>
      <c r="C55" s="317" t="s">
        <v>38</v>
      </c>
      <c r="D55" s="318"/>
      <c r="E55" s="319" t="s">
        <v>147</v>
      </c>
      <c r="F55" s="320">
        <f t="shared" si="29"/>
        <v>0</v>
      </c>
      <c r="G55" s="321">
        <f t="shared" ref="G55:M55" si="36">SUMPRODUCT(G$47:G$54,$O$47:$O$54,$N$47:$N$54)*G$3</f>
        <v>0</v>
      </c>
      <c r="H55" s="321">
        <f t="shared" si="36"/>
        <v>0</v>
      </c>
      <c r="I55" s="321">
        <f t="shared" si="36"/>
        <v>0</v>
      </c>
      <c r="J55" s="321">
        <f t="shared" si="36"/>
        <v>0</v>
      </c>
      <c r="K55" s="321">
        <f t="shared" si="36"/>
        <v>0</v>
      </c>
      <c r="L55" s="321">
        <f t="shared" si="36"/>
        <v>0</v>
      </c>
      <c r="M55" s="321">
        <f t="shared" si="36"/>
        <v>0</v>
      </c>
      <c r="N55" s="311"/>
      <c r="O55" s="43"/>
      <c r="P55" s="105"/>
      <c r="Q55" s="136"/>
    </row>
    <row r="56" spans="1:17" ht="15" customHeight="1" thickBot="1">
      <c r="A56" s="732"/>
      <c r="B56" s="738"/>
      <c r="C56" s="274" t="s">
        <v>36</v>
      </c>
      <c r="D56" s="275"/>
      <c r="E56" s="85" t="s">
        <v>149</v>
      </c>
      <c r="F56" s="291">
        <f t="shared" si="29"/>
        <v>0</v>
      </c>
      <c r="G56" s="52">
        <f t="shared" ref="G56:M56" si="37">SUMPRODUCT(G$47:G$54,$P$47:$P$54,$N$47:$N$54)*G$3</f>
        <v>0</v>
      </c>
      <c r="H56" s="52">
        <f t="shared" si="37"/>
        <v>0</v>
      </c>
      <c r="I56" s="52">
        <f t="shared" si="37"/>
        <v>0</v>
      </c>
      <c r="J56" s="52">
        <f t="shared" si="37"/>
        <v>0</v>
      </c>
      <c r="K56" s="52">
        <f t="shared" si="37"/>
        <v>0</v>
      </c>
      <c r="L56" s="52">
        <f t="shared" si="37"/>
        <v>0</v>
      </c>
      <c r="M56" s="108">
        <f t="shared" si="37"/>
        <v>0</v>
      </c>
      <c r="N56" s="279"/>
      <c r="O56" s="223"/>
      <c r="P56" s="224"/>
      <c r="Q56" s="136"/>
    </row>
    <row r="57" spans="1:17" ht="15" customHeight="1" thickBot="1">
      <c r="A57" s="733"/>
      <c r="B57" s="739"/>
      <c r="C57" s="276" t="s">
        <v>37</v>
      </c>
      <c r="D57" s="276"/>
      <c r="E57" s="151" t="s">
        <v>143</v>
      </c>
      <c r="F57" s="292">
        <f t="shared" si="29"/>
        <v>0</v>
      </c>
      <c r="G57" s="152">
        <f t="shared" ref="G57:M57" si="38">SUMPRODUCT(G$47:G$54,$Q$47:$Q$54,$N$47:$N$54)*G$3</f>
        <v>0</v>
      </c>
      <c r="H57" s="152">
        <f t="shared" si="38"/>
        <v>0</v>
      </c>
      <c r="I57" s="152">
        <f t="shared" si="38"/>
        <v>0</v>
      </c>
      <c r="J57" s="152">
        <f t="shared" si="38"/>
        <v>0</v>
      </c>
      <c r="K57" s="152">
        <f t="shared" si="38"/>
        <v>0</v>
      </c>
      <c r="L57" s="152">
        <f t="shared" si="38"/>
        <v>0</v>
      </c>
      <c r="M57" s="152">
        <f t="shared" si="38"/>
        <v>0</v>
      </c>
      <c r="N57" s="280"/>
      <c r="O57" s="148"/>
      <c r="P57" s="148"/>
      <c r="Q57" s="137"/>
    </row>
    <row r="58" spans="1:17" ht="15" customHeight="1">
      <c r="B58" s="4"/>
      <c r="C58" s="4"/>
      <c r="D58" s="4"/>
    </row>
    <row r="59" spans="1:17" ht="15" customHeight="1" thickBot="1">
      <c r="E59"/>
      <c r="N59"/>
    </row>
    <row r="60" spans="1:17" ht="15" customHeight="1">
      <c r="A60" s="740" t="s">
        <v>174</v>
      </c>
      <c r="B60" s="737" t="s">
        <v>487</v>
      </c>
      <c r="C60" s="185"/>
      <c r="D60" s="186"/>
      <c r="E60" s="526"/>
      <c r="F60" s="667">
        <f t="shared" ref="F60:F86" si="39">SUM(G60:M60)</f>
        <v>0</v>
      </c>
      <c r="G60" s="671"/>
      <c r="H60" s="258"/>
      <c r="I60" s="258"/>
      <c r="J60" s="258"/>
      <c r="K60" s="258"/>
      <c r="L60" s="604"/>
      <c r="M60" s="259"/>
      <c r="N60"/>
    </row>
    <row r="61" spans="1:17" ht="15" customHeight="1">
      <c r="A61" s="741"/>
      <c r="B61" s="738"/>
      <c r="C61" s="183"/>
      <c r="D61" s="527"/>
      <c r="E61" s="39"/>
      <c r="F61" s="668">
        <f t="shared" si="39"/>
        <v>0</v>
      </c>
      <c r="G61" s="672"/>
      <c r="H61" s="27"/>
      <c r="I61" s="27"/>
      <c r="J61" s="27"/>
      <c r="K61" s="27"/>
      <c r="L61" s="602"/>
      <c r="M61" s="164"/>
      <c r="N61"/>
    </row>
    <row r="62" spans="1:17" ht="15" customHeight="1">
      <c r="A62" s="741"/>
      <c r="B62" s="738"/>
      <c r="C62" s="183"/>
      <c r="D62" s="527"/>
      <c r="E62" s="39"/>
      <c r="F62" s="669">
        <f t="shared" si="39"/>
        <v>0</v>
      </c>
      <c r="G62" s="672"/>
      <c r="H62" s="27"/>
      <c r="I62" s="27"/>
      <c r="J62" s="27"/>
      <c r="K62" s="27"/>
      <c r="L62" s="602"/>
      <c r="M62" s="164"/>
      <c r="N62"/>
    </row>
    <row r="63" spans="1:17" ht="15" customHeight="1">
      <c r="A63" s="741"/>
      <c r="B63" s="738"/>
      <c r="C63" s="89"/>
      <c r="D63" s="40"/>
      <c r="E63" s="39"/>
      <c r="F63" s="668">
        <f t="shared" si="39"/>
        <v>0</v>
      </c>
      <c r="G63" s="673"/>
      <c r="H63" s="32"/>
      <c r="I63" s="32"/>
      <c r="J63" s="32"/>
      <c r="K63" s="32"/>
      <c r="L63" s="605"/>
      <c r="M63" s="260"/>
      <c r="N63"/>
    </row>
    <row r="64" spans="1:17" ht="15" customHeight="1">
      <c r="A64" s="741"/>
      <c r="B64" s="738"/>
      <c r="C64" s="89"/>
      <c r="D64" s="40"/>
      <c r="E64" s="39"/>
      <c r="F64" s="668">
        <f t="shared" si="39"/>
        <v>0</v>
      </c>
      <c r="G64" s="673"/>
      <c r="H64" s="32"/>
      <c r="I64" s="32"/>
      <c r="J64" s="32"/>
      <c r="K64" s="32"/>
      <c r="L64" s="605"/>
      <c r="M64" s="260"/>
      <c r="N64"/>
    </row>
    <row r="65" spans="1:17" ht="15" customHeight="1">
      <c r="A65" s="741"/>
      <c r="B65" s="738"/>
      <c r="C65" s="89"/>
      <c r="D65" s="40"/>
      <c r="E65" s="39"/>
      <c r="F65" s="668">
        <f t="shared" si="39"/>
        <v>0</v>
      </c>
      <c r="G65" s="673"/>
      <c r="H65" s="32"/>
      <c r="I65" s="32"/>
      <c r="J65" s="32"/>
      <c r="K65" s="32"/>
      <c r="L65" s="605"/>
      <c r="M65" s="260"/>
      <c r="N65"/>
    </row>
    <row r="66" spans="1:17" ht="15" customHeight="1">
      <c r="A66" s="741"/>
      <c r="B66" s="738"/>
      <c r="C66" s="89"/>
      <c r="D66" s="40"/>
      <c r="E66" s="39"/>
      <c r="F66" s="668">
        <f t="shared" si="39"/>
        <v>0</v>
      </c>
      <c r="G66" s="673"/>
      <c r="H66" s="32"/>
      <c r="I66" s="32"/>
      <c r="J66" s="32"/>
      <c r="K66" s="32"/>
      <c r="L66" s="605"/>
      <c r="M66" s="260"/>
      <c r="N66"/>
    </row>
    <row r="67" spans="1:17" ht="15" customHeight="1">
      <c r="A67" s="741"/>
      <c r="B67" s="738"/>
      <c r="C67" s="89"/>
      <c r="D67" s="40"/>
      <c r="E67" s="39"/>
      <c r="F67" s="668">
        <f t="shared" si="39"/>
        <v>0</v>
      </c>
      <c r="G67" s="673"/>
      <c r="H67" s="32"/>
      <c r="I67" s="32"/>
      <c r="J67" s="32"/>
      <c r="K67" s="32"/>
      <c r="L67" s="605"/>
      <c r="M67" s="260"/>
      <c r="N67"/>
    </row>
    <row r="68" spans="1:17" ht="15" customHeight="1" thickBot="1">
      <c r="A68" s="741"/>
      <c r="B68" s="738"/>
      <c r="C68" s="89"/>
      <c r="D68" s="40"/>
      <c r="E68" s="39"/>
      <c r="F68" s="668">
        <f t="shared" si="39"/>
        <v>0</v>
      </c>
      <c r="G68" s="673"/>
      <c r="H68" s="32"/>
      <c r="I68" s="32"/>
      <c r="J68" s="32"/>
      <c r="K68" s="32"/>
      <c r="L68" s="605"/>
      <c r="M68" s="260"/>
      <c r="N68"/>
    </row>
    <row r="69" spans="1:17" ht="15" customHeight="1" thickBot="1">
      <c r="A69" s="741"/>
      <c r="B69" s="738"/>
      <c r="C69" s="324" t="s">
        <v>31</v>
      </c>
      <c r="D69" s="313"/>
      <c r="E69" s="570" t="s">
        <v>301</v>
      </c>
      <c r="F69" s="670">
        <f t="shared" si="39"/>
        <v>0</v>
      </c>
      <c r="G69" s="674"/>
      <c r="H69" s="675"/>
      <c r="I69" s="675"/>
      <c r="J69" s="675"/>
      <c r="K69" s="675"/>
      <c r="L69" s="676"/>
      <c r="M69" s="677"/>
      <c r="N69" s="408" t="s">
        <v>292</v>
      </c>
      <c r="O69" s="539" t="s">
        <v>205</v>
      </c>
      <c r="P69" s="540" t="s">
        <v>208</v>
      </c>
      <c r="Q69" s="541" t="s">
        <v>209</v>
      </c>
    </row>
    <row r="70" spans="1:17" ht="15" customHeight="1">
      <c r="A70" s="741"/>
      <c r="B70" s="737" t="s">
        <v>32</v>
      </c>
      <c r="C70" s="615">
        <f t="shared" ref="C70:C78" si="40">C60</f>
        <v>0</v>
      </c>
      <c r="D70" s="609"/>
      <c r="E70" s="526" t="s">
        <v>147</v>
      </c>
      <c r="F70" s="329">
        <f t="shared" si="39"/>
        <v>0</v>
      </c>
      <c r="G70" s="256">
        <f t="shared" ref="G70:K73" si="41">G$36*G60</f>
        <v>0</v>
      </c>
      <c r="H70" s="256">
        <f t="shared" si="41"/>
        <v>0</v>
      </c>
      <c r="I70" s="256">
        <f t="shared" si="41"/>
        <v>0</v>
      </c>
      <c r="J70" s="256">
        <f t="shared" si="41"/>
        <v>0</v>
      </c>
      <c r="K70" s="256">
        <f t="shared" si="41"/>
        <v>0</v>
      </c>
      <c r="L70" s="256"/>
      <c r="M70" s="256">
        <f t="shared" ref="M70:M75" si="42">M$36*M60</f>
        <v>0</v>
      </c>
      <c r="N70" s="463">
        <v>1</v>
      </c>
      <c r="O70" s="41"/>
      <c r="P70" s="198"/>
      <c r="Q70" s="153"/>
    </row>
    <row r="71" spans="1:17" ht="15" customHeight="1">
      <c r="A71" s="741"/>
      <c r="B71" s="738"/>
      <c r="C71" s="616">
        <f t="shared" si="40"/>
        <v>0</v>
      </c>
      <c r="D71" s="611"/>
      <c r="E71" s="528" t="s">
        <v>147</v>
      </c>
      <c r="F71" s="217">
        <f t="shared" si="39"/>
        <v>0</v>
      </c>
      <c r="G71" s="256">
        <f t="shared" si="41"/>
        <v>0</v>
      </c>
      <c r="H71" s="256">
        <f t="shared" si="41"/>
        <v>0</v>
      </c>
      <c r="I71" s="256">
        <f t="shared" si="41"/>
        <v>0</v>
      </c>
      <c r="J71" s="256">
        <f t="shared" si="41"/>
        <v>0</v>
      </c>
      <c r="K71" s="256">
        <f t="shared" si="41"/>
        <v>0</v>
      </c>
      <c r="L71" s="256"/>
      <c r="M71" s="256">
        <f t="shared" si="42"/>
        <v>0</v>
      </c>
      <c r="N71" s="322">
        <v>1</v>
      </c>
      <c r="O71" s="42"/>
      <c r="P71" s="198"/>
      <c r="Q71" s="154"/>
    </row>
    <row r="72" spans="1:17" ht="15" customHeight="1">
      <c r="A72" s="741"/>
      <c r="B72" s="738"/>
      <c r="C72" s="616">
        <f t="shared" si="40"/>
        <v>0</v>
      </c>
      <c r="D72" s="611"/>
      <c r="E72" s="528" t="s">
        <v>147</v>
      </c>
      <c r="F72" s="217">
        <f t="shared" si="39"/>
        <v>0</v>
      </c>
      <c r="G72" s="256">
        <f t="shared" si="41"/>
        <v>0</v>
      </c>
      <c r="H72" s="256">
        <f t="shared" si="41"/>
        <v>0</v>
      </c>
      <c r="I72" s="256">
        <f t="shared" si="41"/>
        <v>0</v>
      </c>
      <c r="J72" s="256">
        <f t="shared" si="41"/>
        <v>0</v>
      </c>
      <c r="K72" s="256">
        <f t="shared" si="41"/>
        <v>0</v>
      </c>
      <c r="L72" s="256"/>
      <c r="M72" s="256">
        <f t="shared" si="42"/>
        <v>0</v>
      </c>
      <c r="N72" s="322">
        <v>1</v>
      </c>
      <c r="O72" s="42"/>
      <c r="P72" s="198"/>
      <c r="Q72" s="154"/>
    </row>
    <row r="73" spans="1:17" ht="15" customHeight="1">
      <c r="A73" s="741"/>
      <c r="B73" s="738"/>
      <c r="C73" s="616">
        <f t="shared" si="40"/>
        <v>0</v>
      </c>
      <c r="D73" s="611"/>
      <c r="E73" s="528" t="s">
        <v>145</v>
      </c>
      <c r="F73" s="217">
        <f t="shared" si="39"/>
        <v>0</v>
      </c>
      <c r="G73" s="256">
        <f t="shared" si="41"/>
        <v>0</v>
      </c>
      <c r="H73" s="256">
        <f t="shared" si="41"/>
        <v>0</v>
      </c>
      <c r="I73" s="256">
        <f t="shared" si="41"/>
        <v>0</v>
      </c>
      <c r="J73" s="256">
        <f t="shared" si="41"/>
        <v>0</v>
      </c>
      <c r="K73" s="256">
        <f t="shared" si="41"/>
        <v>0</v>
      </c>
      <c r="L73" s="256"/>
      <c r="M73" s="256">
        <f t="shared" si="42"/>
        <v>0</v>
      </c>
      <c r="N73" s="322">
        <v>1</v>
      </c>
      <c r="O73" s="42"/>
      <c r="P73" s="104"/>
      <c r="Q73" s="154"/>
    </row>
    <row r="74" spans="1:17" ht="15" customHeight="1">
      <c r="A74" s="741"/>
      <c r="B74" s="738"/>
      <c r="C74" s="616">
        <f t="shared" si="40"/>
        <v>0</v>
      </c>
      <c r="D74" s="611"/>
      <c r="E74" s="528" t="s">
        <v>148</v>
      </c>
      <c r="F74" s="217">
        <f t="shared" si="39"/>
        <v>0</v>
      </c>
      <c r="G74" s="256">
        <f t="shared" ref="G74:G79" si="43">G$36*G64</f>
        <v>0</v>
      </c>
      <c r="H74" s="256">
        <f t="shared" ref="H74:M79" si="44">H$36*H64</f>
        <v>0</v>
      </c>
      <c r="I74" s="256">
        <f t="shared" ref="I74:K75" si="45">I$36*I64</f>
        <v>0</v>
      </c>
      <c r="J74" s="256">
        <f t="shared" si="45"/>
        <v>0</v>
      </c>
      <c r="K74" s="256">
        <f t="shared" si="45"/>
        <v>0</v>
      </c>
      <c r="L74" s="256"/>
      <c r="M74" s="256">
        <f t="shared" si="42"/>
        <v>0</v>
      </c>
      <c r="N74" s="322">
        <v>1</v>
      </c>
      <c r="O74" s="542"/>
      <c r="P74" s="198"/>
      <c r="Q74" s="154"/>
    </row>
    <row r="75" spans="1:17" ht="15" customHeight="1">
      <c r="A75" s="741"/>
      <c r="B75" s="738"/>
      <c r="C75" s="616">
        <f t="shared" si="40"/>
        <v>0</v>
      </c>
      <c r="D75" s="611"/>
      <c r="E75" s="528" t="s">
        <v>144</v>
      </c>
      <c r="F75" s="217">
        <f t="shared" si="39"/>
        <v>0</v>
      </c>
      <c r="G75" s="256">
        <f t="shared" si="43"/>
        <v>0</v>
      </c>
      <c r="H75" s="256">
        <f t="shared" si="44"/>
        <v>0</v>
      </c>
      <c r="I75" s="256">
        <f t="shared" si="45"/>
        <v>0</v>
      </c>
      <c r="J75" s="256">
        <f t="shared" si="45"/>
        <v>0</v>
      </c>
      <c r="K75" s="256">
        <f t="shared" si="45"/>
        <v>0</v>
      </c>
      <c r="L75" s="256"/>
      <c r="M75" s="256">
        <f t="shared" si="42"/>
        <v>0</v>
      </c>
      <c r="N75" s="322">
        <v>1</v>
      </c>
      <c r="O75" s="42"/>
      <c r="P75" s="103"/>
      <c r="Q75" s="154"/>
    </row>
    <row r="76" spans="1:17" ht="15" customHeight="1">
      <c r="A76" s="741"/>
      <c r="B76" s="738"/>
      <c r="C76" s="616">
        <f t="shared" si="40"/>
        <v>0</v>
      </c>
      <c r="D76" s="611"/>
      <c r="E76" s="528" t="s">
        <v>145</v>
      </c>
      <c r="F76" s="217">
        <f t="shared" si="39"/>
        <v>0</v>
      </c>
      <c r="G76" s="256">
        <f t="shared" si="43"/>
        <v>0</v>
      </c>
      <c r="H76" s="256">
        <f t="shared" si="44"/>
        <v>0</v>
      </c>
      <c r="I76" s="256">
        <f t="shared" si="44"/>
        <v>0</v>
      </c>
      <c r="J76" s="256">
        <f t="shared" si="44"/>
        <v>0</v>
      </c>
      <c r="K76" s="256">
        <f t="shared" si="44"/>
        <v>0</v>
      </c>
      <c r="L76" s="256">
        <v>0</v>
      </c>
      <c r="M76" s="256">
        <f t="shared" si="44"/>
        <v>0</v>
      </c>
      <c r="N76" s="322">
        <v>1</v>
      </c>
      <c r="O76" s="42"/>
      <c r="P76" s="103"/>
      <c r="Q76" s="154"/>
    </row>
    <row r="77" spans="1:17" ht="15" customHeight="1">
      <c r="A77" s="741"/>
      <c r="B77" s="738"/>
      <c r="C77" s="616">
        <f t="shared" si="40"/>
        <v>0</v>
      </c>
      <c r="D77" s="611"/>
      <c r="E77" s="528" t="s">
        <v>145</v>
      </c>
      <c r="F77" s="217">
        <f t="shared" si="39"/>
        <v>0</v>
      </c>
      <c r="G77" s="256">
        <f t="shared" si="43"/>
        <v>0</v>
      </c>
      <c r="H77" s="256">
        <f t="shared" si="44"/>
        <v>0</v>
      </c>
      <c r="I77" s="256">
        <f t="shared" si="44"/>
        <v>0</v>
      </c>
      <c r="J77" s="256">
        <f t="shared" si="44"/>
        <v>0</v>
      </c>
      <c r="K77" s="256">
        <f t="shared" si="44"/>
        <v>0</v>
      </c>
      <c r="L77" s="256">
        <v>0</v>
      </c>
      <c r="M77" s="256">
        <f t="shared" si="44"/>
        <v>0</v>
      </c>
      <c r="N77" s="322">
        <v>1</v>
      </c>
      <c r="O77" s="42"/>
      <c r="P77" s="103"/>
      <c r="Q77" s="154"/>
    </row>
    <row r="78" spans="1:17" ht="15" customHeight="1">
      <c r="A78" s="741"/>
      <c r="B78" s="738"/>
      <c r="C78" s="616">
        <f t="shared" si="40"/>
        <v>0</v>
      </c>
      <c r="D78" s="611"/>
      <c r="E78" s="528" t="s">
        <v>145</v>
      </c>
      <c r="F78" s="217">
        <f t="shared" si="39"/>
        <v>0</v>
      </c>
      <c r="G78" s="256">
        <f t="shared" si="43"/>
        <v>0</v>
      </c>
      <c r="H78" s="256">
        <f t="shared" si="44"/>
        <v>0</v>
      </c>
      <c r="I78" s="256">
        <f t="shared" si="44"/>
        <v>0</v>
      </c>
      <c r="J78" s="256">
        <f t="shared" si="44"/>
        <v>0</v>
      </c>
      <c r="K78" s="256">
        <f t="shared" si="44"/>
        <v>0</v>
      </c>
      <c r="L78" s="256"/>
      <c r="M78" s="256">
        <f t="shared" si="44"/>
        <v>0</v>
      </c>
      <c r="N78" s="322">
        <v>1</v>
      </c>
      <c r="O78" s="42"/>
      <c r="P78" s="105"/>
      <c r="Q78" s="154"/>
    </row>
    <row r="79" spans="1:17" ht="15" customHeight="1">
      <c r="A79" s="741"/>
      <c r="B79" s="738"/>
      <c r="C79" s="89" t="s">
        <v>31</v>
      </c>
      <c r="D79" s="40"/>
      <c r="E79" s="34" t="s">
        <v>300</v>
      </c>
      <c r="F79" s="217">
        <f t="shared" si="39"/>
        <v>0</v>
      </c>
      <c r="G79" s="212">
        <f t="shared" si="43"/>
        <v>0</v>
      </c>
      <c r="H79" s="50">
        <f t="shared" si="44"/>
        <v>0</v>
      </c>
      <c r="I79" s="50"/>
      <c r="J79" s="50"/>
      <c r="K79" s="50">
        <f>K$36*K69</f>
        <v>0</v>
      </c>
      <c r="L79" s="50"/>
      <c r="M79" s="50"/>
      <c r="N79" s="322">
        <v>1</v>
      </c>
      <c r="O79" s="42"/>
      <c r="P79" s="106"/>
      <c r="Q79" s="154"/>
    </row>
    <row r="80" spans="1:17" ht="15" customHeight="1">
      <c r="A80" s="741"/>
      <c r="B80" s="738"/>
      <c r="C80" s="89" t="s">
        <v>171</v>
      </c>
      <c r="D80" s="40"/>
      <c r="E80" s="39" t="s">
        <v>18</v>
      </c>
      <c r="F80" s="217">
        <f t="shared" si="39"/>
        <v>0</v>
      </c>
      <c r="G80" s="212"/>
      <c r="H80" s="50"/>
      <c r="I80" s="50"/>
      <c r="J80" s="50"/>
      <c r="K80" s="50"/>
      <c r="L80" s="50"/>
      <c r="M80" s="50"/>
      <c r="N80" s="322">
        <v>1</v>
      </c>
      <c r="O80" s="42"/>
      <c r="P80" s="106"/>
      <c r="Q80" s="155"/>
    </row>
    <row r="81" spans="1:17" ht="15" customHeight="1" thickBot="1">
      <c r="A81" s="741"/>
      <c r="B81" s="739"/>
      <c r="C81" s="90" t="s">
        <v>172</v>
      </c>
      <c r="D81" s="88"/>
      <c r="E81" s="48" t="s">
        <v>27</v>
      </c>
      <c r="F81" s="218">
        <f t="shared" si="39"/>
        <v>0</v>
      </c>
      <c r="G81" s="213"/>
      <c r="H81" s="86"/>
      <c r="I81" s="86"/>
      <c r="J81" s="86"/>
      <c r="K81" s="86"/>
      <c r="L81" s="86"/>
      <c r="M81" s="86"/>
      <c r="N81" s="323">
        <v>1</v>
      </c>
      <c r="O81" s="42"/>
      <c r="P81" s="106"/>
      <c r="Q81" s="155"/>
    </row>
    <row r="82" spans="1:17" ht="15" customHeight="1" thickBot="1">
      <c r="A82" s="741"/>
      <c r="B82" s="737" t="s">
        <v>35</v>
      </c>
      <c r="C82" s="239" t="s">
        <v>38</v>
      </c>
      <c r="D82" s="531"/>
      <c r="E82" s="532" t="s">
        <v>147</v>
      </c>
      <c r="F82" s="533">
        <f t="shared" si="39"/>
        <v>0</v>
      </c>
      <c r="G82" s="534">
        <f t="shared" ref="G82:M82" si="46">SUMPRODUCT(G$70:G$81,$O$70:$O$81,$N$70:$N$81)*G$3</f>
        <v>0</v>
      </c>
      <c r="H82" s="534">
        <f t="shared" si="46"/>
        <v>0</v>
      </c>
      <c r="I82" s="534">
        <f t="shared" si="46"/>
        <v>0</v>
      </c>
      <c r="J82" s="534">
        <f t="shared" si="46"/>
        <v>0</v>
      </c>
      <c r="K82" s="534">
        <f t="shared" si="46"/>
        <v>0</v>
      </c>
      <c r="L82" s="534">
        <f t="shared" si="46"/>
        <v>0</v>
      </c>
      <c r="M82" s="534">
        <f t="shared" si="46"/>
        <v>0</v>
      </c>
      <c r="N82" s="277"/>
      <c r="O82" s="535"/>
      <c r="P82" s="679"/>
      <c r="Q82" s="678"/>
    </row>
    <row r="83" spans="1:17" ht="15" customHeight="1" thickBot="1">
      <c r="A83" s="741"/>
      <c r="B83" s="738"/>
      <c r="C83" s="263" t="s">
        <v>40</v>
      </c>
      <c r="D83" s="264"/>
      <c r="E83" s="87" t="s">
        <v>149</v>
      </c>
      <c r="F83" s="293">
        <f t="shared" si="39"/>
        <v>0</v>
      </c>
      <c r="G83" s="214">
        <f t="shared" ref="G83:M83" si="47">SUMPRODUCT(G$70:G$81,$P$70:$P$81,$N$70:$N$81)*G$3</f>
        <v>0</v>
      </c>
      <c r="H83" s="214">
        <f t="shared" si="47"/>
        <v>0</v>
      </c>
      <c r="I83" s="214">
        <f t="shared" si="47"/>
        <v>0</v>
      </c>
      <c r="J83" s="214">
        <f t="shared" si="47"/>
        <v>0</v>
      </c>
      <c r="K83" s="214">
        <f t="shared" si="47"/>
        <v>0</v>
      </c>
      <c r="L83" s="214">
        <f t="shared" si="47"/>
        <v>0</v>
      </c>
      <c r="M83" s="680">
        <f t="shared" si="47"/>
        <v>0</v>
      </c>
      <c r="N83" s="278"/>
      <c r="O83" s="274"/>
      <c r="P83" s="107"/>
      <c r="Q83" s="136"/>
    </row>
    <row r="84" spans="1:17" ht="15" customHeight="1">
      <c r="A84" s="741"/>
      <c r="B84" s="738"/>
      <c r="C84" s="265" t="s">
        <v>294</v>
      </c>
      <c r="D84" s="143"/>
      <c r="E84" s="144" t="s">
        <v>143</v>
      </c>
      <c r="F84" s="294">
        <f t="shared" si="39"/>
        <v>0</v>
      </c>
      <c r="G84" s="543"/>
      <c r="H84" s="26"/>
      <c r="I84" s="26"/>
      <c r="J84" s="26"/>
      <c r="K84" s="26"/>
      <c r="L84" s="26"/>
      <c r="M84" s="26"/>
      <c r="N84" s="305"/>
      <c r="O84" s="141"/>
      <c r="P84" s="141"/>
      <c r="Q84" s="136"/>
    </row>
    <row r="85" spans="1:17" ht="15" customHeight="1">
      <c r="A85" s="741"/>
      <c r="B85" s="738"/>
      <c r="C85" s="265" t="s">
        <v>94</v>
      </c>
      <c r="D85" s="143"/>
      <c r="E85" s="144" t="s">
        <v>143</v>
      </c>
      <c r="F85" s="294">
        <f t="shared" si="39"/>
        <v>0</v>
      </c>
      <c r="G85" s="216">
        <f t="shared" ref="G85:M85" si="48">SUMPRODUCT(G$70:G$81,$Q$70:$Q$81,$N$70:$N$81)*G$3</f>
        <v>0</v>
      </c>
      <c r="H85" s="216">
        <f t="shared" si="48"/>
        <v>0</v>
      </c>
      <c r="I85" s="216">
        <f t="shared" si="48"/>
        <v>0</v>
      </c>
      <c r="J85" s="216">
        <f t="shared" si="48"/>
        <v>0</v>
      </c>
      <c r="K85" s="216">
        <f t="shared" si="48"/>
        <v>0</v>
      </c>
      <c r="L85" s="216">
        <f t="shared" si="48"/>
        <v>0</v>
      </c>
      <c r="M85" s="216">
        <f t="shared" si="48"/>
        <v>0</v>
      </c>
      <c r="N85" s="305"/>
      <c r="O85" s="141"/>
      <c r="P85" s="141"/>
      <c r="Q85" s="136"/>
    </row>
    <row r="86" spans="1:17" ht="15" customHeight="1" thickBot="1">
      <c r="A86" s="742"/>
      <c r="B86" s="739"/>
      <c r="C86" s="227" t="s">
        <v>41</v>
      </c>
      <c r="D86" s="145"/>
      <c r="E86" s="146" t="s">
        <v>143</v>
      </c>
      <c r="F86" s="295">
        <f t="shared" si="39"/>
        <v>0</v>
      </c>
      <c r="G86" s="156">
        <f t="shared" ref="G86:J86" si="49">G84+G85</f>
        <v>0</v>
      </c>
      <c r="H86" s="156">
        <f t="shared" si="49"/>
        <v>0</v>
      </c>
      <c r="I86" s="156">
        <f t="shared" ref="I86" si="50">I84+I85</f>
        <v>0</v>
      </c>
      <c r="J86" s="156">
        <f t="shared" si="49"/>
        <v>0</v>
      </c>
      <c r="K86" s="156">
        <f t="shared" ref="K86:M86" si="51">K84+K85</f>
        <v>0</v>
      </c>
      <c r="L86" s="156">
        <f t="shared" ref="L86" si="52">L84+L85</f>
        <v>0</v>
      </c>
      <c r="M86" s="156">
        <f t="shared" si="51"/>
        <v>0</v>
      </c>
      <c r="N86" s="306"/>
      <c r="O86" s="148"/>
      <c r="P86" s="148"/>
      <c r="Q86" s="137"/>
    </row>
    <row r="87" spans="1:17" ht="15" customHeight="1" thickBot="1">
      <c r="B87" s="4"/>
      <c r="C87" s="4"/>
      <c r="D87" s="4"/>
    </row>
    <row r="88" spans="1:17" ht="15" customHeight="1">
      <c r="A88" s="725" t="s">
        <v>154</v>
      </c>
      <c r="B88" s="241" t="s">
        <v>46</v>
      </c>
      <c r="C88" s="266"/>
      <c r="D88" s="242"/>
      <c r="E88" s="221" t="s">
        <v>18</v>
      </c>
      <c r="F88" s="297">
        <f>SUM(G88:M88)</f>
        <v>0</v>
      </c>
      <c r="G88" s="219"/>
      <c r="H88" s="219"/>
      <c r="I88" s="219"/>
      <c r="J88" s="219"/>
      <c r="K88" s="219"/>
      <c r="L88" s="606"/>
      <c r="M88" s="220"/>
      <c r="N88"/>
    </row>
    <row r="89" spans="1:17">
      <c r="A89" s="726"/>
      <c r="B89" s="243" t="s">
        <v>42</v>
      </c>
      <c r="C89" s="82"/>
      <c r="D89" s="83"/>
      <c r="E89" s="37" t="s">
        <v>39</v>
      </c>
      <c r="F89" s="298">
        <f>SUM(G89:M89)</f>
        <v>0</v>
      </c>
      <c r="G89" s="26"/>
      <c r="H89" s="26"/>
      <c r="I89" s="26"/>
      <c r="J89" s="26"/>
      <c r="K89" s="26"/>
      <c r="L89" s="607"/>
      <c r="M89" s="202"/>
      <c r="N89"/>
    </row>
    <row r="90" spans="1:17">
      <c r="A90" s="726"/>
      <c r="B90" s="244" t="s">
        <v>43</v>
      </c>
      <c r="C90" s="157"/>
      <c r="D90" s="158"/>
      <c r="E90" s="144" t="s">
        <v>6</v>
      </c>
      <c r="F90" s="299">
        <f>SUM(G90:M90)</f>
        <v>0</v>
      </c>
      <c r="G90" s="26"/>
      <c r="H90" s="26"/>
      <c r="I90" s="26"/>
      <c r="J90" s="26"/>
      <c r="K90" s="26">
        <v>0</v>
      </c>
      <c r="L90" s="607"/>
      <c r="M90" s="202"/>
      <c r="N90"/>
    </row>
    <row r="91" spans="1:17">
      <c r="A91" s="726"/>
      <c r="B91" s="244" t="s">
        <v>44</v>
      </c>
      <c r="C91" s="157"/>
      <c r="D91" s="158"/>
      <c r="E91" s="144" t="s">
        <v>6</v>
      </c>
      <c r="F91" s="299">
        <f>SUM(G91:M91)</f>
        <v>0</v>
      </c>
      <c r="G91" s="26"/>
      <c r="H91" s="26"/>
      <c r="I91" s="26"/>
      <c r="J91" s="26"/>
      <c r="K91" s="26"/>
      <c r="L91" s="607"/>
      <c r="M91" s="202"/>
      <c r="N91"/>
    </row>
    <row r="92" spans="1:17" ht="15.75" thickBot="1">
      <c r="A92" s="727"/>
      <c r="B92" s="245" t="s">
        <v>45</v>
      </c>
      <c r="C92" s="203"/>
      <c r="D92" s="204"/>
      <c r="E92" s="146" t="s">
        <v>6</v>
      </c>
      <c r="F92" s="300">
        <f>SUM(G92:M92)</f>
        <v>0</v>
      </c>
      <c r="G92" s="156">
        <f>(G90-G91)*G$3</f>
        <v>0</v>
      </c>
      <c r="H92" s="156">
        <f t="shared" ref="H92:M92" si="53">(H90-H91)*H$3</f>
        <v>0</v>
      </c>
      <c r="I92" s="156">
        <f t="shared" ref="I92" si="54">(I90-I91)*I$3</f>
        <v>0</v>
      </c>
      <c r="J92" s="156">
        <f t="shared" si="53"/>
        <v>0</v>
      </c>
      <c r="K92" s="156">
        <f t="shared" si="53"/>
        <v>0</v>
      </c>
      <c r="L92" s="156">
        <f t="shared" ref="L92" si="55">(L90-L91)*L$3</f>
        <v>0</v>
      </c>
      <c r="M92" s="519">
        <f t="shared" si="53"/>
        <v>0</v>
      </c>
      <c r="N92"/>
    </row>
    <row r="93" spans="1:17" ht="15" customHeight="1" thickBot="1">
      <c r="C93" s="4"/>
      <c r="D93" s="4"/>
      <c r="N93"/>
    </row>
    <row r="94" spans="1:17" ht="14.45" customHeight="1">
      <c r="A94" s="728" t="s">
        <v>155</v>
      </c>
      <c r="B94" s="301" t="s">
        <v>165</v>
      </c>
      <c r="C94" s="267"/>
      <c r="D94" s="268"/>
      <c r="E94" s="221" t="s">
        <v>147</v>
      </c>
      <c r="F94" s="222">
        <f t="shared" ref="F94:F99" si="56">SUM(G94:M94)</f>
        <v>0</v>
      </c>
      <c r="G94" s="222">
        <f t="shared" ref="G94:M94" si="57">G82-G55</f>
        <v>0</v>
      </c>
      <c r="H94" s="222">
        <f t="shared" si="57"/>
        <v>0</v>
      </c>
      <c r="I94" s="222">
        <f t="shared" si="57"/>
        <v>0</v>
      </c>
      <c r="J94" s="222">
        <f t="shared" si="57"/>
        <v>0</v>
      </c>
      <c r="K94" s="222">
        <f t="shared" si="57"/>
        <v>0</v>
      </c>
      <c r="L94" s="222">
        <f t="shared" si="57"/>
        <v>0</v>
      </c>
      <c r="M94" s="516">
        <f t="shared" si="57"/>
        <v>0</v>
      </c>
      <c r="N94"/>
    </row>
    <row r="95" spans="1:17" ht="15.75" thickBot="1">
      <c r="A95" s="729"/>
      <c r="B95" s="303" t="s">
        <v>163</v>
      </c>
      <c r="C95" s="346"/>
      <c r="D95" s="347"/>
      <c r="E95" s="340" t="s">
        <v>18</v>
      </c>
      <c r="F95" s="341">
        <f t="shared" si="56"/>
        <v>0</v>
      </c>
      <c r="G95" s="341">
        <f t="shared" ref="G95:M95" si="58">G$94*G$33-G$20-G88</f>
        <v>0</v>
      </c>
      <c r="H95" s="341">
        <f t="shared" si="58"/>
        <v>0</v>
      </c>
      <c r="I95" s="341">
        <f t="shared" si="58"/>
        <v>0</v>
      </c>
      <c r="J95" s="341">
        <f t="shared" si="58"/>
        <v>0</v>
      </c>
      <c r="K95" s="341">
        <f t="shared" si="58"/>
        <v>0</v>
      </c>
      <c r="L95" s="341">
        <f t="shared" si="58"/>
        <v>0</v>
      </c>
      <c r="M95" s="517">
        <f t="shared" si="58"/>
        <v>0</v>
      </c>
      <c r="N95"/>
    </row>
    <row r="96" spans="1:17">
      <c r="A96" s="730"/>
      <c r="B96" s="507" t="s">
        <v>164</v>
      </c>
      <c r="C96" s="508"/>
      <c r="D96" s="509"/>
      <c r="E96" s="343" t="s">
        <v>149</v>
      </c>
      <c r="F96" s="344">
        <f t="shared" si="56"/>
        <v>0</v>
      </c>
      <c r="G96" s="344">
        <f t="shared" ref="G96:M96" si="59">G83-G56</f>
        <v>0</v>
      </c>
      <c r="H96" s="344">
        <f t="shared" si="59"/>
        <v>0</v>
      </c>
      <c r="I96" s="344">
        <f t="shared" si="59"/>
        <v>0</v>
      </c>
      <c r="J96" s="344">
        <f t="shared" si="59"/>
        <v>0</v>
      </c>
      <c r="K96" s="344">
        <f t="shared" si="59"/>
        <v>0</v>
      </c>
      <c r="L96" s="344">
        <f t="shared" si="59"/>
        <v>0</v>
      </c>
      <c r="M96" s="510">
        <f t="shared" si="59"/>
        <v>0</v>
      </c>
      <c r="N96"/>
    </row>
    <row r="97" spans="1:20">
      <c r="A97" s="730"/>
      <c r="B97" s="511" t="str">
        <f>"Emissions saved by "&amp;Funding!C22</f>
        <v>Emissions saved by 2030</v>
      </c>
      <c r="C97" s="503"/>
      <c r="D97" s="505"/>
      <c r="E97" s="37" t="s">
        <v>39</v>
      </c>
      <c r="F97" s="33">
        <f t="shared" si="56"/>
        <v>0</v>
      </c>
      <c r="G97" s="33">
        <f t="shared" ref="G97:M97" si="60">G$96*G$31-G$21-IF(G$31&gt;=G$33,G$89,0)</f>
        <v>0</v>
      </c>
      <c r="H97" s="33">
        <f t="shared" si="60"/>
        <v>0</v>
      </c>
      <c r="I97" s="33">
        <f t="shared" si="60"/>
        <v>0</v>
      </c>
      <c r="J97" s="33">
        <f t="shared" si="60"/>
        <v>0</v>
      </c>
      <c r="K97" s="33">
        <f t="shared" si="60"/>
        <v>0</v>
      </c>
      <c r="L97" s="33">
        <f t="shared" si="60"/>
        <v>0</v>
      </c>
      <c r="M97" s="512">
        <f t="shared" si="60"/>
        <v>0</v>
      </c>
      <c r="N97"/>
    </row>
    <row r="98" spans="1:20">
      <c r="A98" s="730"/>
      <c r="B98" s="511" t="str">
        <f>"Emissions saved by "&amp;Funding!C23</f>
        <v>Emissions saved by 2050</v>
      </c>
      <c r="C98" s="503"/>
      <c r="D98" s="506"/>
      <c r="E98" s="37" t="s">
        <v>39</v>
      </c>
      <c r="F98" s="33">
        <f t="shared" si="56"/>
        <v>0</v>
      </c>
      <c r="G98" s="33">
        <f t="shared" ref="G98:M98" si="61">G$96*G$32-G$21-IF(G$32&gt;=G$33,G$89,0)</f>
        <v>0</v>
      </c>
      <c r="H98" s="33">
        <f t="shared" si="61"/>
        <v>0</v>
      </c>
      <c r="I98" s="33">
        <f t="shared" si="61"/>
        <v>0</v>
      </c>
      <c r="J98" s="33">
        <f t="shared" si="61"/>
        <v>0</v>
      </c>
      <c r="K98" s="33">
        <f t="shared" si="61"/>
        <v>0</v>
      </c>
      <c r="L98" s="33">
        <f t="shared" si="61"/>
        <v>0</v>
      </c>
      <c r="M98" s="512">
        <f t="shared" si="61"/>
        <v>0</v>
      </c>
      <c r="N98"/>
    </row>
    <row r="99" spans="1:20">
      <c r="A99" s="730"/>
      <c r="B99" s="511" t="s">
        <v>166</v>
      </c>
      <c r="C99" s="503"/>
      <c r="D99" s="504"/>
      <c r="E99" s="37" t="s">
        <v>39</v>
      </c>
      <c r="F99" s="33">
        <f t="shared" si="56"/>
        <v>0</v>
      </c>
      <c r="G99" s="33">
        <f t="shared" ref="G99:M99" si="62">G$96*G$33-G$21-G$89</f>
        <v>0</v>
      </c>
      <c r="H99" s="33">
        <f t="shared" si="62"/>
        <v>0</v>
      </c>
      <c r="I99" s="33">
        <f t="shared" si="62"/>
        <v>0</v>
      </c>
      <c r="J99" s="33">
        <f t="shared" si="62"/>
        <v>0</v>
      </c>
      <c r="K99" s="33">
        <f t="shared" si="62"/>
        <v>0</v>
      </c>
      <c r="L99" s="33">
        <f t="shared" si="62"/>
        <v>0</v>
      </c>
      <c r="M99" s="512">
        <f t="shared" si="62"/>
        <v>0</v>
      </c>
      <c r="N99"/>
    </row>
    <row r="100" spans="1:20" ht="15.75" thickBot="1">
      <c r="A100" s="730"/>
      <c r="B100" s="513" t="s">
        <v>259</v>
      </c>
      <c r="C100" s="514"/>
      <c r="D100" s="515"/>
      <c r="E100" s="345" t="s">
        <v>260</v>
      </c>
      <c r="F100" s="520">
        <f t="shared" ref="F100:M100" si="63">IFERROR(F26/F99,0)</f>
        <v>0</v>
      </c>
      <c r="G100" s="520">
        <f t="shared" si="63"/>
        <v>0</v>
      </c>
      <c r="H100" s="520">
        <f t="shared" si="63"/>
        <v>0</v>
      </c>
      <c r="I100" s="520">
        <f t="shared" si="63"/>
        <v>0</v>
      </c>
      <c r="J100" s="520">
        <f t="shared" si="63"/>
        <v>0</v>
      </c>
      <c r="K100" s="520">
        <f t="shared" si="63"/>
        <v>0</v>
      </c>
      <c r="L100" s="520">
        <f t="shared" si="63"/>
        <v>0</v>
      </c>
      <c r="M100" s="521">
        <f t="shared" si="63"/>
        <v>0</v>
      </c>
      <c r="N100"/>
    </row>
    <row r="101" spans="1:20">
      <c r="A101" s="729"/>
      <c r="B101" s="138" t="s">
        <v>47</v>
      </c>
      <c r="C101" s="348"/>
      <c r="D101" s="349"/>
      <c r="E101" s="140" t="s">
        <v>143</v>
      </c>
      <c r="F101" s="342">
        <f>SUM(G101:M101)</f>
        <v>0</v>
      </c>
      <c r="G101" s="342">
        <f t="shared" ref="G101:M101" si="64">G86-G57</f>
        <v>0</v>
      </c>
      <c r="H101" s="342">
        <f t="shared" si="64"/>
        <v>0</v>
      </c>
      <c r="I101" s="342">
        <f t="shared" si="64"/>
        <v>0</v>
      </c>
      <c r="J101" s="342">
        <f t="shared" si="64"/>
        <v>0</v>
      </c>
      <c r="K101" s="342">
        <f t="shared" si="64"/>
        <v>0</v>
      </c>
      <c r="L101" s="342">
        <f t="shared" si="64"/>
        <v>0</v>
      </c>
      <c r="M101" s="518">
        <f t="shared" si="64"/>
        <v>0</v>
      </c>
      <c r="N101"/>
    </row>
    <row r="102" spans="1:20" ht="15" customHeight="1" thickBot="1">
      <c r="E102"/>
      <c r="N102"/>
    </row>
    <row r="103" spans="1:20" ht="15" customHeight="1">
      <c r="A103" s="731" t="s">
        <v>156</v>
      </c>
      <c r="B103" s="338" t="s">
        <v>9</v>
      </c>
      <c r="C103" s="339"/>
      <c r="D103" s="734" t="s">
        <v>49</v>
      </c>
      <c r="E103" s="735"/>
      <c r="F103" s="552" t="s">
        <v>107</v>
      </c>
      <c r="G103" s="736" t="s">
        <v>113</v>
      </c>
      <c r="H103" s="735"/>
      <c r="I103" s="735"/>
      <c r="J103" s="735"/>
      <c r="K103" s="735"/>
      <c r="L103" s="735"/>
      <c r="M103" s="735"/>
      <c r="N103" s="362" t="s">
        <v>116</v>
      </c>
      <c r="O103" s="363"/>
      <c r="P103" s="364" t="s">
        <v>117</v>
      </c>
      <c r="Q103" s="365"/>
      <c r="R103" s="93" t="s">
        <v>115</v>
      </c>
    </row>
    <row r="104" spans="1:20" ht="15" customHeight="1" thickBot="1">
      <c r="A104" s="732"/>
      <c r="B104" s="174" t="s">
        <v>53</v>
      </c>
      <c r="C104" s="175" t="s">
        <v>96</v>
      </c>
      <c r="D104" s="176" t="s">
        <v>455</v>
      </c>
      <c r="E104" s="177" t="s">
        <v>55</v>
      </c>
      <c r="F104" s="553" t="s">
        <v>108</v>
      </c>
      <c r="G104" s="113"/>
      <c r="H104" s="114"/>
      <c r="I104" s="114"/>
      <c r="J104" s="114"/>
      <c r="K104" s="114"/>
      <c r="L104" s="114"/>
      <c r="M104" s="114"/>
      <c r="N104" s="180" t="s">
        <v>456</v>
      </c>
      <c r="O104" s="97" t="s">
        <v>457</v>
      </c>
      <c r="P104" s="179" t="s">
        <v>456</v>
      </c>
      <c r="Q104" s="205" t="s">
        <v>457</v>
      </c>
      <c r="R104" s="178">
        <f>-ROUND(('Inputs+outputs'!G41-C105)/30.4375,0)-12</f>
        <v>-1</v>
      </c>
      <c r="S104" s="84"/>
      <c r="T104" s="99"/>
    </row>
    <row r="105" spans="1:20" ht="15" customHeight="1">
      <c r="A105" s="732"/>
      <c r="B105" s="167">
        <f>1</f>
        <v>1</v>
      </c>
      <c r="C105" s="168">
        <f>IF(MONTH('Inputs+outputs'!$G$41)&lt;'Inputs+outputs'!$G$42,DATE(YEAR('Inputs+outputs'!$G$41),'Inputs+outputs'!$G$42,1),DATE(YEAR('Inputs+outputs'!G41)+1,'Inputs+outputs'!$G$42,1))-1</f>
        <v>335</v>
      </c>
      <c r="D105" s="169" t="e">
        <f t="shared" ref="D105:D136" si="65">SUMIFS($G$38:$M$38,$G$28:$M$28,"&gt;"&amp;R104,$G$28:$M$28,"&lt;="&amp;R105)</f>
        <v>#DIV/0!</v>
      </c>
      <c r="E105" s="170">
        <f t="shared" ref="E105:E136" si="66">-SUMIFS($G$26:$M$26,$G$28:$M$28,"&gt;"&amp;R104,$G$28:$M$28,"&lt;="&amp;R105)</f>
        <v>0</v>
      </c>
      <c r="F105" s="296"/>
      <c r="G105" s="112">
        <f t="shared" ref="G105:G136" si="67">MAX(0,MIN($R105,G$34)-MAX($R104,G$29))/12*G$101+IF(AND($R105&gt;=G$34,$R104&lt;G$34),G$92,0)</f>
        <v>0</v>
      </c>
      <c r="H105" s="112">
        <f t="shared" ref="H105:H136" si="68">MAX(0,MIN($R105,H$34)-MAX($R104,H$29))/12*H$101+IF(AND($R105&gt;=H$34,$R104&lt;H$34),H$92,0)</f>
        <v>0</v>
      </c>
      <c r="I105" s="112">
        <f t="shared" ref="I105:I136" si="69">MAX(0,MIN($R105,I$34)-MAX($R104,I$29))/12*I$101+IF(AND($R105&gt;=I$34,$R104&lt;I$34),I$92,0)</f>
        <v>0</v>
      </c>
      <c r="J105" s="112">
        <f t="shared" ref="J105:J136" si="70">MAX(0,MIN($R105,J$34)-MAX($R104,J$29))/12*J$101+IF(AND($R105&gt;=J$34,$R104&lt;J$34),J$92,0)</f>
        <v>0</v>
      </c>
      <c r="K105" s="112">
        <f t="shared" ref="K105:K136" si="71">MAX(0,MIN($R105,K$34)-MAX($R104,K$29))/12*K$101+IF(AND($R105&gt;=K$34,$R104&lt;K$34),K$92,0)</f>
        <v>0</v>
      </c>
      <c r="L105" s="112">
        <f t="shared" ref="L105:L136" si="72">MAX(0,MIN($R105,L$34)-MAX($R104,L$29))/12*L$101+IF(AND($R105&gt;=L$34,$R104&lt;L$34),L$92,0)</f>
        <v>0</v>
      </c>
      <c r="M105" s="112">
        <f t="shared" ref="M105:M136" si="73">MAX(0,MIN($R105,M$34)-MAX($R104,M$29))/12*M$101+IF(AND($R105&gt;=M$34,$R104&lt;M$34),M$92,0)</f>
        <v>0</v>
      </c>
      <c r="N105" s="171">
        <f t="shared" ref="N105:N136" si="74">SUM(E105:M105)</f>
        <v>0</v>
      </c>
      <c r="O105" s="172" t="e">
        <f t="shared" ref="O105:O136" si="75">SUM(D105:M105)</f>
        <v>#DIV/0!</v>
      </c>
      <c r="P105" s="171">
        <f>N105</f>
        <v>0</v>
      </c>
      <c r="Q105" s="173" t="e">
        <f>O105</f>
        <v>#DIV/0!</v>
      </c>
      <c r="R105" s="94">
        <f>R104+12</f>
        <v>11</v>
      </c>
      <c r="S105" s="84"/>
    </row>
    <row r="106" spans="1:20">
      <c r="A106" s="732"/>
      <c r="B106" s="21">
        <f>B105+1</f>
        <v>2</v>
      </c>
      <c r="C106" s="100">
        <f>EDATE(C105,12)</f>
        <v>700</v>
      </c>
      <c r="D106" s="23">
        <f t="shared" si="65"/>
        <v>0</v>
      </c>
      <c r="E106" s="38">
        <f t="shared" si="66"/>
        <v>0</v>
      </c>
      <c r="F106" s="129"/>
      <c r="G106" s="112">
        <f t="shared" si="67"/>
        <v>0</v>
      </c>
      <c r="H106" s="17">
        <f t="shared" si="68"/>
        <v>0</v>
      </c>
      <c r="I106" s="17">
        <f t="shared" si="69"/>
        <v>0</v>
      </c>
      <c r="J106" s="17">
        <f t="shared" si="70"/>
        <v>0</v>
      </c>
      <c r="K106" s="17">
        <f t="shared" si="71"/>
        <v>0</v>
      </c>
      <c r="L106" s="17">
        <f t="shared" si="72"/>
        <v>0</v>
      </c>
      <c r="M106" s="17">
        <f t="shared" si="73"/>
        <v>0</v>
      </c>
      <c r="N106" s="24">
        <f t="shared" si="74"/>
        <v>0</v>
      </c>
      <c r="O106" s="91">
        <f t="shared" si="75"/>
        <v>0</v>
      </c>
      <c r="P106" s="24">
        <f>P105+N106</f>
        <v>0</v>
      </c>
      <c r="Q106" s="18" t="e">
        <f>Q105+O106</f>
        <v>#DIV/0!</v>
      </c>
      <c r="R106" s="95">
        <f t="shared" ref="R106:R157" si="76">R105+12</f>
        <v>23</v>
      </c>
      <c r="S106" s="84"/>
    </row>
    <row r="107" spans="1:20" ht="15" customHeight="1">
      <c r="A107" s="732"/>
      <c r="B107" s="21">
        <f t="shared" ref="B107:B157" si="77">B106+1</f>
        <v>3</v>
      </c>
      <c r="C107" s="100">
        <f t="shared" ref="C107:C157" si="78">EDATE(C106,12)</f>
        <v>1065</v>
      </c>
      <c r="D107" s="23">
        <f t="shared" si="65"/>
        <v>0</v>
      </c>
      <c r="E107" s="38">
        <f t="shared" si="66"/>
        <v>0</v>
      </c>
      <c r="F107" s="129"/>
      <c r="G107" s="112">
        <f t="shared" si="67"/>
        <v>0</v>
      </c>
      <c r="H107" s="17">
        <f t="shared" si="68"/>
        <v>0</v>
      </c>
      <c r="I107" s="17">
        <f t="shared" si="69"/>
        <v>0</v>
      </c>
      <c r="J107" s="17">
        <f t="shared" si="70"/>
        <v>0</v>
      </c>
      <c r="K107" s="17">
        <f t="shared" si="71"/>
        <v>0</v>
      </c>
      <c r="L107" s="17">
        <f t="shared" si="72"/>
        <v>0</v>
      </c>
      <c r="M107" s="17">
        <f t="shared" si="73"/>
        <v>0</v>
      </c>
      <c r="N107" s="24">
        <f t="shared" si="74"/>
        <v>0</v>
      </c>
      <c r="O107" s="91">
        <f t="shared" si="75"/>
        <v>0</v>
      </c>
      <c r="P107" s="24">
        <f t="shared" ref="P107:P138" si="79">P106+N107</f>
        <v>0</v>
      </c>
      <c r="Q107" s="18" t="e">
        <f t="shared" ref="Q107:Q157" si="80">Q106+O107</f>
        <v>#DIV/0!</v>
      </c>
      <c r="R107" s="95">
        <f t="shared" si="76"/>
        <v>35</v>
      </c>
      <c r="S107" s="84"/>
    </row>
    <row r="108" spans="1:20" ht="15" customHeight="1">
      <c r="A108" s="732"/>
      <c r="B108" s="21">
        <f t="shared" si="77"/>
        <v>4</v>
      </c>
      <c r="C108" s="100">
        <f t="shared" si="78"/>
        <v>1430</v>
      </c>
      <c r="D108" s="23">
        <f t="shared" si="65"/>
        <v>0</v>
      </c>
      <c r="E108" s="38">
        <f t="shared" si="66"/>
        <v>0</v>
      </c>
      <c r="F108" s="129"/>
      <c r="G108" s="112">
        <f t="shared" si="67"/>
        <v>0</v>
      </c>
      <c r="H108" s="17">
        <f t="shared" si="68"/>
        <v>0</v>
      </c>
      <c r="I108" s="17">
        <f t="shared" si="69"/>
        <v>0</v>
      </c>
      <c r="J108" s="17">
        <f t="shared" si="70"/>
        <v>0</v>
      </c>
      <c r="K108" s="17">
        <f t="shared" si="71"/>
        <v>0</v>
      </c>
      <c r="L108" s="17">
        <f t="shared" si="72"/>
        <v>0</v>
      </c>
      <c r="M108" s="17">
        <f t="shared" si="73"/>
        <v>0</v>
      </c>
      <c r="N108" s="24">
        <f t="shared" si="74"/>
        <v>0</v>
      </c>
      <c r="O108" s="91">
        <f t="shared" si="75"/>
        <v>0</v>
      </c>
      <c r="P108" s="24">
        <f t="shared" si="79"/>
        <v>0</v>
      </c>
      <c r="Q108" s="18" t="e">
        <f t="shared" si="80"/>
        <v>#DIV/0!</v>
      </c>
      <c r="R108" s="95">
        <f t="shared" si="76"/>
        <v>47</v>
      </c>
      <c r="S108" s="84"/>
    </row>
    <row r="109" spans="1:20" ht="15" customHeight="1">
      <c r="A109" s="732"/>
      <c r="B109" s="21">
        <f t="shared" si="77"/>
        <v>5</v>
      </c>
      <c r="C109" s="100">
        <f t="shared" si="78"/>
        <v>1796</v>
      </c>
      <c r="D109" s="23">
        <f t="shared" si="65"/>
        <v>0</v>
      </c>
      <c r="E109" s="38">
        <f t="shared" si="66"/>
        <v>0</v>
      </c>
      <c r="F109" s="129"/>
      <c r="G109" s="112">
        <f t="shared" si="67"/>
        <v>0</v>
      </c>
      <c r="H109" s="17">
        <f t="shared" si="68"/>
        <v>0</v>
      </c>
      <c r="I109" s="17">
        <f t="shared" si="69"/>
        <v>0</v>
      </c>
      <c r="J109" s="17">
        <f t="shared" si="70"/>
        <v>0</v>
      </c>
      <c r="K109" s="17">
        <f t="shared" si="71"/>
        <v>0</v>
      </c>
      <c r="L109" s="17">
        <f t="shared" si="72"/>
        <v>0</v>
      </c>
      <c r="M109" s="17">
        <f t="shared" si="73"/>
        <v>0</v>
      </c>
      <c r="N109" s="24">
        <f t="shared" si="74"/>
        <v>0</v>
      </c>
      <c r="O109" s="91">
        <f t="shared" si="75"/>
        <v>0</v>
      </c>
      <c r="P109" s="24">
        <f t="shared" si="79"/>
        <v>0</v>
      </c>
      <c r="Q109" s="18" t="e">
        <f t="shared" si="80"/>
        <v>#DIV/0!</v>
      </c>
      <c r="R109" s="95">
        <f t="shared" si="76"/>
        <v>59</v>
      </c>
      <c r="S109" s="84"/>
    </row>
    <row r="110" spans="1:20" ht="15" customHeight="1">
      <c r="A110" s="732"/>
      <c r="B110" s="21">
        <f t="shared" si="77"/>
        <v>6</v>
      </c>
      <c r="C110" s="100">
        <f t="shared" si="78"/>
        <v>2161</v>
      </c>
      <c r="D110" s="23">
        <f t="shared" si="65"/>
        <v>0</v>
      </c>
      <c r="E110" s="38">
        <f t="shared" si="66"/>
        <v>0</v>
      </c>
      <c r="F110" s="129"/>
      <c r="G110" s="112">
        <f t="shared" si="67"/>
        <v>0</v>
      </c>
      <c r="H110" s="17">
        <f t="shared" si="68"/>
        <v>0</v>
      </c>
      <c r="I110" s="17">
        <f t="shared" si="69"/>
        <v>0</v>
      </c>
      <c r="J110" s="17">
        <f t="shared" si="70"/>
        <v>0</v>
      </c>
      <c r="K110" s="17">
        <f t="shared" si="71"/>
        <v>0</v>
      </c>
      <c r="L110" s="17">
        <f t="shared" si="72"/>
        <v>0</v>
      </c>
      <c r="M110" s="17">
        <f t="shared" si="73"/>
        <v>0</v>
      </c>
      <c r="N110" s="24">
        <f t="shared" si="74"/>
        <v>0</v>
      </c>
      <c r="O110" s="91">
        <f t="shared" si="75"/>
        <v>0</v>
      </c>
      <c r="P110" s="24">
        <f t="shared" si="79"/>
        <v>0</v>
      </c>
      <c r="Q110" s="18" t="e">
        <f t="shared" si="80"/>
        <v>#DIV/0!</v>
      </c>
      <c r="R110" s="95">
        <f t="shared" si="76"/>
        <v>71</v>
      </c>
      <c r="S110" s="84"/>
    </row>
    <row r="111" spans="1:20" ht="15" customHeight="1">
      <c r="A111" s="732"/>
      <c r="B111" s="21">
        <f t="shared" si="77"/>
        <v>7</v>
      </c>
      <c r="C111" s="100">
        <f t="shared" si="78"/>
        <v>2526</v>
      </c>
      <c r="D111" s="23">
        <f t="shared" si="65"/>
        <v>0</v>
      </c>
      <c r="E111" s="38">
        <f t="shared" si="66"/>
        <v>0</v>
      </c>
      <c r="F111" s="129"/>
      <c r="G111" s="112">
        <f t="shared" si="67"/>
        <v>0</v>
      </c>
      <c r="H111" s="17">
        <f t="shared" si="68"/>
        <v>0</v>
      </c>
      <c r="I111" s="17">
        <f t="shared" si="69"/>
        <v>0</v>
      </c>
      <c r="J111" s="17">
        <f t="shared" si="70"/>
        <v>0</v>
      </c>
      <c r="K111" s="17">
        <f t="shared" si="71"/>
        <v>0</v>
      </c>
      <c r="L111" s="17">
        <f t="shared" si="72"/>
        <v>0</v>
      </c>
      <c r="M111" s="17">
        <f t="shared" si="73"/>
        <v>0</v>
      </c>
      <c r="N111" s="24">
        <f t="shared" si="74"/>
        <v>0</v>
      </c>
      <c r="O111" s="91">
        <f t="shared" si="75"/>
        <v>0</v>
      </c>
      <c r="P111" s="24">
        <f t="shared" si="79"/>
        <v>0</v>
      </c>
      <c r="Q111" s="18" t="e">
        <f t="shared" si="80"/>
        <v>#DIV/0!</v>
      </c>
      <c r="R111" s="95">
        <f t="shared" si="76"/>
        <v>83</v>
      </c>
      <c r="S111" s="84"/>
    </row>
    <row r="112" spans="1:20" ht="15" customHeight="1">
      <c r="A112" s="732"/>
      <c r="B112" s="21">
        <f t="shared" si="77"/>
        <v>8</v>
      </c>
      <c r="C112" s="100">
        <f t="shared" si="78"/>
        <v>2891</v>
      </c>
      <c r="D112" s="23">
        <f t="shared" si="65"/>
        <v>0</v>
      </c>
      <c r="E112" s="38">
        <f t="shared" si="66"/>
        <v>0</v>
      </c>
      <c r="F112" s="129"/>
      <c r="G112" s="112">
        <f t="shared" si="67"/>
        <v>0</v>
      </c>
      <c r="H112" s="17">
        <f t="shared" si="68"/>
        <v>0</v>
      </c>
      <c r="I112" s="17">
        <f t="shared" si="69"/>
        <v>0</v>
      </c>
      <c r="J112" s="17">
        <f t="shared" si="70"/>
        <v>0</v>
      </c>
      <c r="K112" s="17">
        <f t="shared" si="71"/>
        <v>0</v>
      </c>
      <c r="L112" s="17">
        <f t="shared" si="72"/>
        <v>0</v>
      </c>
      <c r="M112" s="17">
        <f t="shared" si="73"/>
        <v>0</v>
      </c>
      <c r="N112" s="24">
        <f t="shared" si="74"/>
        <v>0</v>
      </c>
      <c r="O112" s="91">
        <f t="shared" si="75"/>
        <v>0</v>
      </c>
      <c r="P112" s="24">
        <f t="shared" si="79"/>
        <v>0</v>
      </c>
      <c r="Q112" s="18" t="e">
        <f t="shared" si="80"/>
        <v>#DIV/0!</v>
      </c>
      <c r="R112" s="95">
        <f t="shared" si="76"/>
        <v>95</v>
      </c>
      <c r="S112" s="84"/>
    </row>
    <row r="113" spans="1:19" ht="15" customHeight="1">
      <c r="A113" s="732"/>
      <c r="B113" s="21">
        <f t="shared" si="77"/>
        <v>9</v>
      </c>
      <c r="C113" s="100">
        <f t="shared" si="78"/>
        <v>3257</v>
      </c>
      <c r="D113" s="23">
        <f t="shared" si="65"/>
        <v>0</v>
      </c>
      <c r="E113" s="38">
        <f t="shared" si="66"/>
        <v>0</v>
      </c>
      <c r="F113" s="129"/>
      <c r="G113" s="112">
        <f t="shared" si="67"/>
        <v>0</v>
      </c>
      <c r="H113" s="17">
        <f t="shared" si="68"/>
        <v>0</v>
      </c>
      <c r="I113" s="17">
        <f t="shared" si="69"/>
        <v>0</v>
      </c>
      <c r="J113" s="17">
        <f t="shared" si="70"/>
        <v>0</v>
      </c>
      <c r="K113" s="17">
        <f t="shared" si="71"/>
        <v>0</v>
      </c>
      <c r="L113" s="17">
        <f t="shared" si="72"/>
        <v>0</v>
      </c>
      <c r="M113" s="17">
        <f t="shared" si="73"/>
        <v>0</v>
      </c>
      <c r="N113" s="24">
        <f t="shared" si="74"/>
        <v>0</v>
      </c>
      <c r="O113" s="91">
        <f t="shared" si="75"/>
        <v>0</v>
      </c>
      <c r="P113" s="24">
        <f t="shared" si="79"/>
        <v>0</v>
      </c>
      <c r="Q113" s="18" t="e">
        <f t="shared" si="80"/>
        <v>#DIV/0!</v>
      </c>
      <c r="R113" s="95">
        <f t="shared" si="76"/>
        <v>107</v>
      </c>
      <c r="S113" s="84"/>
    </row>
    <row r="114" spans="1:19" ht="15" customHeight="1">
      <c r="A114" s="732"/>
      <c r="B114" s="21">
        <f t="shared" si="77"/>
        <v>10</v>
      </c>
      <c r="C114" s="100">
        <f t="shared" si="78"/>
        <v>3622</v>
      </c>
      <c r="D114" s="23">
        <f t="shared" si="65"/>
        <v>0</v>
      </c>
      <c r="E114" s="38">
        <f t="shared" si="66"/>
        <v>0</v>
      </c>
      <c r="F114" s="129"/>
      <c r="G114" s="112">
        <f t="shared" si="67"/>
        <v>0</v>
      </c>
      <c r="H114" s="17">
        <f t="shared" si="68"/>
        <v>0</v>
      </c>
      <c r="I114" s="17">
        <f t="shared" si="69"/>
        <v>0</v>
      </c>
      <c r="J114" s="17">
        <f t="shared" si="70"/>
        <v>0</v>
      </c>
      <c r="K114" s="17">
        <f t="shared" si="71"/>
        <v>0</v>
      </c>
      <c r="L114" s="17">
        <f t="shared" si="72"/>
        <v>0</v>
      </c>
      <c r="M114" s="17">
        <f t="shared" si="73"/>
        <v>0</v>
      </c>
      <c r="N114" s="24">
        <f t="shared" si="74"/>
        <v>0</v>
      </c>
      <c r="O114" s="91">
        <f t="shared" si="75"/>
        <v>0</v>
      </c>
      <c r="P114" s="24">
        <f t="shared" si="79"/>
        <v>0</v>
      </c>
      <c r="Q114" s="18" t="e">
        <f t="shared" si="80"/>
        <v>#DIV/0!</v>
      </c>
      <c r="R114" s="95">
        <f t="shared" si="76"/>
        <v>119</v>
      </c>
      <c r="S114" s="84"/>
    </row>
    <row r="115" spans="1:19" ht="15" customHeight="1">
      <c r="A115" s="732"/>
      <c r="B115" s="21">
        <f t="shared" si="77"/>
        <v>11</v>
      </c>
      <c r="C115" s="100">
        <f t="shared" si="78"/>
        <v>3987</v>
      </c>
      <c r="D115" s="23">
        <f t="shared" si="65"/>
        <v>0</v>
      </c>
      <c r="E115" s="38">
        <f t="shared" si="66"/>
        <v>0</v>
      </c>
      <c r="F115" s="129"/>
      <c r="G115" s="112">
        <f t="shared" si="67"/>
        <v>0</v>
      </c>
      <c r="H115" s="17">
        <f t="shared" si="68"/>
        <v>0</v>
      </c>
      <c r="I115" s="17">
        <f t="shared" si="69"/>
        <v>0</v>
      </c>
      <c r="J115" s="17">
        <f t="shared" si="70"/>
        <v>0</v>
      </c>
      <c r="K115" s="17">
        <f t="shared" si="71"/>
        <v>0</v>
      </c>
      <c r="L115" s="17">
        <f t="shared" si="72"/>
        <v>0</v>
      </c>
      <c r="M115" s="17">
        <f t="shared" si="73"/>
        <v>0</v>
      </c>
      <c r="N115" s="24">
        <f t="shared" si="74"/>
        <v>0</v>
      </c>
      <c r="O115" s="91">
        <f t="shared" si="75"/>
        <v>0</v>
      </c>
      <c r="P115" s="24">
        <f t="shared" si="79"/>
        <v>0</v>
      </c>
      <c r="Q115" s="18" t="e">
        <f t="shared" si="80"/>
        <v>#DIV/0!</v>
      </c>
      <c r="R115" s="95">
        <f t="shared" si="76"/>
        <v>131</v>
      </c>
      <c r="S115" s="84"/>
    </row>
    <row r="116" spans="1:19" ht="15" customHeight="1">
      <c r="A116" s="732"/>
      <c r="B116" s="21">
        <f t="shared" si="77"/>
        <v>12</v>
      </c>
      <c r="C116" s="100">
        <f t="shared" si="78"/>
        <v>4352</v>
      </c>
      <c r="D116" s="23">
        <f t="shared" si="65"/>
        <v>0</v>
      </c>
      <c r="E116" s="38">
        <f t="shared" si="66"/>
        <v>0</v>
      </c>
      <c r="F116" s="129"/>
      <c r="G116" s="112">
        <f t="shared" si="67"/>
        <v>0</v>
      </c>
      <c r="H116" s="17">
        <f t="shared" si="68"/>
        <v>0</v>
      </c>
      <c r="I116" s="17">
        <f t="shared" si="69"/>
        <v>0</v>
      </c>
      <c r="J116" s="17">
        <f t="shared" si="70"/>
        <v>0</v>
      </c>
      <c r="K116" s="17">
        <f t="shared" si="71"/>
        <v>0</v>
      </c>
      <c r="L116" s="17">
        <f t="shared" si="72"/>
        <v>0</v>
      </c>
      <c r="M116" s="17">
        <f t="shared" si="73"/>
        <v>0</v>
      </c>
      <c r="N116" s="24">
        <f t="shared" si="74"/>
        <v>0</v>
      </c>
      <c r="O116" s="91">
        <f t="shared" si="75"/>
        <v>0</v>
      </c>
      <c r="P116" s="24">
        <f t="shared" si="79"/>
        <v>0</v>
      </c>
      <c r="Q116" s="18" t="e">
        <f t="shared" si="80"/>
        <v>#DIV/0!</v>
      </c>
      <c r="R116" s="95">
        <f t="shared" si="76"/>
        <v>143</v>
      </c>
      <c r="S116" s="84"/>
    </row>
    <row r="117" spans="1:19" ht="15" customHeight="1">
      <c r="A117" s="732"/>
      <c r="B117" s="21">
        <f t="shared" si="77"/>
        <v>13</v>
      </c>
      <c r="C117" s="100">
        <f t="shared" si="78"/>
        <v>4718</v>
      </c>
      <c r="D117" s="23">
        <f t="shared" si="65"/>
        <v>0</v>
      </c>
      <c r="E117" s="38">
        <f t="shared" si="66"/>
        <v>0</v>
      </c>
      <c r="F117" s="129"/>
      <c r="G117" s="112">
        <f t="shared" si="67"/>
        <v>0</v>
      </c>
      <c r="H117" s="17">
        <f t="shared" si="68"/>
        <v>0</v>
      </c>
      <c r="I117" s="17">
        <f t="shared" si="69"/>
        <v>0</v>
      </c>
      <c r="J117" s="17">
        <f t="shared" si="70"/>
        <v>0</v>
      </c>
      <c r="K117" s="17">
        <f t="shared" si="71"/>
        <v>0</v>
      </c>
      <c r="L117" s="17">
        <f t="shared" si="72"/>
        <v>0</v>
      </c>
      <c r="M117" s="17">
        <f t="shared" si="73"/>
        <v>0</v>
      </c>
      <c r="N117" s="24">
        <f t="shared" si="74"/>
        <v>0</v>
      </c>
      <c r="O117" s="91">
        <f t="shared" si="75"/>
        <v>0</v>
      </c>
      <c r="P117" s="24">
        <f t="shared" si="79"/>
        <v>0</v>
      </c>
      <c r="Q117" s="18" t="e">
        <f t="shared" si="80"/>
        <v>#DIV/0!</v>
      </c>
      <c r="R117" s="95">
        <f t="shared" si="76"/>
        <v>155</v>
      </c>
      <c r="S117" s="84"/>
    </row>
    <row r="118" spans="1:19" ht="15" customHeight="1">
      <c r="A118" s="732"/>
      <c r="B118" s="21">
        <f t="shared" si="77"/>
        <v>14</v>
      </c>
      <c r="C118" s="100">
        <f t="shared" si="78"/>
        <v>5083</v>
      </c>
      <c r="D118" s="23">
        <f t="shared" si="65"/>
        <v>0</v>
      </c>
      <c r="E118" s="38">
        <f t="shared" si="66"/>
        <v>0</v>
      </c>
      <c r="F118" s="129"/>
      <c r="G118" s="112">
        <f t="shared" si="67"/>
        <v>0</v>
      </c>
      <c r="H118" s="17">
        <f t="shared" si="68"/>
        <v>0</v>
      </c>
      <c r="I118" s="17">
        <f t="shared" si="69"/>
        <v>0</v>
      </c>
      <c r="J118" s="17">
        <f t="shared" si="70"/>
        <v>0</v>
      </c>
      <c r="K118" s="17">
        <f t="shared" si="71"/>
        <v>0</v>
      </c>
      <c r="L118" s="17">
        <f t="shared" si="72"/>
        <v>0</v>
      </c>
      <c r="M118" s="17">
        <f t="shared" si="73"/>
        <v>0</v>
      </c>
      <c r="N118" s="24">
        <f t="shared" si="74"/>
        <v>0</v>
      </c>
      <c r="O118" s="91">
        <f t="shared" si="75"/>
        <v>0</v>
      </c>
      <c r="P118" s="24">
        <f t="shared" si="79"/>
        <v>0</v>
      </c>
      <c r="Q118" s="18" t="e">
        <f t="shared" si="80"/>
        <v>#DIV/0!</v>
      </c>
      <c r="R118" s="95">
        <f t="shared" si="76"/>
        <v>167</v>
      </c>
      <c r="S118" s="84"/>
    </row>
    <row r="119" spans="1:19" ht="15" customHeight="1">
      <c r="A119" s="732"/>
      <c r="B119" s="21">
        <f t="shared" si="77"/>
        <v>15</v>
      </c>
      <c r="C119" s="100">
        <f t="shared" si="78"/>
        <v>5448</v>
      </c>
      <c r="D119" s="23">
        <f t="shared" si="65"/>
        <v>0</v>
      </c>
      <c r="E119" s="38">
        <f t="shared" si="66"/>
        <v>0</v>
      </c>
      <c r="F119" s="129"/>
      <c r="G119" s="112">
        <f t="shared" si="67"/>
        <v>0</v>
      </c>
      <c r="H119" s="17">
        <f t="shared" si="68"/>
        <v>0</v>
      </c>
      <c r="I119" s="17">
        <f t="shared" si="69"/>
        <v>0</v>
      </c>
      <c r="J119" s="17">
        <f t="shared" si="70"/>
        <v>0</v>
      </c>
      <c r="K119" s="17">
        <f t="shared" si="71"/>
        <v>0</v>
      </c>
      <c r="L119" s="17">
        <f t="shared" si="72"/>
        <v>0</v>
      </c>
      <c r="M119" s="17">
        <f t="shared" si="73"/>
        <v>0</v>
      </c>
      <c r="N119" s="24">
        <f t="shared" si="74"/>
        <v>0</v>
      </c>
      <c r="O119" s="91">
        <f t="shared" si="75"/>
        <v>0</v>
      </c>
      <c r="P119" s="24">
        <f t="shared" si="79"/>
        <v>0</v>
      </c>
      <c r="Q119" s="18" t="e">
        <f t="shared" si="80"/>
        <v>#DIV/0!</v>
      </c>
      <c r="R119" s="95">
        <f t="shared" si="76"/>
        <v>179</v>
      </c>
      <c r="S119" s="84"/>
    </row>
    <row r="120" spans="1:19" ht="15" customHeight="1">
      <c r="A120" s="732"/>
      <c r="B120" s="21">
        <f t="shared" si="77"/>
        <v>16</v>
      </c>
      <c r="C120" s="100">
        <f t="shared" si="78"/>
        <v>5813</v>
      </c>
      <c r="D120" s="23">
        <f t="shared" si="65"/>
        <v>0</v>
      </c>
      <c r="E120" s="38">
        <f t="shared" si="66"/>
        <v>0</v>
      </c>
      <c r="F120" s="129"/>
      <c r="G120" s="112">
        <f t="shared" si="67"/>
        <v>0</v>
      </c>
      <c r="H120" s="17">
        <f t="shared" si="68"/>
        <v>0</v>
      </c>
      <c r="I120" s="17">
        <f t="shared" si="69"/>
        <v>0</v>
      </c>
      <c r="J120" s="17">
        <f t="shared" si="70"/>
        <v>0</v>
      </c>
      <c r="K120" s="17">
        <f t="shared" si="71"/>
        <v>0</v>
      </c>
      <c r="L120" s="17">
        <f t="shared" si="72"/>
        <v>0</v>
      </c>
      <c r="M120" s="17">
        <f t="shared" si="73"/>
        <v>0</v>
      </c>
      <c r="N120" s="24">
        <f t="shared" si="74"/>
        <v>0</v>
      </c>
      <c r="O120" s="91">
        <f t="shared" si="75"/>
        <v>0</v>
      </c>
      <c r="P120" s="24">
        <f t="shared" si="79"/>
        <v>0</v>
      </c>
      <c r="Q120" s="18" t="e">
        <f t="shared" si="80"/>
        <v>#DIV/0!</v>
      </c>
      <c r="R120" s="95">
        <f t="shared" si="76"/>
        <v>191</v>
      </c>
      <c r="S120" s="84"/>
    </row>
    <row r="121" spans="1:19" ht="15" customHeight="1">
      <c r="A121" s="732"/>
      <c r="B121" s="21">
        <f t="shared" si="77"/>
        <v>17</v>
      </c>
      <c r="C121" s="100">
        <f t="shared" si="78"/>
        <v>6179</v>
      </c>
      <c r="D121" s="23">
        <f t="shared" si="65"/>
        <v>0</v>
      </c>
      <c r="E121" s="38">
        <f t="shared" si="66"/>
        <v>0</v>
      </c>
      <c r="F121" s="129"/>
      <c r="G121" s="112">
        <f t="shared" si="67"/>
        <v>0</v>
      </c>
      <c r="H121" s="17">
        <f t="shared" si="68"/>
        <v>0</v>
      </c>
      <c r="I121" s="17">
        <f t="shared" si="69"/>
        <v>0</v>
      </c>
      <c r="J121" s="17">
        <f t="shared" si="70"/>
        <v>0</v>
      </c>
      <c r="K121" s="17">
        <f t="shared" si="71"/>
        <v>0</v>
      </c>
      <c r="L121" s="17">
        <f t="shared" si="72"/>
        <v>0</v>
      </c>
      <c r="M121" s="17">
        <f t="shared" si="73"/>
        <v>0</v>
      </c>
      <c r="N121" s="24">
        <f t="shared" si="74"/>
        <v>0</v>
      </c>
      <c r="O121" s="91">
        <f t="shared" si="75"/>
        <v>0</v>
      </c>
      <c r="P121" s="24">
        <f t="shared" si="79"/>
        <v>0</v>
      </c>
      <c r="Q121" s="18" t="e">
        <f t="shared" si="80"/>
        <v>#DIV/0!</v>
      </c>
      <c r="R121" s="95">
        <f t="shared" si="76"/>
        <v>203</v>
      </c>
      <c r="S121" s="84"/>
    </row>
    <row r="122" spans="1:19" ht="15" customHeight="1">
      <c r="A122" s="732"/>
      <c r="B122" s="21">
        <f t="shared" si="77"/>
        <v>18</v>
      </c>
      <c r="C122" s="100">
        <f t="shared" si="78"/>
        <v>6544</v>
      </c>
      <c r="D122" s="23">
        <f t="shared" si="65"/>
        <v>0</v>
      </c>
      <c r="E122" s="38">
        <f t="shared" si="66"/>
        <v>0</v>
      </c>
      <c r="F122" s="129"/>
      <c r="G122" s="112">
        <f t="shared" si="67"/>
        <v>0</v>
      </c>
      <c r="H122" s="17">
        <f t="shared" si="68"/>
        <v>0</v>
      </c>
      <c r="I122" s="17">
        <f t="shared" si="69"/>
        <v>0</v>
      </c>
      <c r="J122" s="17">
        <f t="shared" si="70"/>
        <v>0</v>
      </c>
      <c r="K122" s="17">
        <f t="shared" si="71"/>
        <v>0</v>
      </c>
      <c r="L122" s="17">
        <f t="shared" si="72"/>
        <v>0</v>
      </c>
      <c r="M122" s="17">
        <f t="shared" si="73"/>
        <v>0</v>
      </c>
      <c r="N122" s="24">
        <f t="shared" si="74"/>
        <v>0</v>
      </c>
      <c r="O122" s="91">
        <f t="shared" si="75"/>
        <v>0</v>
      </c>
      <c r="P122" s="24">
        <f t="shared" si="79"/>
        <v>0</v>
      </c>
      <c r="Q122" s="18" t="e">
        <f t="shared" si="80"/>
        <v>#DIV/0!</v>
      </c>
      <c r="R122" s="95">
        <f t="shared" si="76"/>
        <v>215</v>
      </c>
      <c r="S122" s="84"/>
    </row>
    <row r="123" spans="1:19" ht="15" customHeight="1">
      <c r="A123" s="732"/>
      <c r="B123" s="21">
        <f t="shared" si="77"/>
        <v>19</v>
      </c>
      <c r="C123" s="100">
        <f t="shared" si="78"/>
        <v>6909</v>
      </c>
      <c r="D123" s="23">
        <f t="shared" si="65"/>
        <v>0</v>
      </c>
      <c r="E123" s="38">
        <f t="shared" si="66"/>
        <v>0</v>
      </c>
      <c r="F123" s="129"/>
      <c r="G123" s="112">
        <f t="shared" si="67"/>
        <v>0</v>
      </c>
      <c r="H123" s="17">
        <f t="shared" si="68"/>
        <v>0</v>
      </c>
      <c r="I123" s="17">
        <f t="shared" si="69"/>
        <v>0</v>
      </c>
      <c r="J123" s="17">
        <f t="shared" si="70"/>
        <v>0</v>
      </c>
      <c r="K123" s="17">
        <f t="shared" si="71"/>
        <v>0</v>
      </c>
      <c r="L123" s="17">
        <f t="shared" si="72"/>
        <v>0</v>
      </c>
      <c r="M123" s="17">
        <f t="shared" si="73"/>
        <v>0</v>
      </c>
      <c r="N123" s="24">
        <f t="shared" si="74"/>
        <v>0</v>
      </c>
      <c r="O123" s="91">
        <f t="shared" si="75"/>
        <v>0</v>
      </c>
      <c r="P123" s="24">
        <f t="shared" si="79"/>
        <v>0</v>
      </c>
      <c r="Q123" s="18" t="e">
        <f t="shared" si="80"/>
        <v>#DIV/0!</v>
      </c>
      <c r="R123" s="95">
        <f t="shared" si="76"/>
        <v>227</v>
      </c>
      <c r="S123" s="84"/>
    </row>
    <row r="124" spans="1:19" ht="15" customHeight="1">
      <c r="A124" s="732"/>
      <c r="B124" s="21">
        <f t="shared" si="77"/>
        <v>20</v>
      </c>
      <c r="C124" s="100">
        <f t="shared" si="78"/>
        <v>7274</v>
      </c>
      <c r="D124" s="23">
        <f t="shared" si="65"/>
        <v>0</v>
      </c>
      <c r="E124" s="38">
        <f t="shared" si="66"/>
        <v>0</v>
      </c>
      <c r="F124" s="129"/>
      <c r="G124" s="112">
        <f t="shared" si="67"/>
        <v>0</v>
      </c>
      <c r="H124" s="17">
        <f t="shared" si="68"/>
        <v>0</v>
      </c>
      <c r="I124" s="17">
        <f t="shared" si="69"/>
        <v>0</v>
      </c>
      <c r="J124" s="17">
        <f t="shared" si="70"/>
        <v>0</v>
      </c>
      <c r="K124" s="17">
        <f t="shared" si="71"/>
        <v>0</v>
      </c>
      <c r="L124" s="17">
        <f t="shared" si="72"/>
        <v>0</v>
      </c>
      <c r="M124" s="17">
        <f t="shared" si="73"/>
        <v>0</v>
      </c>
      <c r="N124" s="24">
        <f t="shared" si="74"/>
        <v>0</v>
      </c>
      <c r="O124" s="91">
        <f t="shared" si="75"/>
        <v>0</v>
      </c>
      <c r="P124" s="24">
        <f t="shared" si="79"/>
        <v>0</v>
      </c>
      <c r="Q124" s="18" t="e">
        <f t="shared" si="80"/>
        <v>#DIV/0!</v>
      </c>
      <c r="R124" s="95">
        <f t="shared" si="76"/>
        <v>239</v>
      </c>
      <c r="S124" s="84"/>
    </row>
    <row r="125" spans="1:19" ht="15" customHeight="1">
      <c r="A125" s="732"/>
      <c r="B125" s="21">
        <f t="shared" si="77"/>
        <v>21</v>
      </c>
      <c r="C125" s="100">
        <f t="shared" si="78"/>
        <v>7640</v>
      </c>
      <c r="D125" s="23">
        <f t="shared" si="65"/>
        <v>0</v>
      </c>
      <c r="E125" s="38">
        <f t="shared" si="66"/>
        <v>0</v>
      </c>
      <c r="F125" s="129"/>
      <c r="G125" s="112">
        <f t="shared" si="67"/>
        <v>0</v>
      </c>
      <c r="H125" s="17">
        <f t="shared" si="68"/>
        <v>0</v>
      </c>
      <c r="I125" s="17">
        <f t="shared" si="69"/>
        <v>0</v>
      </c>
      <c r="J125" s="17">
        <f t="shared" si="70"/>
        <v>0</v>
      </c>
      <c r="K125" s="17">
        <f t="shared" si="71"/>
        <v>0</v>
      </c>
      <c r="L125" s="17">
        <f t="shared" si="72"/>
        <v>0</v>
      </c>
      <c r="M125" s="17">
        <f t="shared" si="73"/>
        <v>0</v>
      </c>
      <c r="N125" s="24">
        <f t="shared" si="74"/>
        <v>0</v>
      </c>
      <c r="O125" s="91">
        <f t="shared" si="75"/>
        <v>0</v>
      </c>
      <c r="P125" s="24">
        <f t="shared" si="79"/>
        <v>0</v>
      </c>
      <c r="Q125" s="18" t="e">
        <f t="shared" si="80"/>
        <v>#DIV/0!</v>
      </c>
      <c r="R125" s="95">
        <f t="shared" si="76"/>
        <v>251</v>
      </c>
      <c r="S125" s="84"/>
    </row>
    <row r="126" spans="1:19" ht="15" customHeight="1">
      <c r="A126" s="732"/>
      <c r="B126" s="21">
        <f t="shared" si="77"/>
        <v>22</v>
      </c>
      <c r="C126" s="100">
        <f t="shared" si="78"/>
        <v>8005</v>
      </c>
      <c r="D126" s="23">
        <f t="shared" si="65"/>
        <v>0</v>
      </c>
      <c r="E126" s="38">
        <f t="shared" si="66"/>
        <v>0</v>
      </c>
      <c r="F126" s="129"/>
      <c r="G126" s="112">
        <f t="shared" si="67"/>
        <v>0</v>
      </c>
      <c r="H126" s="17">
        <f t="shared" si="68"/>
        <v>0</v>
      </c>
      <c r="I126" s="17">
        <f t="shared" si="69"/>
        <v>0</v>
      </c>
      <c r="J126" s="17">
        <f t="shared" si="70"/>
        <v>0</v>
      </c>
      <c r="K126" s="17">
        <f t="shared" si="71"/>
        <v>0</v>
      </c>
      <c r="L126" s="17">
        <f t="shared" si="72"/>
        <v>0</v>
      </c>
      <c r="M126" s="17">
        <f t="shared" si="73"/>
        <v>0</v>
      </c>
      <c r="N126" s="24">
        <f t="shared" si="74"/>
        <v>0</v>
      </c>
      <c r="O126" s="91">
        <f t="shared" si="75"/>
        <v>0</v>
      </c>
      <c r="P126" s="24">
        <f t="shared" si="79"/>
        <v>0</v>
      </c>
      <c r="Q126" s="18" t="e">
        <f t="shared" si="80"/>
        <v>#DIV/0!</v>
      </c>
      <c r="R126" s="95">
        <f t="shared" si="76"/>
        <v>263</v>
      </c>
    </row>
    <row r="127" spans="1:19" ht="15" customHeight="1">
      <c r="A127" s="732"/>
      <c r="B127" s="21">
        <f t="shared" si="77"/>
        <v>23</v>
      </c>
      <c r="C127" s="100">
        <f t="shared" si="78"/>
        <v>8370</v>
      </c>
      <c r="D127" s="23">
        <f t="shared" si="65"/>
        <v>0</v>
      </c>
      <c r="E127" s="38">
        <f t="shared" si="66"/>
        <v>0</v>
      </c>
      <c r="F127" s="129"/>
      <c r="G127" s="112">
        <f t="shared" si="67"/>
        <v>0</v>
      </c>
      <c r="H127" s="17">
        <f t="shared" si="68"/>
        <v>0</v>
      </c>
      <c r="I127" s="17">
        <f t="shared" si="69"/>
        <v>0</v>
      </c>
      <c r="J127" s="17">
        <f t="shared" si="70"/>
        <v>0</v>
      </c>
      <c r="K127" s="17">
        <f t="shared" si="71"/>
        <v>0</v>
      </c>
      <c r="L127" s="17">
        <f t="shared" si="72"/>
        <v>0</v>
      </c>
      <c r="M127" s="17">
        <f t="shared" si="73"/>
        <v>0</v>
      </c>
      <c r="N127" s="24">
        <f t="shared" si="74"/>
        <v>0</v>
      </c>
      <c r="O127" s="91">
        <f t="shared" si="75"/>
        <v>0</v>
      </c>
      <c r="P127" s="24">
        <f t="shared" si="79"/>
        <v>0</v>
      </c>
      <c r="Q127" s="18" t="e">
        <f t="shared" si="80"/>
        <v>#DIV/0!</v>
      </c>
      <c r="R127" s="95">
        <f t="shared" si="76"/>
        <v>275</v>
      </c>
    </row>
    <row r="128" spans="1:19" ht="15" customHeight="1">
      <c r="A128" s="732"/>
      <c r="B128" s="21">
        <f t="shared" si="77"/>
        <v>24</v>
      </c>
      <c r="C128" s="100">
        <f t="shared" si="78"/>
        <v>8735</v>
      </c>
      <c r="D128" s="23">
        <f t="shared" si="65"/>
        <v>0</v>
      </c>
      <c r="E128" s="38">
        <f t="shared" si="66"/>
        <v>0</v>
      </c>
      <c r="F128" s="129"/>
      <c r="G128" s="112">
        <f t="shared" si="67"/>
        <v>0</v>
      </c>
      <c r="H128" s="17">
        <f t="shared" si="68"/>
        <v>0</v>
      </c>
      <c r="I128" s="17">
        <f t="shared" si="69"/>
        <v>0</v>
      </c>
      <c r="J128" s="17">
        <f t="shared" si="70"/>
        <v>0</v>
      </c>
      <c r="K128" s="17">
        <f t="shared" si="71"/>
        <v>0</v>
      </c>
      <c r="L128" s="17">
        <f t="shared" si="72"/>
        <v>0</v>
      </c>
      <c r="M128" s="17">
        <f t="shared" si="73"/>
        <v>0</v>
      </c>
      <c r="N128" s="24">
        <f t="shared" si="74"/>
        <v>0</v>
      </c>
      <c r="O128" s="91">
        <f t="shared" si="75"/>
        <v>0</v>
      </c>
      <c r="P128" s="24">
        <f t="shared" si="79"/>
        <v>0</v>
      </c>
      <c r="Q128" s="18" t="e">
        <f t="shared" si="80"/>
        <v>#DIV/0!</v>
      </c>
      <c r="R128" s="95">
        <f t="shared" si="76"/>
        <v>287</v>
      </c>
    </row>
    <row r="129" spans="1:18" ht="15" customHeight="1">
      <c r="A129" s="732"/>
      <c r="B129" s="21">
        <f t="shared" si="77"/>
        <v>25</v>
      </c>
      <c r="C129" s="100">
        <f t="shared" si="78"/>
        <v>9101</v>
      </c>
      <c r="D129" s="23">
        <f t="shared" si="65"/>
        <v>0</v>
      </c>
      <c r="E129" s="38">
        <f t="shared" si="66"/>
        <v>0</v>
      </c>
      <c r="F129" s="129"/>
      <c r="G129" s="112">
        <f t="shared" si="67"/>
        <v>0</v>
      </c>
      <c r="H129" s="17">
        <f t="shared" si="68"/>
        <v>0</v>
      </c>
      <c r="I129" s="17">
        <f t="shared" si="69"/>
        <v>0</v>
      </c>
      <c r="J129" s="17">
        <f t="shared" si="70"/>
        <v>0</v>
      </c>
      <c r="K129" s="17">
        <f t="shared" si="71"/>
        <v>0</v>
      </c>
      <c r="L129" s="17">
        <f t="shared" si="72"/>
        <v>0</v>
      </c>
      <c r="M129" s="17">
        <f t="shared" si="73"/>
        <v>0</v>
      </c>
      <c r="N129" s="24">
        <f t="shared" si="74"/>
        <v>0</v>
      </c>
      <c r="O129" s="91">
        <f t="shared" si="75"/>
        <v>0</v>
      </c>
      <c r="P129" s="24">
        <f t="shared" si="79"/>
        <v>0</v>
      </c>
      <c r="Q129" s="18" t="e">
        <f t="shared" si="80"/>
        <v>#DIV/0!</v>
      </c>
      <c r="R129" s="95">
        <f t="shared" si="76"/>
        <v>299</v>
      </c>
    </row>
    <row r="130" spans="1:18" ht="15" customHeight="1">
      <c r="A130" s="732"/>
      <c r="B130" s="21">
        <f t="shared" si="77"/>
        <v>26</v>
      </c>
      <c r="C130" s="100">
        <f t="shared" si="78"/>
        <v>9466</v>
      </c>
      <c r="D130" s="23">
        <f t="shared" si="65"/>
        <v>0</v>
      </c>
      <c r="E130" s="38">
        <f t="shared" si="66"/>
        <v>0</v>
      </c>
      <c r="F130" s="129"/>
      <c r="G130" s="112">
        <f t="shared" si="67"/>
        <v>0</v>
      </c>
      <c r="H130" s="17">
        <f t="shared" si="68"/>
        <v>0</v>
      </c>
      <c r="I130" s="17">
        <f t="shared" si="69"/>
        <v>0</v>
      </c>
      <c r="J130" s="17">
        <f t="shared" si="70"/>
        <v>0</v>
      </c>
      <c r="K130" s="17">
        <f t="shared" si="71"/>
        <v>0</v>
      </c>
      <c r="L130" s="17">
        <f t="shared" si="72"/>
        <v>0</v>
      </c>
      <c r="M130" s="17">
        <f t="shared" si="73"/>
        <v>0</v>
      </c>
      <c r="N130" s="24">
        <f t="shared" si="74"/>
        <v>0</v>
      </c>
      <c r="O130" s="91">
        <f t="shared" si="75"/>
        <v>0</v>
      </c>
      <c r="P130" s="24">
        <f t="shared" si="79"/>
        <v>0</v>
      </c>
      <c r="Q130" s="18" t="e">
        <f t="shared" si="80"/>
        <v>#DIV/0!</v>
      </c>
      <c r="R130" s="95">
        <f t="shared" si="76"/>
        <v>311</v>
      </c>
    </row>
    <row r="131" spans="1:18" ht="15" customHeight="1">
      <c r="A131" s="732"/>
      <c r="B131" s="21">
        <f t="shared" si="77"/>
        <v>27</v>
      </c>
      <c r="C131" s="100">
        <f t="shared" si="78"/>
        <v>9831</v>
      </c>
      <c r="D131" s="23">
        <f t="shared" si="65"/>
        <v>0</v>
      </c>
      <c r="E131" s="38">
        <f t="shared" si="66"/>
        <v>0</v>
      </c>
      <c r="F131" s="129"/>
      <c r="G131" s="112">
        <f t="shared" si="67"/>
        <v>0</v>
      </c>
      <c r="H131" s="17">
        <f t="shared" si="68"/>
        <v>0</v>
      </c>
      <c r="I131" s="17">
        <f t="shared" si="69"/>
        <v>0</v>
      </c>
      <c r="J131" s="17">
        <f t="shared" si="70"/>
        <v>0</v>
      </c>
      <c r="K131" s="17">
        <f t="shared" si="71"/>
        <v>0</v>
      </c>
      <c r="L131" s="17">
        <f t="shared" si="72"/>
        <v>0</v>
      </c>
      <c r="M131" s="17">
        <f t="shared" si="73"/>
        <v>0</v>
      </c>
      <c r="N131" s="24">
        <f t="shared" si="74"/>
        <v>0</v>
      </c>
      <c r="O131" s="91">
        <f t="shared" si="75"/>
        <v>0</v>
      </c>
      <c r="P131" s="24">
        <f t="shared" si="79"/>
        <v>0</v>
      </c>
      <c r="Q131" s="18" t="e">
        <f t="shared" si="80"/>
        <v>#DIV/0!</v>
      </c>
      <c r="R131" s="95">
        <f t="shared" si="76"/>
        <v>323</v>
      </c>
    </row>
    <row r="132" spans="1:18">
      <c r="A132" s="732"/>
      <c r="B132" s="21">
        <f t="shared" si="77"/>
        <v>28</v>
      </c>
      <c r="C132" s="100">
        <f t="shared" si="78"/>
        <v>10196</v>
      </c>
      <c r="D132" s="23">
        <f t="shared" si="65"/>
        <v>0</v>
      </c>
      <c r="E132" s="38">
        <f t="shared" si="66"/>
        <v>0</v>
      </c>
      <c r="F132" s="129"/>
      <c r="G132" s="112">
        <f t="shared" si="67"/>
        <v>0</v>
      </c>
      <c r="H132" s="17">
        <f t="shared" si="68"/>
        <v>0</v>
      </c>
      <c r="I132" s="17">
        <f t="shared" si="69"/>
        <v>0</v>
      </c>
      <c r="J132" s="17">
        <f t="shared" si="70"/>
        <v>0</v>
      </c>
      <c r="K132" s="17">
        <f t="shared" si="71"/>
        <v>0</v>
      </c>
      <c r="L132" s="17">
        <f t="shared" si="72"/>
        <v>0</v>
      </c>
      <c r="M132" s="17">
        <f t="shared" si="73"/>
        <v>0</v>
      </c>
      <c r="N132" s="24">
        <f t="shared" si="74"/>
        <v>0</v>
      </c>
      <c r="O132" s="91">
        <f t="shared" si="75"/>
        <v>0</v>
      </c>
      <c r="P132" s="24">
        <f t="shared" si="79"/>
        <v>0</v>
      </c>
      <c r="Q132" s="18" t="e">
        <f t="shared" si="80"/>
        <v>#DIV/0!</v>
      </c>
      <c r="R132" s="95">
        <f t="shared" si="76"/>
        <v>335</v>
      </c>
    </row>
    <row r="133" spans="1:18">
      <c r="A133" s="732"/>
      <c r="B133" s="21">
        <f t="shared" si="77"/>
        <v>29</v>
      </c>
      <c r="C133" s="100">
        <f t="shared" si="78"/>
        <v>10562</v>
      </c>
      <c r="D133" s="23">
        <f t="shared" si="65"/>
        <v>0</v>
      </c>
      <c r="E133" s="38">
        <f t="shared" si="66"/>
        <v>0</v>
      </c>
      <c r="F133" s="129"/>
      <c r="G133" s="112">
        <f t="shared" si="67"/>
        <v>0</v>
      </c>
      <c r="H133" s="17">
        <f t="shared" si="68"/>
        <v>0</v>
      </c>
      <c r="I133" s="17">
        <f t="shared" si="69"/>
        <v>0</v>
      </c>
      <c r="J133" s="17">
        <f t="shared" si="70"/>
        <v>0</v>
      </c>
      <c r="K133" s="17">
        <f t="shared" si="71"/>
        <v>0</v>
      </c>
      <c r="L133" s="17">
        <f t="shared" si="72"/>
        <v>0</v>
      </c>
      <c r="M133" s="17">
        <f t="shared" si="73"/>
        <v>0</v>
      </c>
      <c r="N133" s="24">
        <f t="shared" si="74"/>
        <v>0</v>
      </c>
      <c r="O133" s="91">
        <f t="shared" si="75"/>
        <v>0</v>
      </c>
      <c r="P133" s="24">
        <f t="shared" si="79"/>
        <v>0</v>
      </c>
      <c r="Q133" s="18" t="e">
        <f t="shared" si="80"/>
        <v>#DIV/0!</v>
      </c>
      <c r="R133" s="95">
        <f t="shared" si="76"/>
        <v>347</v>
      </c>
    </row>
    <row r="134" spans="1:18">
      <c r="A134" s="732"/>
      <c r="B134" s="21">
        <f t="shared" si="77"/>
        <v>30</v>
      </c>
      <c r="C134" s="100">
        <f t="shared" si="78"/>
        <v>10927</v>
      </c>
      <c r="D134" s="23">
        <f t="shared" si="65"/>
        <v>0</v>
      </c>
      <c r="E134" s="38">
        <f t="shared" si="66"/>
        <v>0</v>
      </c>
      <c r="F134" s="129"/>
      <c r="G134" s="112">
        <f t="shared" si="67"/>
        <v>0</v>
      </c>
      <c r="H134" s="17">
        <f t="shared" si="68"/>
        <v>0</v>
      </c>
      <c r="I134" s="17">
        <f t="shared" si="69"/>
        <v>0</v>
      </c>
      <c r="J134" s="17">
        <f t="shared" si="70"/>
        <v>0</v>
      </c>
      <c r="K134" s="17">
        <f t="shared" si="71"/>
        <v>0</v>
      </c>
      <c r="L134" s="17">
        <f t="shared" si="72"/>
        <v>0</v>
      </c>
      <c r="M134" s="17">
        <f t="shared" si="73"/>
        <v>0</v>
      </c>
      <c r="N134" s="24">
        <f t="shared" si="74"/>
        <v>0</v>
      </c>
      <c r="O134" s="91">
        <f t="shared" si="75"/>
        <v>0</v>
      </c>
      <c r="P134" s="24">
        <f t="shared" si="79"/>
        <v>0</v>
      </c>
      <c r="Q134" s="18" t="e">
        <f t="shared" si="80"/>
        <v>#DIV/0!</v>
      </c>
      <c r="R134" s="95">
        <f t="shared" si="76"/>
        <v>359</v>
      </c>
    </row>
    <row r="135" spans="1:18">
      <c r="A135" s="732"/>
      <c r="B135" s="21">
        <f t="shared" si="77"/>
        <v>31</v>
      </c>
      <c r="C135" s="100">
        <f t="shared" si="78"/>
        <v>11292</v>
      </c>
      <c r="D135" s="23">
        <f t="shared" si="65"/>
        <v>0</v>
      </c>
      <c r="E135" s="38">
        <f t="shared" si="66"/>
        <v>0</v>
      </c>
      <c r="F135" s="129"/>
      <c r="G135" s="112">
        <f t="shared" si="67"/>
        <v>0</v>
      </c>
      <c r="H135" s="17">
        <f t="shared" si="68"/>
        <v>0</v>
      </c>
      <c r="I135" s="17">
        <f t="shared" si="69"/>
        <v>0</v>
      </c>
      <c r="J135" s="17">
        <f t="shared" si="70"/>
        <v>0</v>
      </c>
      <c r="K135" s="17">
        <f t="shared" si="71"/>
        <v>0</v>
      </c>
      <c r="L135" s="17">
        <f t="shared" si="72"/>
        <v>0</v>
      </c>
      <c r="M135" s="17">
        <f t="shared" si="73"/>
        <v>0</v>
      </c>
      <c r="N135" s="24">
        <f t="shared" si="74"/>
        <v>0</v>
      </c>
      <c r="O135" s="91">
        <f t="shared" si="75"/>
        <v>0</v>
      </c>
      <c r="P135" s="24">
        <f t="shared" si="79"/>
        <v>0</v>
      </c>
      <c r="Q135" s="18" t="e">
        <f t="shared" si="80"/>
        <v>#DIV/0!</v>
      </c>
      <c r="R135" s="95">
        <f t="shared" si="76"/>
        <v>371</v>
      </c>
    </row>
    <row r="136" spans="1:18">
      <c r="A136" s="732"/>
      <c r="B136" s="21">
        <f t="shared" si="77"/>
        <v>32</v>
      </c>
      <c r="C136" s="100">
        <f t="shared" si="78"/>
        <v>11657</v>
      </c>
      <c r="D136" s="23">
        <f t="shared" si="65"/>
        <v>0</v>
      </c>
      <c r="E136" s="38">
        <f t="shared" si="66"/>
        <v>0</v>
      </c>
      <c r="F136" s="129"/>
      <c r="G136" s="112">
        <f t="shared" si="67"/>
        <v>0</v>
      </c>
      <c r="H136" s="17">
        <f t="shared" si="68"/>
        <v>0</v>
      </c>
      <c r="I136" s="17">
        <f t="shared" si="69"/>
        <v>0</v>
      </c>
      <c r="J136" s="17">
        <f t="shared" si="70"/>
        <v>0</v>
      </c>
      <c r="K136" s="17">
        <f t="shared" si="71"/>
        <v>0</v>
      </c>
      <c r="L136" s="17">
        <f t="shared" si="72"/>
        <v>0</v>
      </c>
      <c r="M136" s="17">
        <f t="shared" si="73"/>
        <v>0</v>
      </c>
      <c r="N136" s="24">
        <f t="shared" si="74"/>
        <v>0</v>
      </c>
      <c r="O136" s="91">
        <f t="shared" si="75"/>
        <v>0</v>
      </c>
      <c r="P136" s="24">
        <f t="shared" si="79"/>
        <v>0</v>
      </c>
      <c r="Q136" s="18" t="e">
        <f t="shared" si="80"/>
        <v>#DIV/0!</v>
      </c>
      <c r="R136" s="95">
        <f t="shared" si="76"/>
        <v>383</v>
      </c>
    </row>
    <row r="137" spans="1:18">
      <c r="A137" s="732"/>
      <c r="B137" s="21">
        <f t="shared" si="77"/>
        <v>33</v>
      </c>
      <c r="C137" s="100">
        <f t="shared" si="78"/>
        <v>12023</v>
      </c>
      <c r="D137" s="23">
        <f t="shared" ref="D137:D157" si="81">SUMIFS($G$38:$M$38,$G$28:$M$28,"&gt;"&amp;R136,$G$28:$M$28,"&lt;="&amp;R137)</f>
        <v>0</v>
      </c>
      <c r="E137" s="38">
        <f t="shared" ref="E137:E157" si="82">-SUMIFS($G$26:$M$26,$G$28:$M$28,"&gt;"&amp;R136,$G$28:$M$28,"&lt;="&amp;R137)</f>
        <v>0</v>
      </c>
      <c r="F137" s="129"/>
      <c r="G137" s="112">
        <f t="shared" ref="G137:G157" si="83">MAX(0,MIN($R137,G$34)-MAX($R136,G$29))/12*G$101+IF(AND($R137&gt;=G$34,$R136&lt;G$34),G$92,0)</f>
        <v>0</v>
      </c>
      <c r="H137" s="17">
        <f t="shared" ref="H137:H157" si="84">MAX(0,MIN($R137,H$34)-MAX($R136,H$29))/12*H$101+IF(AND($R137&gt;=H$34,$R136&lt;H$34),H$92,0)</f>
        <v>0</v>
      </c>
      <c r="I137" s="17">
        <f t="shared" ref="I137:I157" si="85">MAX(0,MIN($R137,I$34)-MAX($R136,I$29))/12*I$101+IF(AND($R137&gt;=I$34,$R136&lt;I$34),I$92,0)</f>
        <v>0</v>
      </c>
      <c r="J137" s="17">
        <f t="shared" ref="J137:J157" si="86">MAX(0,MIN($R137,J$34)-MAX($R136,J$29))/12*J$101+IF(AND($R137&gt;=J$34,$R136&lt;J$34),J$92,0)</f>
        <v>0</v>
      </c>
      <c r="K137" s="17">
        <f t="shared" ref="K137:K157" si="87">MAX(0,MIN($R137,K$34)-MAX($R136,K$29))/12*K$101+IF(AND($R137&gt;=K$34,$R136&lt;K$34),K$92,0)</f>
        <v>0</v>
      </c>
      <c r="L137" s="17">
        <f t="shared" ref="L137:L157" si="88">MAX(0,MIN($R137,L$34)-MAX($R136,L$29))/12*L$101+IF(AND($R137&gt;=L$34,$R136&lt;L$34),L$92,0)</f>
        <v>0</v>
      </c>
      <c r="M137" s="17">
        <f t="shared" ref="M137:M157" si="89">MAX(0,MIN($R137,M$34)-MAX($R136,M$29))/12*M$101+IF(AND($R137&gt;=M$34,$R136&lt;M$34),M$92,0)</f>
        <v>0</v>
      </c>
      <c r="N137" s="24">
        <f t="shared" ref="N137:N157" si="90">SUM(E137:M137)</f>
        <v>0</v>
      </c>
      <c r="O137" s="91">
        <f t="shared" ref="O137:O157" si="91">SUM(D137:M137)</f>
        <v>0</v>
      </c>
      <c r="P137" s="24">
        <f t="shared" si="79"/>
        <v>0</v>
      </c>
      <c r="Q137" s="18" t="e">
        <f t="shared" si="80"/>
        <v>#DIV/0!</v>
      </c>
      <c r="R137" s="95">
        <f t="shared" si="76"/>
        <v>395</v>
      </c>
    </row>
    <row r="138" spans="1:18">
      <c r="A138" s="732"/>
      <c r="B138" s="21">
        <f t="shared" si="77"/>
        <v>34</v>
      </c>
      <c r="C138" s="100">
        <f t="shared" si="78"/>
        <v>12388</v>
      </c>
      <c r="D138" s="23">
        <f t="shared" si="81"/>
        <v>0</v>
      </c>
      <c r="E138" s="38">
        <f t="shared" si="82"/>
        <v>0</v>
      </c>
      <c r="F138" s="129"/>
      <c r="G138" s="112">
        <f t="shared" si="83"/>
        <v>0</v>
      </c>
      <c r="H138" s="17">
        <f t="shared" si="84"/>
        <v>0</v>
      </c>
      <c r="I138" s="17">
        <f t="shared" si="85"/>
        <v>0</v>
      </c>
      <c r="J138" s="17">
        <f t="shared" si="86"/>
        <v>0</v>
      </c>
      <c r="K138" s="17">
        <f t="shared" si="87"/>
        <v>0</v>
      </c>
      <c r="L138" s="17">
        <f t="shared" si="88"/>
        <v>0</v>
      </c>
      <c r="M138" s="17">
        <f t="shared" si="89"/>
        <v>0</v>
      </c>
      <c r="N138" s="24">
        <f t="shared" si="90"/>
        <v>0</v>
      </c>
      <c r="O138" s="91">
        <f t="shared" si="91"/>
        <v>0</v>
      </c>
      <c r="P138" s="24">
        <f t="shared" si="79"/>
        <v>0</v>
      </c>
      <c r="Q138" s="18" t="e">
        <f t="shared" si="80"/>
        <v>#DIV/0!</v>
      </c>
      <c r="R138" s="95">
        <f t="shared" si="76"/>
        <v>407</v>
      </c>
    </row>
    <row r="139" spans="1:18">
      <c r="A139" s="732"/>
      <c r="B139" s="21">
        <f t="shared" si="77"/>
        <v>35</v>
      </c>
      <c r="C139" s="100">
        <f t="shared" si="78"/>
        <v>12753</v>
      </c>
      <c r="D139" s="23">
        <f t="shared" si="81"/>
        <v>0</v>
      </c>
      <c r="E139" s="38">
        <f t="shared" si="82"/>
        <v>0</v>
      </c>
      <c r="F139" s="129"/>
      <c r="G139" s="112">
        <f t="shared" si="83"/>
        <v>0</v>
      </c>
      <c r="H139" s="17">
        <f t="shared" si="84"/>
        <v>0</v>
      </c>
      <c r="I139" s="17">
        <f t="shared" si="85"/>
        <v>0</v>
      </c>
      <c r="J139" s="17">
        <f t="shared" si="86"/>
        <v>0</v>
      </c>
      <c r="K139" s="17">
        <f t="shared" si="87"/>
        <v>0</v>
      </c>
      <c r="L139" s="17">
        <f t="shared" si="88"/>
        <v>0</v>
      </c>
      <c r="M139" s="17">
        <f t="shared" si="89"/>
        <v>0</v>
      </c>
      <c r="N139" s="24">
        <f t="shared" si="90"/>
        <v>0</v>
      </c>
      <c r="O139" s="91">
        <f t="shared" si="91"/>
        <v>0</v>
      </c>
      <c r="P139" s="24">
        <f t="shared" ref="P139:P157" si="92">P138+N139</f>
        <v>0</v>
      </c>
      <c r="Q139" s="18" t="e">
        <f t="shared" si="80"/>
        <v>#DIV/0!</v>
      </c>
      <c r="R139" s="95">
        <f t="shared" si="76"/>
        <v>419</v>
      </c>
    </row>
    <row r="140" spans="1:18">
      <c r="A140" s="732"/>
      <c r="B140" s="21">
        <f t="shared" si="77"/>
        <v>36</v>
      </c>
      <c r="C140" s="100">
        <f t="shared" si="78"/>
        <v>13118</v>
      </c>
      <c r="D140" s="23">
        <f t="shared" si="81"/>
        <v>0</v>
      </c>
      <c r="E140" s="38">
        <f t="shared" si="82"/>
        <v>0</v>
      </c>
      <c r="F140" s="129"/>
      <c r="G140" s="112">
        <f t="shared" si="83"/>
        <v>0</v>
      </c>
      <c r="H140" s="17">
        <f t="shared" si="84"/>
        <v>0</v>
      </c>
      <c r="I140" s="17">
        <f t="shared" si="85"/>
        <v>0</v>
      </c>
      <c r="J140" s="17">
        <f t="shared" si="86"/>
        <v>0</v>
      </c>
      <c r="K140" s="17">
        <f t="shared" si="87"/>
        <v>0</v>
      </c>
      <c r="L140" s="17">
        <f t="shared" si="88"/>
        <v>0</v>
      </c>
      <c r="M140" s="17">
        <f t="shared" si="89"/>
        <v>0</v>
      </c>
      <c r="N140" s="24">
        <f t="shared" si="90"/>
        <v>0</v>
      </c>
      <c r="O140" s="91">
        <f t="shared" si="91"/>
        <v>0</v>
      </c>
      <c r="P140" s="24">
        <f t="shared" si="92"/>
        <v>0</v>
      </c>
      <c r="Q140" s="18" t="e">
        <f t="shared" si="80"/>
        <v>#DIV/0!</v>
      </c>
      <c r="R140" s="95">
        <f t="shared" si="76"/>
        <v>431</v>
      </c>
    </row>
    <row r="141" spans="1:18">
      <c r="A141" s="732"/>
      <c r="B141" s="21">
        <f t="shared" si="77"/>
        <v>37</v>
      </c>
      <c r="C141" s="100">
        <f t="shared" si="78"/>
        <v>13484</v>
      </c>
      <c r="D141" s="23">
        <f t="shared" si="81"/>
        <v>0</v>
      </c>
      <c r="E141" s="38">
        <f t="shared" si="82"/>
        <v>0</v>
      </c>
      <c r="F141" s="129"/>
      <c r="G141" s="112">
        <f t="shared" si="83"/>
        <v>0</v>
      </c>
      <c r="H141" s="17">
        <f t="shared" si="84"/>
        <v>0</v>
      </c>
      <c r="I141" s="17">
        <f t="shared" si="85"/>
        <v>0</v>
      </c>
      <c r="J141" s="17">
        <f t="shared" si="86"/>
        <v>0</v>
      </c>
      <c r="K141" s="17">
        <f t="shared" si="87"/>
        <v>0</v>
      </c>
      <c r="L141" s="17">
        <f t="shared" si="88"/>
        <v>0</v>
      </c>
      <c r="M141" s="17">
        <f t="shared" si="89"/>
        <v>0</v>
      </c>
      <c r="N141" s="24">
        <f t="shared" si="90"/>
        <v>0</v>
      </c>
      <c r="O141" s="91">
        <f t="shared" si="91"/>
        <v>0</v>
      </c>
      <c r="P141" s="24">
        <f t="shared" si="92"/>
        <v>0</v>
      </c>
      <c r="Q141" s="18" t="e">
        <f t="shared" si="80"/>
        <v>#DIV/0!</v>
      </c>
      <c r="R141" s="95">
        <f t="shared" si="76"/>
        <v>443</v>
      </c>
    </row>
    <row r="142" spans="1:18">
      <c r="A142" s="732"/>
      <c r="B142" s="21">
        <f t="shared" si="77"/>
        <v>38</v>
      </c>
      <c r="C142" s="100">
        <f t="shared" si="78"/>
        <v>13849</v>
      </c>
      <c r="D142" s="23">
        <f t="shared" si="81"/>
        <v>0</v>
      </c>
      <c r="E142" s="38">
        <f t="shared" si="82"/>
        <v>0</v>
      </c>
      <c r="F142" s="129"/>
      <c r="G142" s="112">
        <f t="shared" si="83"/>
        <v>0</v>
      </c>
      <c r="H142" s="17">
        <f t="shared" si="84"/>
        <v>0</v>
      </c>
      <c r="I142" s="17">
        <f t="shared" si="85"/>
        <v>0</v>
      </c>
      <c r="J142" s="17">
        <f t="shared" si="86"/>
        <v>0</v>
      </c>
      <c r="K142" s="17">
        <f t="shared" si="87"/>
        <v>0</v>
      </c>
      <c r="L142" s="17">
        <f t="shared" si="88"/>
        <v>0</v>
      </c>
      <c r="M142" s="17">
        <f t="shared" si="89"/>
        <v>0</v>
      </c>
      <c r="N142" s="24">
        <f t="shared" si="90"/>
        <v>0</v>
      </c>
      <c r="O142" s="91">
        <f t="shared" si="91"/>
        <v>0</v>
      </c>
      <c r="P142" s="24">
        <f t="shared" si="92"/>
        <v>0</v>
      </c>
      <c r="Q142" s="18" t="e">
        <f t="shared" si="80"/>
        <v>#DIV/0!</v>
      </c>
      <c r="R142" s="95">
        <f t="shared" si="76"/>
        <v>455</v>
      </c>
    </row>
    <row r="143" spans="1:18">
      <c r="A143" s="732"/>
      <c r="B143" s="21">
        <f t="shared" si="77"/>
        <v>39</v>
      </c>
      <c r="C143" s="100">
        <f t="shared" si="78"/>
        <v>14214</v>
      </c>
      <c r="D143" s="23">
        <f t="shared" si="81"/>
        <v>0</v>
      </c>
      <c r="E143" s="38">
        <f t="shared" si="82"/>
        <v>0</v>
      </c>
      <c r="F143" s="129"/>
      <c r="G143" s="112">
        <f t="shared" si="83"/>
        <v>0</v>
      </c>
      <c r="H143" s="17">
        <f t="shared" si="84"/>
        <v>0</v>
      </c>
      <c r="I143" s="17">
        <f t="shared" si="85"/>
        <v>0</v>
      </c>
      <c r="J143" s="17">
        <f t="shared" si="86"/>
        <v>0</v>
      </c>
      <c r="K143" s="17">
        <f t="shared" si="87"/>
        <v>0</v>
      </c>
      <c r="L143" s="17">
        <f t="shared" si="88"/>
        <v>0</v>
      </c>
      <c r="M143" s="17">
        <f t="shared" si="89"/>
        <v>0</v>
      </c>
      <c r="N143" s="24">
        <f t="shared" si="90"/>
        <v>0</v>
      </c>
      <c r="O143" s="91">
        <f t="shared" si="91"/>
        <v>0</v>
      </c>
      <c r="P143" s="24">
        <f t="shared" si="92"/>
        <v>0</v>
      </c>
      <c r="Q143" s="18" t="e">
        <f t="shared" si="80"/>
        <v>#DIV/0!</v>
      </c>
      <c r="R143" s="95">
        <f t="shared" si="76"/>
        <v>467</v>
      </c>
    </row>
    <row r="144" spans="1:18">
      <c r="A144" s="732"/>
      <c r="B144" s="21">
        <f t="shared" si="77"/>
        <v>40</v>
      </c>
      <c r="C144" s="100">
        <f t="shared" si="78"/>
        <v>14579</v>
      </c>
      <c r="D144" s="23">
        <f t="shared" si="81"/>
        <v>0</v>
      </c>
      <c r="E144" s="38">
        <f t="shared" si="82"/>
        <v>0</v>
      </c>
      <c r="F144" s="129"/>
      <c r="G144" s="112">
        <f t="shared" si="83"/>
        <v>0</v>
      </c>
      <c r="H144" s="17">
        <f t="shared" si="84"/>
        <v>0</v>
      </c>
      <c r="I144" s="17">
        <f t="shared" si="85"/>
        <v>0</v>
      </c>
      <c r="J144" s="17">
        <f t="shared" si="86"/>
        <v>0</v>
      </c>
      <c r="K144" s="17">
        <f t="shared" si="87"/>
        <v>0</v>
      </c>
      <c r="L144" s="17">
        <f t="shared" si="88"/>
        <v>0</v>
      </c>
      <c r="M144" s="17">
        <f t="shared" si="89"/>
        <v>0</v>
      </c>
      <c r="N144" s="24">
        <f t="shared" si="90"/>
        <v>0</v>
      </c>
      <c r="O144" s="91">
        <f t="shared" si="91"/>
        <v>0</v>
      </c>
      <c r="P144" s="24">
        <f t="shared" si="92"/>
        <v>0</v>
      </c>
      <c r="Q144" s="18" t="e">
        <f t="shared" si="80"/>
        <v>#DIV/0!</v>
      </c>
      <c r="R144" s="95">
        <f t="shared" si="76"/>
        <v>479</v>
      </c>
    </row>
    <row r="145" spans="1:18">
      <c r="A145" s="732"/>
      <c r="B145" s="21">
        <f t="shared" si="77"/>
        <v>41</v>
      </c>
      <c r="C145" s="100">
        <f t="shared" si="78"/>
        <v>14945</v>
      </c>
      <c r="D145" s="23">
        <f t="shared" si="81"/>
        <v>0</v>
      </c>
      <c r="E145" s="38">
        <f t="shared" si="82"/>
        <v>0</v>
      </c>
      <c r="F145" s="129"/>
      <c r="G145" s="112">
        <f t="shared" si="83"/>
        <v>0</v>
      </c>
      <c r="H145" s="17">
        <f t="shared" si="84"/>
        <v>0</v>
      </c>
      <c r="I145" s="17">
        <f t="shared" si="85"/>
        <v>0</v>
      </c>
      <c r="J145" s="17">
        <f t="shared" si="86"/>
        <v>0</v>
      </c>
      <c r="K145" s="17">
        <f t="shared" si="87"/>
        <v>0</v>
      </c>
      <c r="L145" s="17">
        <f t="shared" si="88"/>
        <v>0</v>
      </c>
      <c r="M145" s="17">
        <f t="shared" si="89"/>
        <v>0</v>
      </c>
      <c r="N145" s="24">
        <f t="shared" si="90"/>
        <v>0</v>
      </c>
      <c r="O145" s="91">
        <f t="shared" si="91"/>
        <v>0</v>
      </c>
      <c r="P145" s="24">
        <f t="shared" si="92"/>
        <v>0</v>
      </c>
      <c r="Q145" s="18" t="e">
        <f t="shared" si="80"/>
        <v>#DIV/0!</v>
      </c>
      <c r="R145" s="95">
        <f t="shared" si="76"/>
        <v>491</v>
      </c>
    </row>
    <row r="146" spans="1:18">
      <c r="A146" s="732"/>
      <c r="B146" s="21">
        <f t="shared" si="77"/>
        <v>42</v>
      </c>
      <c r="C146" s="100">
        <f t="shared" si="78"/>
        <v>15310</v>
      </c>
      <c r="D146" s="23">
        <f t="shared" si="81"/>
        <v>0</v>
      </c>
      <c r="E146" s="38">
        <f t="shared" si="82"/>
        <v>0</v>
      </c>
      <c r="F146" s="129"/>
      <c r="G146" s="112">
        <f t="shared" si="83"/>
        <v>0</v>
      </c>
      <c r="H146" s="17">
        <f t="shared" si="84"/>
        <v>0</v>
      </c>
      <c r="I146" s="17">
        <f t="shared" si="85"/>
        <v>0</v>
      </c>
      <c r="J146" s="17">
        <f t="shared" si="86"/>
        <v>0</v>
      </c>
      <c r="K146" s="17">
        <f t="shared" si="87"/>
        <v>0</v>
      </c>
      <c r="L146" s="17">
        <f t="shared" si="88"/>
        <v>0</v>
      </c>
      <c r="M146" s="17">
        <f t="shared" si="89"/>
        <v>0</v>
      </c>
      <c r="N146" s="24">
        <f t="shared" si="90"/>
        <v>0</v>
      </c>
      <c r="O146" s="91">
        <f t="shared" si="91"/>
        <v>0</v>
      </c>
      <c r="P146" s="24">
        <f t="shared" si="92"/>
        <v>0</v>
      </c>
      <c r="Q146" s="18" t="e">
        <f t="shared" si="80"/>
        <v>#DIV/0!</v>
      </c>
      <c r="R146" s="95">
        <f t="shared" si="76"/>
        <v>503</v>
      </c>
    </row>
    <row r="147" spans="1:18">
      <c r="A147" s="732"/>
      <c r="B147" s="21">
        <f t="shared" si="77"/>
        <v>43</v>
      </c>
      <c r="C147" s="100">
        <f t="shared" si="78"/>
        <v>15675</v>
      </c>
      <c r="D147" s="23">
        <f t="shared" si="81"/>
        <v>0</v>
      </c>
      <c r="E147" s="38">
        <f t="shared" si="82"/>
        <v>0</v>
      </c>
      <c r="F147" s="129"/>
      <c r="G147" s="112">
        <f t="shared" si="83"/>
        <v>0</v>
      </c>
      <c r="H147" s="17">
        <f t="shared" si="84"/>
        <v>0</v>
      </c>
      <c r="I147" s="17">
        <f t="shared" si="85"/>
        <v>0</v>
      </c>
      <c r="J147" s="17">
        <f t="shared" si="86"/>
        <v>0</v>
      </c>
      <c r="K147" s="17">
        <f t="shared" si="87"/>
        <v>0</v>
      </c>
      <c r="L147" s="17">
        <f t="shared" si="88"/>
        <v>0</v>
      </c>
      <c r="M147" s="17">
        <f t="shared" si="89"/>
        <v>0</v>
      </c>
      <c r="N147" s="24">
        <f t="shared" si="90"/>
        <v>0</v>
      </c>
      <c r="O147" s="91">
        <f t="shared" si="91"/>
        <v>0</v>
      </c>
      <c r="P147" s="24">
        <f t="shared" si="92"/>
        <v>0</v>
      </c>
      <c r="Q147" s="18" t="e">
        <f t="shared" si="80"/>
        <v>#DIV/0!</v>
      </c>
      <c r="R147" s="95">
        <f t="shared" si="76"/>
        <v>515</v>
      </c>
    </row>
    <row r="148" spans="1:18">
      <c r="A148" s="732"/>
      <c r="B148" s="21">
        <f t="shared" si="77"/>
        <v>44</v>
      </c>
      <c r="C148" s="100">
        <f t="shared" si="78"/>
        <v>16040</v>
      </c>
      <c r="D148" s="23">
        <f t="shared" si="81"/>
        <v>0</v>
      </c>
      <c r="E148" s="38">
        <f t="shared" si="82"/>
        <v>0</v>
      </c>
      <c r="F148" s="129"/>
      <c r="G148" s="112">
        <f t="shared" si="83"/>
        <v>0</v>
      </c>
      <c r="H148" s="17">
        <f t="shared" si="84"/>
        <v>0</v>
      </c>
      <c r="I148" s="17">
        <f t="shared" si="85"/>
        <v>0</v>
      </c>
      <c r="J148" s="17">
        <f t="shared" si="86"/>
        <v>0</v>
      </c>
      <c r="K148" s="17">
        <f t="shared" si="87"/>
        <v>0</v>
      </c>
      <c r="L148" s="17">
        <f t="shared" si="88"/>
        <v>0</v>
      </c>
      <c r="M148" s="17">
        <f t="shared" si="89"/>
        <v>0</v>
      </c>
      <c r="N148" s="24">
        <f t="shared" si="90"/>
        <v>0</v>
      </c>
      <c r="O148" s="91">
        <f t="shared" si="91"/>
        <v>0</v>
      </c>
      <c r="P148" s="24">
        <f t="shared" si="92"/>
        <v>0</v>
      </c>
      <c r="Q148" s="18" t="e">
        <f t="shared" si="80"/>
        <v>#DIV/0!</v>
      </c>
      <c r="R148" s="95">
        <f t="shared" si="76"/>
        <v>527</v>
      </c>
    </row>
    <row r="149" spans="1:18">
      <c r="A149" s="732"/>
      <c r="B149" s="21">
        <f t="shared" si="77"/>
        <v>45</v>
      </c>
      <c r="C149" s="100">
        <f t="shared" si="78"/>
        <v>16406</v>
      </c>
      <c r="D149" s="23">
        <f t="shared" si="81"/>
        <v>0</v>
      </c>
      <c r="E149" s="38">
        <f t="shared" si="82"/>
        <v>0</v>
      </c>
      <c r="F149" s="129"/>
      <c r="G149" s="112">
        <f t="shared" si="83"/>
        <v>0</v>
      </c>
      <c r="H149" s="17">
        <f t="shared" si="84"/>
        <v>0</v>
      </c>
      <c r="I149" s="17">
        <f t="shared" si="85"/>
        <v>0</v>
      </c>
      <c r="J149" s="17">
        <f t="shared" si="86"/>
        <v>0</v>
      </c>
      <c r="K149" s="17">
        <f t="shared" si="87"/>
        <v>0</v>
      </c>
      <c r="L149" s="17">
        <f t="shared" si="88"/>
        <v>0</v>
      </c>
      <c r="M149" s="17">
        <f t="shared" si="89"/>
        <v>0</v>
      </c>
      <c r="N149" s="24">
        <f t="shared" si="90"/>
        <v>0</v>
      </c>
      <c r="O149" s="91">
        <f t="shared" si="91"/>
        <v>0</v>
      </c>
      <c r="P149" s="24">
        <f t="shared" si="92"/>
        <v>0</v>
      </c>
      <c r="Q149" s="18" t="e">
        <f t="shared" si="80"/>
        <v>#DIV/0!</v>
      </c>
      <c r="R149" s="95">
        <f t="shared" si="76"/>
        <v>539</v>
      </c>
    </row>
    <row r="150" spans="1:18">
      <c r="A150" s="732"/>
      <c r="B150" s="21">
        <f t="shared" si="77"/>
        <v>46</v>
      </c>
      <c r="C150" s="100">
        <f t="shared" si="78"/>
        <v>16771</v>
      </c>
      <c r="D150" s="23">
        <f t="shared" si="81"/>
        <v>0</v>
      </c>
      <c r="E150" s="38">
        <f t="shared" si="82"/>
        <v>0</v>
      </c>
      <c r="F150" s="129"/>
      <c r="G150" s="112">
        <f t="shared" si="83"/>
        <v>0</v>
      </c>
      <c r="H150" s="17">
        <f t="shared" si="84"/>
        <v>0</v>
      </c>
      <c r="I150" s="17">
        <f t="shared" si="85"/>
        <v>0</v>
      </c>
      <c r="J150" s="17">
        <f t="shared" si="86"/>
        <v>0</v>
      </c>
      <c r="K150" s="17">
        <f t="shared" si="87"/>
        <v>0</v>
      </c>
      <c r="L150" s="17">
        <f t="shared" si="88"/>
        <v>0</v>
      </c>
      <c r="M150" s="17">
        <f t="shared" si="89"/>
        <v>0</v>
      </c>
      <c r="N150" s="24">
        <f t="shared" si="90"/>
        <v>0</v>
      </c>
      <c r="O150" s="91">
        <f t="shared" si="91"/>
        <v>0</v>
      </c>
      <c r="P150" s="24">
        <f t="shared" si="92"/>
        <v>0</v>
      </c>
      <c r="Q150" s="18" t="e">
        <f t="shared" si="80"/>
        <v>#DIV/0!</v>
      </c>
      <c r="R150" s="95">
        <f t="shared" si="76"/>
        <v>551</v>
      </c>
    </row>
    <row r="151" spans="1:18">
      <c r="A151" s="732"/>
      <c r="B151" s="21">
        <f t="shared" si="77"/>
        <v>47</v>
      </c>
      <c r="C151" s="100">
        <f t="shared" si="78"/>
        <v>17136</v>
      </c>
      <c r="D151" s="23">
        <f t="shared" si="81"/>
        <v>0</v>
      </c>
      <c r="E151" s="38">
        <f t="shared" si="82"/>
        <v>0</v>
      </c>
      <c r="F151" s="129"/>
      <c r="G151" s="112">
        <f t="shared" si="83"/>
        <v>0</v>
      </c>
      <c r="H151" s="17">
        <f t="shared" si="84"/>
        <v>0</v>
      </c>
      <c r="I151" s="17">
        <f t="shared" si="85"/>
        <v>0</v>
      </c>
      <c r="J151" s="17">
        <f t="shared" si="86"/>
        <v>0</v>
      </c>
      <c r="K151" s="17">
        <f t="shared" si="87"/>
        <v>0</v>
      </c>
      <c r="L151" s="17">
        <f t="shared" si="88"/>
        <v>0</v>
      </c>
      <c r="M151" s="17">
        <f t="shared" si="89"/>
        <v>0</v>
      </c>
      <c r="N151" s="24">
        <f t="shared" si="90"/>
        <v>0</v>
      </c>
      <c r="O151" s="91">
        <f t="shared" si="91"/>
        <v>0</v>
      </c>
      <c r="P151" s="24">
        <f t="shared" si="92"/>
        <v>0</v>
      </c>
      <c r="Q151" s="18" t="e">
        <f t="shared" si="80"/>
        <v>#DIV/0!</v>
      </c>
      <c r="R151" s="95">
        <f t="shared" si="76"/>
        <v>563</v>
      </c>
    </row>
    <row r="152" spans="1:18">
      <c r="A152" s="732"/>
      <c r="B152" s="21">
        <f t="shared" si="77"/>
        <v>48</v>
      </c>
      <c r="C152" s="100">
        <f t="shared" si="78"/>
        <v>17501</v>
      </c>
      <c r="D152" s="23">
        <f t="shared" si="81"/>
        <v>0</v>
      </c>
      <c r="E152" s="38">
        <f t="shared" si="82"/>
        <v>0</v>
      </c>
      <c r="F152" s="129"/>
      <c r="G152" s="112">
        <f t="shared" si="83"/>
        <v>0</v>
      </c>
      <c r="H152" s="17">
        <f t="shared" si="84"/>
        <v>0</v>
      </c>
      <c r="I152" s="17">
        <f t="shared" si="85"/>
        <v>0</v>
      </c>
      <c r="J152" s="17">
        <f t="shared" si="86"/>
        <v>0</v>
      </c>
      <c r="K152" s="17">
        <f t="shared" si="87"/>
        <v>0</v>
      </c>
      <c r="L152" s="17">
        <f t="shared" si="88"/>
        <v>0</v>
      </c>
      <c r="M152" s="17">
        <f t="shared" si="89"/>
        <v>0</v>
      </c>
      <c r="N152" s="24">
        <f t="shared" si="90"/>
        <v>0</v>
      </c>
      <c r="O152" s="91">
        <f t="shared" si="91"/>
        <v>0</v>
      </c>
      <c r="P152" s="24">
        <f t="shared" si="92"/>
        <v>0</v>
      </c>
      <c r="Q152" s="18" t="e">
        <f t="shared" si="80"/>
        <v>#DIV/0!</v>
      </c>
      <c r="R152" s="95">
        <f t="shared" si="76"/>
        <v>575</v>
      </c>
    </row>
    <row r="153" spans="1:18">
      <c r="A153" s="732"/>
      <c r="B153" s="21">
        <f t="shared" si="77"/>
        <v>49</v>
      </c>
      <c r="C153" s="100">
        <f t="shared" si="78"/>
        <v>17867</v>
      </c>
      <c r="D153" s="23">
        <f t="shared" si="81"/>
        <v>0</v>
      </c>
      <c r="E153" s="38">
        <f t="shared" si="82"/>
        <v>0</v>
      </c>
      <c r="F153" s="129"/>
      <c r="G153" s="112">
        <f t="shared" si="83"/>
        <v>0</v>
      </c>
      <c r="H153" s="17">
        <f t="shared" si="84"/>
        <v>0</v>
      </c>
      <c r="I153" s="17">
        <f t="shared" si="85"/>
        <v>0</v>
      </c>
      <c r="J153" s="17">
        <f t="shared" si="86"/>
        <v>0</v>
      </c>
      <c r="K153" s="17">
        <f t="shared" si="87"/>
        <v>0</v>
      </c>
      <c r="L153" s="17">
        <f t="shared" si="88"/>
        <v>0</v>
      </c>
      <c r="M153" s="17">
        <f t="shared" si="89"/>
        <v>0</v>
      </c>
      <c r="N153" s="24">
        <f t="shared" si="90"/>
        <v>0</v>
      </c>
      <c r="O153" s="91">
        <f t="shared" si="91"/>
        <v>0</v>
      </c>
      <c r="P153" s="24">
        <f t="shared" si="92"/>
        <v>0</v>
      </c>
      <c r="Q153" s="18" t="e">
        <f t="shared" si="80"/>
        <v>#DIV/0!</v>
      </c>
      <c r="R153" s="95">
        <f t="shared" si="76"/>
        <v>587</v>
      </c>
    </row>
    <row r="154" spans="1:18">
      <c r="A154" s="732"/>
      <c r="B154" s="21">
        <f t="shared" si="77"/>
        <v>50</v>
      </c>
      <c r="C154" s="100">
        <f t="shared" si="78"/>
        <v>18232</v>
      </c>
      <c r="D154" s="23">
        <f t="shared" si="81"/>
        <v>0</v>
      </c>
      <c r="E154" s="38">
        <f t="shared" si="82"/>
        <v>0</v>
      </c>
      <c r="F154" s="129"/>
      <c r="G154" s="112">
        <f t="shared" si="83"/>
        <v>0</v>
      </c>
      <c r="H154" s="17">
        <f t="shared" si="84"/>
        <v>0</v>
      </c>
      <c r="I154" s="17">
        <f t="shared" si="85"/>
        <v>0</v>
      </c>
      <c r="J154" s="17">
        <f t="shared" si="86"/>
        <v>0</v>
      </c>
      <c r="K154" s="17">
        <f t="shared" si="87"/>
        <v>0</v>
      </c>
      <c r="L154" s="17">
        <f t="shared" si="88"/>
        <v>0</v>
      </c>
      <c r="M154" s="17">
        <f t="shared" si="89"/>
        <v>0</v>
      </c>
      <c r="N154" s="24">
        <f t="shared" si="90"/>
        <v>0</v>
      </c>
      <c r="O154" s="91">
        <f t="shared" si="91"/>
        <v>0</v>
      </c>
      <c r="P154" s="24">
        <f t="shared" si="92"/>
        <v>0</v>
      </c>
      <c r="Q154" s="18" t="e">
        <f t="shared" si="80"/>
        <v>#DIV/0!</v>
      </c>
      <c r="R154" s="95">
        <f t="shared" si="76"/>
        <v>599</v>
      </c>
    </row>
    <row r="155" spans="1:18">
      <c r="A155" s="732"/>
      <c r="B155" s="21">
        <f t="shared" si="77"/>
        <v>51</v>
      </c>
      <c r="C155" s="100">
        <f t="shared" si="78"/>
        <v>18597</v>
      </c>
      <c r="D155" s="23">
        <f t="shared" si="81"/>
        <v>0</v>
      </c>
      <c r="E155" s="38">
        <f t="shared" si="82"/>
        <v>0</v>
      </c>
      <c r="F155" s="129"/>
      <c r="G155" s="112">
        <f t="shared" si="83"/>
        <v>0</v>
      </c>
      <c r="H155" s="17">
        <f t="shared" si="84"/>
        <v>0</v>
      </c>
      <c r="I155" s="17">
        <f t="shared" si="85"/>
        <v>0</v>
      </c>
      <c r="J155" s="17">
        <f t="shared" si="86"/>
        <v>0</v>
      </c>
      <c r="K155" s="17">
        <f t="shared" si="87"/>
        <v>0</v>
      </c>
      <c r="L155" s="17">
        <f t="shared" si="88"/>
        <v>0</v>
      </c>
      <c r="M155" s="17">
        <f t="shared" si="89"/>
        <v>0</v>
      </c>
      <c r="N155" s="24">
        <f t="shared" si="90"/>
        <v>0</v>
      </c>
      <c r="O155" s="91">
        <f t="shared" si="91"/>
        <v>0</v>
      </c>
      <c r="P155" s="24">
        <f t="shared" si="92"/>
        <v>0</v>
      </c>
      <c r="Q155" s="18" t="e">
        <f t="shared" si="80"/>
        <v>#DIV/0!</v>
      </c>
      <c r="R155" s="95">
        <f t="shared" si="76"/>
        <v>611</v>
      </c>
    </row>
    <row r="156" spans="1:18">
      <c r="A156" s="732"/>
      <c r="B156" s="21">
        <f t="shared" si="77"/>
        <v>52</v>
      </c>
      <c r="C156" s="100">
        <f t="shared" si="78"/>
        <v>18962</v>
      </c>
      <c r="D156" s="23">
        <f t="shared" si="81"/>
        <v>0</v>
      </c>
      <c r="E156" s="38">
        <f t="shared" si="82"/>
        <v>0</v>
      </c>
      <c r="F156" s="129"/>
      <c r="G156" s="112">
        <f t="shared" si="83"/>
        <v>0</v>
      </c>
      <c r="H156" s="17">
        <f t="shared" si="84"/>
        <v>0</v>
      </c>
      <c r="I156" s="17">
        <f t="shared" si="85"/>
        <v>0</v>
      </c>
      <c r="J156" s="17">
        <f t="shared" si="86"/>
        <v>0</v>
      </c>
      <c r="K156" s="17">
        <f t="shared" si="87"/>
        <v>0</v>
      </c>
      <c r="L156" s="17">
        <f t="shared" si="88"/>
        <v>0</v>
      </c>
      <c r="M156" s="17">
        <f t="shared" si="89"/>
        <v>0</v>
      </c>
      <c r="N156" s="24">
        <f t="shared" si="90"/>
        <v>0</v>
      </c>
      <c r="O156" s="91">
        <f t="shared" si="91"/>
        <v>0</v>
      </c>
      <c r="P156" s="24">
        <f t="shared" si="92"/>
        <v>0</v>
      </c>
      <c r="Q156" s="18" t="e">
        <f t="shared" si="80"/>
        <v>#DIV/0!</v>
      </c>
      <c r="R156" s="95">
        <f t="shared" si="76"/>
        <v>623</v>
      </c>
    </row>
    <row r="157" spans="1:18" ht="15.75" thickBot="1">
      <c r="A157" s="733"/>
      <c r="B157" s="22">
        <f t="shared" si="77"/>
        <v>53</v>
      </c>
      <c r="C157" s="100">
        <f t="shared" si="78"/>
        <v>19328</v>
      </c>
      <c r="D157" s="45">
        <f t="shared" si="81"/>
        <v>0</v>
      </c>
      <c r="E157" s="46">
        <f t="shared" si="82"/>
        <v>0</v>
      </c>
      <c r="F157" s="130"/>
      <c r="G157" s="206">
        <f t="shared" si="83"/>
        <v>0</v>
      </c>
      <c r="H157" s="19">
        <f t="shared" si="84"/>
        <v>0</v>
      </c>
      <c r="I157" s="19">
        <f t="shared" si="85"/>
        <v>0</v>
      </c>
      <c r="J157" s="19">
        <f t="shared" si="86"/>
        <v>0</v>
      </c>
      <c r="K157" s="19">
        <f t="shared" si="87"/>
        <v>0</v>
      </c>
      <c r="L157" s="19">
        <f t="shared" si="88"/>
        <v>0</v>
      </c>
      <c r="M157" s="19">
        <f t="shared" si="89"/>
        <v>0</v>
      </c>
      <c r="N157" s="25">
        <f t="shared" si="90"/>
        <v>0</v>
      </c>
      <c r="O157" s="92">
        <f t="shared" si="91"/>
        <v>0</v>
      </c>
      <c r="P157" s="25">
        <f t="shared" si="92"/>
        <v>0</v>
      </c>
      <c r="Q157" s="20" t="e">
        <f t="shared" si="80"/>
        <v>#DIV/0!</v>
      </c>
      <c r="R157" s="96">
        <f t="shared" si="76"/>
        <v>635</v>
      </c>
    </row>
    <row r="158" spans="1:18">
      <c r="N158"/>
    </row>
    <row r="159" spans="1:18">
      <c r="N159"/>
    </row>
    <row r="160" spans="1:18">
      <c r="N160"/>
    </row>
    <row r="161" spans="14:14">
      <c r="N161"/>
    </row>
  </sheetData>
  <mergeCells count="29">
    <mergeCell ref="O1:Q1"/>
    <mergeCell ref="A88:A92"/>
    <mergeCell ref="B34:D34"/>
    <mergeCell ref="B35:D35"/>
    <mergeCell ref="B36:D36"/>
    <mergeCell ref="B28:D28"/>
    <mergeCell ref="B29:D29"/>
    <mergeCell ref="B33:D33"/>
    <mergeCell ref="B31:D31"/>
    <mergeCell ref="B32:D32"/>
    <mergeCell ref="F1:M1"/>
    <mergeCell ref="A28:A38"/>
    <mergeCell ref="A4:A26"/>
    <mergeCell ref="A2:D2"/>
    <mergeCell ref="B4:B16"/>
    <mergeCell ref="B17:B19"/>
    <mergeCell ref="G103:M103"/>
    <mergeCell ref="D103:E103"/>
    <mergeCell ref="B47:B54"/>
    <mergeCell ref="B55:B57"/>
    <mergeCell ref="B60:B69"/>
    <mergeCell ref="B82:B86"/>
    <mergeCell ref="B70:B81"/>
    <mergeCell ref="B20:B26"/>
    <mergeCell ref="A103:A157"/>
    <mergeCell ref="A40:A57"/>
    <mergeCell ref="A60:A86"/>
    <mergeCell ref="B40:B46"/>
    <mergeCell ref="A94:A101"/>
  </mergeCells>
  <phoneticPr fontId="7" type="noConversion"/>
  <conditionalFormatting sqref="F3:F26 G20:M26 G31:M32 F37:M38 G55:M57 F60:F86 G82:M83 G85:M86 G92:M92 F94:M101 B105:E157 G105:R157">
    <cfRule type="expression" dxfId="13" priority="3">
      <formula>NOT(_xlfn.ISFORMULA(B3))</formula>
    </cfRule>
  </conditionalFormatting>
  <conditionalFormatting sqref="F40:F57 F88:F92">
    <cfRule type="expression" dxfId="12" priority="12">
      <formula>NOT(_xlfn.ISFORMULA(F40))</formula>
    </cfRule>
  </conditionalFormatting>
  <pageMargins left="0.25" right="0.25" top="0.75" bottom="0.75" header="0.3" footer="0.3"/>
  <pageSetup paperSize="8" scale="81" fitToHeight="0" orientation="landscape" r:id="rId1"/>
  <headerFooter>
    <oddHeader>&amp;C&amp;"Calibri"&amp;10&amp;KFF0000 OFFICIAL&amp;1#_x000D_</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93323-8AFC-4F19-A660-216B1CCDB279}">
  <sheetPr>
    <tabColor theme="4"/>
  </sheetPr>
  <dimension ref="A1:H25"/>
  <sheetViews>
    <sheetView workbookViewId="0">
      <selection activeCell="F12" sqref="F12"/>
    </sheetView>
  </sheetViews>
  <sheetFormatPr defaultRowHeight="15"/>
  <cols>
    <col min="2" max="2" width="41.85546875" customWidth="1"/>
    <col min="3" max="3" width="19.28515625" customWidth="1"/>
    <col min="4" max="4" width="12.140625" customWidth="1"/>
    <col min="5" max="5" width="13.140625" customWidth="1"/>
    <col min="6" max="6" width="80.5703125" customWidth="1"/>
    <col min="8" max="8" width="13.85546875" bestFit="1" customWidth="1"/>
  </cols>
  <sheetData>
    <row r="1" spans="1:8" ht="84.75" thickBot="1">
      <c r="B1" s="383" t="s">
        <v>2</v>
      </c>
      <c r="C1" s="445" t="s">
        <v>21</v>
      </c>
      <c r="D1" s="384" t="s">
        <v>199</v>
      </c>
      <c r="E1" s="384" t="s">
        <v>291</v>
      </c>
      <c r="F1" s="385" t="s">
        <v>3</v>
      </c>
    </row>
    <row r="2" spans="1:8">
      <c r="A2" s="796" t="s">
        <v>198</v>
      </c>
      <c r="B2" s="44" t="s">
        <v>197</v>
      </c>
      <c r="C2" s="386">
        <f>'Full scale'!$F$26</f>
        <v>0</v>
      </c>
      <c r="D2" s="387"/>
      <c r="E2" s="388"/>
      <c r="F2" s="389"/>
    </row>
    <row r="3" spans="1:8">
      <c r="A3" s="797"/>
      <c r="B3" s="131" t="s">
        <v>196</v>
      </c>
      <c r="C3" s="53">
        <f>'Full scale'!F22</f>
        <v>0</v>
      </c>
      <c r="D3" s="13"/>
      <c r="E3" s="15"/>
      <c r="F3" s="110"/>
    </row>
    <row r="4" spans="1:8" ht="15" customHeight="1">
      <c r="A4" s="797"/>
      <c r="B4" s="131" t="s">
        <v>458</v>
      </c>
      <c r="C4" s="53">
        <f>MIN(C3*C20,C19)-C6</f>
        <v>0</v>
      </c>
      <c r="D4" s="13"/>
      <c r="E4" s="13"/>
      <c r="F4" s="2"/>
    </row>
    <row r="5" spans="1:8">
      <c r="A5" s="797"/>
      <c r="B5" s="131" t="s">
        <v>459</v>
      </c>
      <c r="C5" s="366">
        <f>'Inputs+outputs'!G39</f>
        <v>0</v>
      </c>
      <c r="D5" s="16" t="e">
        <f t="shared" ref="D5:D12" si="0">C5/$C$2</f>
        <v>#DIV/0!</v>
      </c>
      <c r="E5" s="29">
        <v>0</v>
      </c>
      <c r="F5" s="9" t="s">
        <v>200</v>
      </c>
    </row>
    <row r="6" spans="1:8">
      <c r="A6" s="797"/>
      <c r="B6" s="131" t="s">
        <v>168</v>
      </c>
      <c r="C6" s="5">
        <v>0</v>
      </c>
      <c r="D6" s="16" t="e">
        <f t="shared" si="0"/>
        <v>#DIV/0!</v>
      </c>
      <c r="E6" s="29">
        <v>0</v>
      </c>
      <c r="F6" s="9"/>
    </row>
    <row r="7" spans="1:8">
      <c r="A7" s="797"/>
      <c r="B7" s="131" t="s">
        <v>201</v>
      </c>
      <c r="C7" s="5">
        <v>0</v>
      </c>
      <c r="D7" s="16" t="e">
        <f t="shared" si="0"/>
        <v>#DIV/0!</v>
      </c>
      <c r="E7" s="29">
        <v>0</v>
      </c>
      <c r="F7" s="9"/>
    </row>
    <row r="8" spans="1:8">
      <c r="A8" s="797"/>
      <c r="B8" s="131" t="s">
        <v>167</v>
      </c>
      <c r="C8" s="5">
        <v>0</v>
      </c>
      <c r="D8" s="16" t="e">
        <f t="shared" si="0"/>
        <v>#DIV/0!</v>
      </c>
      <c r="E8" s="30">
        <v>0</v>
      </c>
      <c r="F8" s="9"/>
    </row>
    <row r="9" spans="1:8">
      <c r="A9" s="797"/>
      <c r="B9" s="131" t="s">
        <v>169</v>
      </c>
      <c r="C9" s="5">
        <v>0</v>
      </c>
      <c r="D9" s="16" t="e">
        <f t="shared" si="0"/>
        <v>#DIV/0!</v>
      </c>
      <c r="E9" s="30">
        <v>0</v>
      </c>
      <c r="F9" s="9"/>
    </row>
    <row r="10" spans="1:8">
      <c r="A10" s="797"/>
      <c r="B10" s="131" t="s">
        <v>170</v>
      </c>
      <c r="C10" s="5">
        <v>0</v>
      </c>
      <c r="D10" s="16" t="e">
        <f t="shared" si="0"/>
        <v>#DIV/0!</v>
      </c>
      <c r="E10" s="30">
        <v>0</v>
      </c>
      <c r="F10" s="9"/>
      <c r="H10" s="125"/>
    </row>
    <row r="11" spans="1:8">
      <c r="A11" s="797"/>
      <c r="B11" s="188" t="s">
        <v>16</v>
      </c>
      <c r="C11" s="5"/>
      <c r="D11" s="16" t="e">
        <f t="shared" si="0"/>
        <v>#DIV/0!</v>
      </c>
      <c r="E11" s="30"/>
      <c r="F11" s="9"/>
    </row>
    <row r="12" spans="1:8">
      <c r="A12" s="797"/>
      <c r="B12" s="131" t="s">
        <v>17</v>
      </c>
      <c r="C12" s="53">
        <f>C2-SUM(C5:C11)</f>
        <v>0</v>
      </c>
      <c r="D12" s="16" t="e">
        <f t="shared" si="0"/>
        <v>#DIV/0!</v>
      </c>
      <c r="E12" s="335">
        <v>0</v>
      </c>
      <c r="F12" s="9"/>
    </row>
    <row r="13" spans="1:8">
      <c r="A13" s="797"/>
      <c r="B13" s="131" t="s">
        <v>261</v>
      </c>
      <c r="C13" s="53"/>
      <c r="D13" s="16"/>
      <c r="E13" s="16" t="e">
        <f>SUMPRODUCT(D5:D12,E5:E12)</f>
        <v>#DIV/0!</v>
      </c>
      <c r="F13" s="9"/>
    </row>
    <row r="14" spans="1:8">
      <c r="A14" s="797"/>
      <c r="B14" s="337" t="s">
        <v>460</v>
      </c>
      <c r="C14" s="380"/>
      <c r="D14" s="380"/>
      <c r="E14" s="335" t="e">
        <f>(C5+C6)/C3</f>
        <v>#DIV/0!</v>
      </c>
      <c r="F14" s="336"/>
    </row>
    <row r="15" spans="1:8">
      <c r="A15" s="797"/>
      <c r="B15" s="131" t="s">
        <v>195</v>
      </c>
      <c r="C15" s="5">
        <v>0</v>
      </c>
      <c r="D15" s="16"/>
      <c r="E15" s="30">
        <v>0</v>
      </c>
      <c r="F15" s="9"/>
    </row>
    <row r="16" spans="1:8" ht="15.75" thickBot="1">
      <c r="A16" s="798"/>
      <c r="B16" s="81" t="s">
        <v>256</v>
      </c>
      <c r="C16" s="390"/>
      <c r="D16" s="391" t="b">
        <f>C12&lt;=C15</f>
        <v>1</v>
      </c>
      <c r="E16" s="390"/>
      <c r="F16" s="55" t="s">
        <v>194</v>
      </c>
    </row>
    <row r="17" spans="1:6" ht="15.75" thickBot="1"/>
    <row r="18" spans="1:6">
      <c r="A18" s="728" t="s">
        <v>302</v>
      </c>
      <c r="B18" s="262" t="s">
        <v>102</v>
      </c>
      <c r="C18" s="356">
        <v>100000</v>
      </c>
      <c r="E18" s="575" t="s">
        <v>289</v>
      </c>
      <c r="F18" s="576"/>
    </row>
    <row r="19" spans="1:6">
      <c r="A19" s="729"/>
      <c r="B19" s="392" t="s">
        <v>103</v>
      </c>
      <c r="C19" s="7">
        <v>1500000</v>
      </c>
      <c r="E19" s="799" t="s">
        <v>290</v>
      </c>
      <c r="F19" s="799"/>
    </row>
    <row r="20" spans="1:6">
      <c r="A20" s="729"/>
      <c r="B20" s="10" t="s">
        <v>104</v>
      </c>
      <c r="C20" s="12">
        <v>0.25</v>
      </c>
      <c r="E20" s="799"/>
      <c r="F20" s="799"/>
    </row>
    <row r="21" spans="1:6">
      <c r="A21" s="729"/>
      <c r="B21" s="10" t="s">
        <v>105</v>
      </c>
      <c r="C21" s="2">
        <v>3</v>
      </c>
      <c r="E21" s="799"/>
      <c r="F21" s="799"/>
    </row>
    <row r="22" spans="1:6">
      <c r="A22" s="729"/>
      <c r="B22" s="10" t="s">
        <v>62</v>
      </c>
      <c r="C22" s="2">
        <v>2030</v>
      </c>
      <c r="E22" s="799"/>
      <c r="F22" s="799"/>
    </row>
    <row r="23" spans="1:6" ht="15.75" thickBot="1">
      <c r="A23" s="795"/>
      <c r="B23" s="56" t="s">
        <v>63</v>
      </c>
      <c r="C23" s="55">
        <v>2050</v>
      </c>
      <c r="E23" s="799"/>
      <c r="F23" s="799"/>
    </row>
    <row r="25" spans="1:6">
      <c r="C25" s="623"/>
    </row>
  </sheetData>
  <mergeCells count="3">
    <mergeCell ref="A18:A23"/>
    <mergeCell ref="A2:A16"/>
    <mergeCell ref="E19:F23"/>
  </mergeCells>
  <conditionalFormatting sqref="C2:C4 D5:D12">
    <cfRule type="expression" dxfId="11" priority="7">
      <formula>NOT(_xlfn.ISFORMULA(C2))</formula>
    </cfRule>
  </conditionalFormatting>
  <conditionalFormatting sqref="C12">
    <cfRule type="expression" dxfId="10" priority="6">
      <formula>NOT(_xlfn.ISFORMULA(C12))</formula>
    </cfRule>
  </conditionalFormatting>
  <conditionalFormatting sqref="D16">
    <cfRule type="expression" dxfId="9" priority="5">
      <formula>NOT(_xlfn.ISFORMULA(D16))</formula>
    </cfRule>
  </conditionalFormatting>
  <conditionalFormatting sqref="E12 E14">
    <cfRule type="cellIs" dxfId="8" priority="54" operator="greaterThan">
      <formula>$C$20</formula>
    </cfRule>
  </conditionalFormatting>
  <conditionalFormatting sqref="E13">
    <cfRule type="expression" dxfId="7" priority="2">
      <formula>NOT(_xlfn.ISFORMULA(E13))</formula>
    </cfRule>
  </conditionalFormatting>
  <pageMargins left="0.7" right="0.7" top="0.75" bottom="0.75" header="0.3" footer="0.3"/>
  <pageSetup paperSize="9" orientation="portrait" r:id="rId1"/>
  <headerFooter>
    <oddHeader>&amp;C&amp;"Calibri"&amp;10&amp;KFF0000 OFFICIAL&amp;1#_x000D_</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C621D-0EB9-4208-A57A-9E43478ABDA1}">
  <sheetPr>
    <tabColor theme="4"/>
  </sheetPr>
  <dimension ref="A1:K52"/>
  <sheetViews>
    <sheetView workbookViewId="0">
      <selection activeCell="E6" sqref="E6"/>
    </sheetView>
  </sheetViews>
  <sheetFormatPr defaultRowHeight="15"/>
  <cols>
    <col min="1" max="1" width="5.28515625" customWidth="1"/>
    <col min="2" max="2" width="4.42578125" customWidth="1"/>
    <col min="3" max="3" width="42.42578125" customWidth="1"/>
    <col min="4" max="5" width="12.7109375" customWidth="1"/>
    <col min="6" max="6" width="12.85546875" customWidth="1"/>
    <col min="7" max="7" width="12.7109375" customWidth="1"/>
    <col min="8" max="8" width="71.85546875" customWidth="1"/>
    <col min="10" max="10" width="20" customWidth="1"/>
    <col min="11" max="11" width="14" customWidth="1"/>
    <col min="12" max="13" width="11.28515625" bestFit="1" customWidth="1"/>
  </cols>
  <sheetData>
    <row r="1" spans="1:11" ht="21.6" customHeight="1" thickBot="1">
      <c r="C1" s="459" t="s">
        <v>2</v>
      </c>
      <c r="D1" s="460" t="s">
        <v>4</v>
      </c>
      <c r="E1" s="460" t="s">
        <v>21</v>
      </c>
      <c r="F1" s="805" t="s">
        <v>250</v>
      </c>
      <c r="G1" s="806"/>
      <c r="H1" s="807"/>
    </row>
    <row r="2" spans="1:11">
      <c r="A2" s="800" t="s">
        <v>111</v>
      </c>
      <c r="B2" s="801"/>
      <c r="C2" s="262" t="str">
        <f>"Is CIGP request not less than "&amp;TEXT(Funding!$C$18,"$0,000")&amp;"?"</f>
        <v>Is CIGP request not less than $100,000?</v>
      </c>
      <c r="D2" s="47"/>
      <c r="E2" s="488" t="b">
        <f>Funding!$C$5&gt;=Funding!$C$18</f>
        <v>0</v>
      </c>
      <c r="F2" s="813"/>
      <c r="G2" s="814"/>
      <c r="H2" s="815"/>
    </row>
    <row r="3" spans="1:11">
      <c r="A3" s="730"/>
      <c r="B3" s="802"/>
      <c r="C3" s="10" t="str">
        <f>"Is CIGP request not greater than "&amp;TEXT(Funding!$C$19,"$0,000")&amp;"?"</f>
        <v>Is CIGP request not greater than $1,500,000?</v>
      </c>
      <c r="D3" s="11"/>
      <c r="E3" s="489" t="b">
        <f>Funding!$C$5&lt;=Funding!$C$19</f>
        <v>1</v>
      </c>
      <c r="F3" s="816"/>
      <c r="G3" s="817"/>
      <c r="H3" s="818"/>
    </row>
    <row r="4" spans="1:11" ht="30">
      <c r="A4" s="730"/>
      <c r="B4" s="802"/>
      <c r="C4" s="392" t="str">
        <f>"CIGP request + other WA Govt grants &lt;= "&amp;TEXT(Funding!$C$20,"0%")&amp;" of eligible costs?"</f>
        <v>CIGP request + other WA Govt grants &lt;= 25% of eligible costs?</v>
      </c>
      <c r="D4" s="11"/>
      <c r="E4" s="489" t="e">
        <f>Funding!E14&lt;=Funding!$C$20</f>
        <v>#DIV/0!</v>
      </c>
      <c r="F4" s="816"/>
      <c r="G4" s="817"/>
      <c r="H4" s="818"/>
    </row>
    <row r="5" spans="1:11">
      <c r="A5" s="730"/>
      <c r="B5" s="802"/>
      <c r="C5" s="10" t="s">
        <v>251</v>
      </c>
      <c r="D5" s="11"/>
      <c r="E5" s="489" t="b">
        <f>Funding!D16</f>
        <v>1</v>
      </c>
      <c r="F5" s="816"/>
      <c r="G5" s="817"/>
      <c r="H5" s="818"/>
    </row>
    <row r="6" spans="1:11">
      <c r="A6" s="730"/>
      <c r="B6" s="802"/>
      <c r="C6" s="10" t="str">
        <f>"Are all CIGP funds are spent within "&amp;TEXT(Funding!C21,"0")&amp;" years?"</f>
        <v>Are all CIGP funds are spent within 3 years?</v>
      </c>
      <c r="D6" s="11"/>
      <c r="E6" s="489" t="e">
        <f>ABS(SUM('Full scale'!$D$105:$D$109)-Funding!$C$5)&lt;1</f>
        <v>#DIV/0!</v>
      </c>
      <c r="F6" s="816"/>
      <c r="G6" s="817"/>
      <c r="H6" s="818"/>
    </row>
    <row r="7" spans="1:11">
      <c r="A7" s="730"/>
      <c r="B7" s="802"/>
      <c r="C7" s="162" t="s">
        <v>252</v>
      </c>
      <c r="D7" s="11"/>
      <c r="E7" s="489" t="b">
        <f>'Inputs+outputs'!G37&gt;='Inputs+outputs'!G38</f>
        <v>1</v>
      </c>
      <c r="F7" s="816"/>
      <c r="G7" s="817"/>
      <c r="H7" s="818"/>
    </row>
    <row r="8" spans="1:11">
      <c r="A8" s="730"/>
      <c r="B8" s="802"/>
      <c r="C8" s="10" t="s">
        <v>461</v>
      </c>
      <c r="D8" s="11"/>
      <c r="E8" s="489" t="e">
        <f>'Inputs+outputs'!E28&gt;'Inputs+outputs'!G37</f>
        <v>#VALUE!</v>
      </c>
      <c r="F8" s="816"/>
      <c r="G8" s="817"/>
      <c r="H8" s="818"/>
    </row>
    <row r="9" spans="1:11">
      <c r="A9" s="730"/>
      <c r="B9" s="802"/>
      <c r="C9" s="10" t="s">
        <v>462</v>
      </c>
      <c r="D9" s="11"/>
      <c r="E9" s="489" t="e">
        <f>'Inputs+outputs'!E27&lt;'Inputs+outputs'!G37</f>
        <v>#NUM!</v>
      </c>
      <c r="F9" s="816"/>
      <c r="G9" s="817"/>
      <c r="H9" s="818"/>
    </row>
    <row r="10" spans="1:11" ht="15.75" thickBot="1">
      <c r="A10" s="803"/>
      <c r="B10" s="804"/>
      <c r="C10" s="56" t="s">
        <v>48</v>
      </c>
      <c r="D10" s="80"/>
      <c r="E10" s="490" t="b">
        <f>'Inputs+outputs'!E23&gt;0</f>
        <v>0</v>
      </c>
      <c r="F10" s="819"/>
      <c r="G10" s="820"/>
      <c r="H10" s="821"/>
    </row>
    <row r="11" spans="1:11" ht="15.75" thickBot="1">
      <c r="C11" s="126"/>
      <c r="F11" s="822"/>
      <c r="G11" s="822"/>
      <c r="H11" s="822"/>
    </row>
    <row r="12" spans="1:11" ht="15" customHeight="1">
      <c r="A12" s="800" t="s">
        <v>112</v>
      </c>
      <c r="B12" s="848"/>
      <c r="C12" s="262" t="s">
        <v>52</v>
      </c>
      <c r="D12" s="355" t="s">
        <v>6</v>
      </c>
      <c r="E12" s="480">
        <f>'Full scale'!$F$26</f>
        <v>0</v>
      </c>
      <c r="F12" s="829"/>
      <c r="G12" s="830"/>
      <c r="H12" s="831"/>
    </row>
    <row r="13" spans="1:11" ht="15" customHeight="1">
      <c r="A13" s="730"/>
      <c r="B13" s="849"/>
      <c r="C13" s="560" t="s">
        <v>288</v>
      </c>
      <c r="D13" s="550" t="s">
        <v>6</v>
      </c>
      <c r="E13" s="551">
        <f>'Full scale'!F22</f>
        <v>0</v>
      </c>
      <c r="F13" s="832"/>
      <c r="G13" s="833"/>
      <c r="H13" s="834"/>
    </row>
    <row r="14" spans="1:11">
      <c r="A14" s="730"/>
      <c r="B14" s="849"/>
      <c r="C14" s="10" t="s">
        <v>459</v>
      </c>
      <c r="D14" s="132" t="s">
        <v>6</v>
      </c>
      <c r="E14" s="481">
        <f>Funding!C5</f>
        <v>0</v>
      </c>
      <c r="F14" s="835"/>
      <c r="G14" s="836"/>
      <c r="H14" s="837"/>
    </row>
    <row r="15" spans="1:11">
      <c r="A15" s="730"/>
      <c r="B15" s="849"/>
      <c r="C15" s="10" t="s">
        <v>463</v>
      </c>
      <c r="D15" s="132" t="s">
        <v>13</v>
      </c>
      <c r="E15" s="482" t="e">
        <f>E14/E13</f>
        <v>#DIV/0!</v>
      </c>
      <c r="F15" s="838"/>
      <c r="G15" s="839"/>
      <c r="H15" s="840"/>
      <c r="K15" s="367"/>
    </row>
    <row r="16" spans="1:11">
      <c r="A16" s="730"/>
      <c r="B16" s="849"/>
      <c r="C16" s="10" t="s">
        <v>56</v>
      </c>
      <c r="D16" s="132" t="s">
        <v>24</v>
      </c>
      <c r="E16" s="569" cm="1">
        <f t="array" ref="E16">MAX(('Full scale'!G86:M86&gt;0)*'Full scale'!G29:M29)/12</f>
        <v>0</v>
      </c>
      <c r="F16" s="841" t="s">
        <v>490</v>
      </c>
      <c r="G16" s="842"/>
      <c r="H16" s="843"/>
    </row>
    <row r="17" spans="1:8" ht="15.75" thickBot="1">
      <c r="A17" s="730"/>
      <c r="B17" s="849"/>
      <c r="C17" s="56" t="s">
        <v>57</v>
      </c>
      <c r="D17" s="561" t="s">
        <v>24</v>
      </c>
      <c r="E17" s="462">
        <f>'Inputs+outputs'!G43</f>
        <v>0</v>
      </c>
      <c r="F17" s="856"/>
      <c r="G17" s="857"/>
      <c r="H17" s="858"/>
    </row>
    <row r="18" spans="1:8">
      <c r="A18" s="730"/>
      <c r="B18" s="849"/>
      <c r="C18" s="301" t="s">
        <v>60</v>
      </c>
      <c r="D18" s="302" t="s">
        <v>18</v>
      </c>
      <c r="E18" s="483">
        <f>'Full scale'!F95</f>
        <v>0</v>
      </c>
      <c r="F18" s="859"/>
      <c r="G18" s="860"/>
      <c r="H18" s="861"/>
    </row>
    <row r="19" spans="1:8">
      <c r="A19" s="730"/>
      <c r="B19" s="849"/>
      <c r="C19" s="303" t="s">
        <v>61</v>
      </c>
      <c r="D19" s="304" t="s">
        <v>110</v>
      </c>
      <c r="E19" s="484" t="e">
        <f>E12/E18</f>
        <v>#DIV/0!</v>
      </c>
      <c r="F19" s="823"/>
      <c r="G19" s="824"/>
      <c r="H19" s="825"/>
    </row>
    <row r="20" spans="1:8">
      <c r="A20" s="730"/>
      <c r="B20" s="849"/>
      <c r="C20" s="562" t="s">
        <v>97</v>
      </c>
      <c r="D20" s="133" t="s">
        <v>149</v>
      </c>
      <c r="E20" s="485">
        <f>'Full scale'!F96</f>
        <v>0</v>
      </c>
      <c r="F20" s="826"/>
      <c r="G20" s="827"/>
      <c r="H20" s="828"/>
    </row>
    <row r="21" spans="1:8">
      <c r="A21" s="730"/>
      <c r="B21" s="849"/>
      <c r="C21" s="562" t="str">
        <f>"CO2-e tonnes saved by 30 Jun "&amp;Funding!$C22</f>
        <v>CO2-e tonnes saved by 30 Jun 2030</v>
      </c>
      <c r="D21" s="133" t="s">
        <v>39</v>
      </c>
      <c r="E21" s="485">
        <f>'Full scale'!F97</f>
        <v>0</v>
      </c>
      <c r="F21" s="826"/>
      <c r="G21" s="827"/>
      <c r="H21" s="828"/>
    </row>
    <row r="22" spans="1:8" ht="15" customHeight="1">
      <c r="A22" s="730"/>
      <c r="B22" s="849"/>
      <c r="C22" s="562" t="str">
        <f>"CO2-e tonnes saved by 30 Jun "&amp;Funding!$C23</f>
        <v>CO2-e tonnes saved by 30 Jun 2050</v>
      </c>
      <c r="D22" s="133" t="s">
        <v>39</v>
      </c>
      <c r="E22" s="485">
        <f>'Full scale'!F98</f>
        <v>0</v>
      </c>
      <c r="F22" s="826"/>
      <c r="G22" s="827"/>
      <c r="H22" s="828"/>
    </row>
    <row r="23" spans="1:8" ht="15" customHeight="1">
      <c r="A23" s="730"/>
      <c r="B23" s="849"/>
      <c r="C23" s="562" t="s">
        <v>58</v>
      </c>
      <c r="D23" s="133" t="s">
        <v>39</v>
      </c>
      <c r="E23" s="485">
        <f>'Full scale'!F99</f>
        <v>0</v>
      </c>
      <c r="F23" s="826"/>
      <c r="G23" s="827"/>
      <c r="H23" s="828"/>
    </row>
    <row r="24" spans="1:8">
      <c r="A24" s="730"/>
      <c r="B24" s="849"/>
      <c r="C24" s="562" t="s">
        <v>464</v>
      </c>
      <c r="D24" s="133" t="s">
        <v>212</v>
      </c>
      <c r="E24" s="486" t="e">
        <f>E14/E20</f>
        <v>#DIV/0!</v>
      </c>
      <c r="F24" s="826"/>
      <c r="G24" s="827"/>
      <c r="H24" s="828"/>
    </row>
    <row r="25" spans="1:8">
      <c r="A25" s="730"/>
      <c r="B25" s="849"/>
      <c r="C25" s="511" t="s">
        <v>465</v>
      </c>
      <c r="D25" s="133" t="s">
        <v>109</v>
      </c>
      <c r="E25" s="522" t="e">
        <f>E14/E23</f>
        <v>#DIV/0!</v>
      </c>
      <c r="F25" s="826"/>
      <c r="G25" s="827"/>
      <c r="H25" s="828"/>
    </row>
    <row r="26" spans="1:8" ht="15" customHeight="1" thickBot="1">
      <c r="A26" s="730"/>
      <c r="B26" s="849"/>
      <c r="C26" s="563" t="s">
        <v>59</v>
      </c>
      <c r="D26" s="523" t="s">
        <v>109</v>
      </c>
      <c r="E26" s="487" t="e">
        <f>E12/E23</f>
        <v>#DIV/0!</v>
      </c>
      <c r="F26" s="853"/>
      <c r="G26" s="854"/>
      <c r="H26" s="855"/>
    </row>
    <row r="27" spans="1:8" ht="15" customHeight="1">
      <c r="A27" s="730"/>
      <c r="B27" s="849"/>
      <c r="C27" s="564" t="s">
        <v>466</v>
      </c>
      <c r="D27" s="565" t="s">
        <v>13</v>
      </c>
      <c r="E27" s="566" t="e">
        <f>IRR('Full scale'!$N$105:$N$157)</f>
        <v>#NUM!</v>
      </c>
      <c r="F27" s="851"/>
      <c r="G27" s="851"/>
      <c r="H27" s="852"/>
    </row>
    <row r="28" spans="1:8" ht="15" customHeight="1">
      <c r="A28" s="730"/>
      <c r="B28" s="849"/>
      <c r="C28" s="567" t="s">
        <v>467</v>
      </c>
      <c r="D28" s="554" t="s">
        <v>13</v>
      </c>
      <c r="E28" s="555" t="e">
        <f>IRR('Full scale'!$O$105:$O$157)</f>
        <v>#VALUE!</v>
      </c>
      <c r="F28" s="844"/>
      <c r="G28" s="844"/>
      <c r="H28" s="845"/>
    </row>
    <row r="29" spans="1:8" ht="15" customHeight="1">
      <c r="A29" s="730"/>
      <c r="B29" s="849"/>
      <c r="C29" s="567" t="s">
        <v>297</v>
      </c>
      <c r="D29" s="554" t="s">
        <v>13</v>
      </c>
      <c r="E29" s="555">
        <f>G37</f>
        <v>0</v>
      </c>
      <c r="F29" s="844"/>
      <c r="G29" s="844"/>
      <c r="H29" s="845"/>
    </row>
    <row r="30" spans="1:8" ht="15" customHeight="1">
      <c r="A30" s="730"/>
      <c r="B30" s="849"/>
      <c r="C30" s="567" t="s">
        <v>298</v>
      </c>
      <c r="D30" s="554" t="s">
        <v>13</v>
      </c>
      <c r="E30" s="555">
        <f>G38</f>
        <v>0</v>
      </c>
      <c r="F30" s="844"/>
      <c r="G30" s="844"/>
      <c r="H30" s="845"/>
    </row>
    <row r="31" spans="1:8" ht="15.75">
      <c r="A31" s="730"/>
      <c r="B31" s="849"/>
      <c r="C31" s="567" t="s">
        <v>468</v>
      </c>
      <c r="D31" s="554" t="s">
        <v>6</v>
      </c>
      <c r="E31" s="556">
        <f>NPV('Inputs+outputs'!$G$38,'Full scale'!$N$105:$N$157)</f>
        <v>0</v>
      </c>
      <c r="F31" s="844"/>
      <c r="G31" s="844"/>
      <c r="H31" s="845"/>
    </row>
    <row r="32" spans="1:8" ht="15.75">
      <c r="A32" s="730"/>
      <c r="B32" s="849"/>
      <c r="C32" s="567" t="s">
        <v>469</v>
      </c>
      <c r="D32" s="554" t="s">
        <v>6</v>
      </c>
      <c r="E32" s="556" t="e">
        <f>NPV('Inputs+outputs'!$G$38,'Full scale'!$O$105:$O$157)</f>
        <v>#DIV/0!</v>
      </c>
      <c r="F32" s="844"/>
      <c r="G32" s="844"/>
      <c r="H32" s="845"/>
    </row>
    <row r="33" spans="1:8">
      <c r="A33" s="730"/>
      <c r="B33" s="849"/>
      <c r="C33" s="567" t="s">
        <v>470</v>
      </c>
      <c r="D33" s="554" t="s">
        <v>24</v>
      </c>
      <c r="E33" s="557">
        <f>COUNTIF('Full scale'!P$105:P$157,"&lt;0")</f>
        <v>0</v>
      </c>
      <c r="F33" s="844"/>
      <c r="G33" s="844"/>
      <c r="H33" s="845"/>
    </row>
    <row r="34" spans="1:8" ht="15.75" thickBot="1">
      <c r="A34" s="803"/>
      <c r="B34" s="850"/>
      <c r="C34" s="568" t="s">
        <v>471</v>
      </c>
      <c r="D34" s="558" t="s">
        <v>24</v>
      </c>
      <c r="E34" s="559">
        <f>COUNTIF('Full scale'!Q$105:Q$157,"&lt;0")</f>
        <v>0</v>
      </c>
      <c r="F34" s="846"/>
      <c r="G34" s="846"/>
      <c r="H34" s="847"/>
    </row>
    <row r="35" spans="1:8" ht="15.75" thickBot="1">
      <c r="C35" s="126"/>
    </row>
    <row r="36" spans="1:8" ht="38.25" thickBot="1">
      <c r="C36" s="446" t="s">
        <v>2</v>
      </c>
      <c r="D36" s="447" t="s">
        <v>4</v>
      </c>
      <c r="E36" s="448" t="s">
        <v>106</v>
      </c>
      <c r="F36" s="448" t="s">
        <v>262</v>
      </c>
      <c r="G36" s="448" t="s">
        <v>187</v>
      </c>
      <c r="H36" s="449" t="s">
        <v>3</v>
      </c>
    </row>
    <row r="37" spans="1:8" ht="15" customHeight="1">
      <c r="A37" s="728" t="s">
        <v>263</v>
      </c>
      <c r="B37" s="808" t="s">
        <v>213</v>
      </c>
      <c r="C37" s="501" t="e">
        <f>"Investment threshold/hurdle rate (WACC = "&amp;TEXT(Funding!E13,"#0.00%"&amp;")")</f>
        <v>#DIV/0!</v>
      </c>
      <c r="D37" s="355" t="s">
        <v>13</v>
      </c>
      <c r="E37" s="451">
        <v>0</v>
      </c>
      <c r="F37" s="452"/>
      <c r="G37" s="453">
        <f>IF(ISBLANK(F37),E37,F37)</f>
        <v>0</v>
      </c>
      <c r="H37" s="546"/>
    </row>
    <row r="38" spans="1:8">
      <c r="A38" s="729"/>
      <c r="B38" s="809"/>
      <c r="C38" s="380" t="e">
        <f>"Discount rate for NPV (WACC = "&amp;TEXT(Funding!E13,"#0.00%"&amp;")")</f>
        <v>#DIV/0!</v>
      </c>
      <c r="D38" s="132" t="s">
        <v>13</v>
      </c>
      <c r="E38" s="458">
        <v>0</v>
      </c>
      <c r="F38" s="30"/>
      <c r="G38" s="181">
        <f>IF(ISBLANK(F38),E38,F38)</f>
        <v>0</v>
      </c>
      <c r="H38" s="547" t="s">
        <v>188</v>
      </c>
    </row>
    <row r="39" spans="1:8" ht="30">
      <c r="A39" s="729"/>
      <c r="B39" s="809"/>
      <c r="C39" s="13" t="s">
        <v>472</v>
      </c>
      <c r="D39" s="132" t="s">
        <v>6</v>
      </c>
      <c r="E39" s="366">
        <f>Funding!C4</f>
        <v>0</v>
      </c>
      <c r="F39" s="182"/>
      <c r="G39" s="53">
        <f t="shared" ref="G39" si="0">IF(ISBLANK(F39),E39,F39)</f>
        <v>0</v>
      </c>
      <c r="H39" s="544" t="s">
        <v>278</v>
      </c>
    </row>
    <row r="40" spans="1:8">
      <c r="A40" s="729"/>
      <c r="B40" s="809"/>
      <c r="C40" s="500" t="s">
        <v>130</v>
      </c>
      <c r="D40" s="351" t="s">
        <v>13</v>
      </c>
      <c r="E40" s="6">
        <v>0</v>
      </c>
      <c r="F40" s="6"/>
      <c r="G40" s="361">
        <f>IF(ISBLANK(F40),E40,F40)</f>
        <v>0</v>
      </c>
      <c r="H40" s="545"/>
    </row>
    <row r="41" spans="1:8">
      <c r="A41" s="729"/>
      <c r="B41" s="809"/>
      <c r="C41" s="499" t="s">
        <v>22</v>
      </c>
      <c r="D41" s="350">
        <f>G41/365.2425+1900</f>
        <v>1900</v>
      </c>
      <c r="E41" s="98">
        <v>0</v>
      </c>
      <c r="F41" s="98"/>
      <c r="G41" s="360">
        <f t="shared" ref="G41:G52" si="1">IF(ISBLANK(F41),E41,F41)</f>
        <v>0</v>
      </c>
      <c r="H41" s="544"/>
    </row>
    <row r="42" spans="1:8">
      <c r="A42" s="729"/>
      <c r="B42" s="809"/>
      <c r="C42" s="500" t="s">
        <v>95</v>
      </c>
      <c r="D42" s="461">
        <f>DATE(2023,G42,1)</f>
        <v>44896</v>
      </c>
      <c r="E42" s="8">
        <v>0</v>
      </c>
      <c r="F42" s="8">
        <v>0</v>
      </c>
      <c r="G42" s="13">
        <f t="shared" si="1"/>
        <v>0</v>
      </c>
      <c r="H42" s="545"/>
    </row>
    <row r="43" spans="1:8">
      <c r="A43" s="729"/>
      <c r="B43" s="809"/>
      <c r="C43" s="499" t="s">
        <v>23</v>
      </c>
      <c r="D43" s="351" t="s">
        <v>24</v>
      </c>
      <c r="E43" s="8">
        <v>0</v>
      </c>
      <c r="F43" s="8"/>
      <c r="G43" s="13">
        <f t="shared" si="1"/>
        <v>0</v>
      </c>
      <c r="H43" s="545"/>
    </row>
    <row r="44" spans="1:8">
      <c r="A44" s="729"/>
      <c r="B44" s="809"/>
      <c r="C44" s="617" t="s">
        <v>371</v>
      </c>
      <c r="D44" s="618" t="s">
        <v>373</v>
      </c>
      <c r="E44" s="591">
        <v>0</v>
      </c>
      <c r="F44" s="497"/>
      <c r="G44" s="13">
        <f t="shared" si="1"/>
        <v>0</v>
      </c>
      <c r="H44" s="549"/>
    </row>
    <row r="45" spans="1:8">
      <c r="A45" s="729"/>
      <c r="B45" s="809"/>
      <c r="C45" s="617" t="s">
        <v>372</v>
      </c>
      <c r="D45" s="618" t="s">
        <v>374</v>
      </c>
      <c r="E45" s="591">
        <v>0</v>
      </c>
      <c r="F45" s="497"/>
      <c r="G45" s="13">
        <f t="shared" si="1"/>
        <v>0</v>
      </c>
      <c r="H45" s="549"/>
    </row>
    <row r="46" spans="1:8" ht="15.75" thickBot="1">
      <c r="A46" s="729"/>
      <c r="B46" s="810"/>
      <c r="C46" s="502" t="s">
        <v>189</v>
      </c>
      <c r="D46" s="454" t="s">
        <v>176</v>
      </c>
      <c r="E46" s="455">
        <v>0.56999999999999995</v>
      </c>
      <c r="F46" s="456"/>
      <c r="G46" s="457">
        <f t="shared" si="1"/>
        <v>0.56999999999999995</v>
      </c>
      <c r="H46" s="548" t="s">
        <v>177</v>
      </c>
    </row>
    <row r="47" spans="1:8">
      <c r="A47" s="729"/>
      <c r="B47" s="577"/>
      <c r="C47" s="619" t="s">
        <v>375</v>
      </c>
      <c r="D47" s="620" t="s">
        <v>260</v>
      </c>
      <c r="E47" s="366">
        <v>0</v>
      </c>
      <c r="F47" s="621"/>
      <c r="G47" s="450">
        <f t="shared" si="1"/>
        <v>0</v>
      </c>
      <c r="H47" s="544"/>
    </row>
    <row r="48" spans="1:8" ht="15.75" thickBot="1">
      <c r="A48" s="729"/>
      <c r="B48" s="577"/>
      <c r="C48" s="619" t="s">
        <v>376</v>
      </c>
      <c r="D48" s="620" t="s">
        <v>377</v>
      </c>
      <c r="E48" s="455">
        <v>0</v>
      </c>
      <c r="F48" s="621"/>
      <c r="G48" s="457">
        <f t="shared" si="1"/>
        <v>0</v>
      </c>
      <c r="H48" s="544"/>
    </row>
    <row r="49" spans="1:8" ht="15.75" thickBot="1">
      <c r="A49" s="729"/>
      <c r="B49" s="577"/>
      <c r="C49" s="619" t="s">
        <v>379</v>
      </c>
      <c r="D49" s="620" t="s">
        <v>378</v>
      </c>
      <c r="E49" s="622">
        <v>0</v>
      </c>
      <c r="F49" s="621"/>
      <c r="G49" s="457">
        <f t="shared" si="1"/>
        <v>0</v>
      </c>
      <c r="H49" s="544"/>
    </row>
    <row r="50" spans="1:8">
      <c r="A50" s="729"/>
      <c r="B50" s="811"/>
      <c r="C50" s="498"/>
      <c r="D50" s="352" t="s">
        <v>6</v>
      </c>
      <c r="E50" s="5">
        <v>0</v>
      </c>
      <c r="F50" s="5"/>
      <c r="G50" s="53">
        <f t="shared" si="1"/>
        <v>0</v>
      </c>
      <c r="H50" s="544"/>
    </row>
    <row r="51" spans="1:8">
      <c r="A51" s="729"/>
      <c r="B51" s="811"/>
      <c r="C51" s="498"/>
      <c r="D51" s="352" t="s">
        <v>143</v>
      </c>
      <c r="E51" s="5">
        <v>0</v>
      </c>
      <c r="F51" s="5"/>
      <c r="G51" s="53">
        <f t="shared" si="1"/>
        <v>0</v>
      </c>
      <c r="H51" s="544"/>
    </row>
    <row r="52" spans="1:8" ht="16.899999999999999" customHeight="1" thickBot="1">
      <c r="A52" s="729"/>
      <c r="B52" s="812"/>
      <c r="C52" s="720"/>
      <c r="D52" s="721" t="s">
        <v>143</v>
      </c>
      <c r="E52" s="722">
        <v>0</v>
      </c>
      <c r="F52" s="722"/>
      <c r="G52" s="723">
        <f t="shared" si="1"/>
        <v>0</v>
      </c>
      <c r="H52" s="724"/>
    </row>
  </sheetData>
  <mergeCells count="39">
    <mergeCell ref="F31:H31"/>
    <mergeCell ref="F32:H32"/>
    <mergeCell ref="F33:H33"/>
    <mergeCell ref="F34:H34"/>
    <mergeCell ref="A12:B34"/>
    <mergeCell ref="F27:H27"/>
    <mergeCell ref="F28:H28"/>
    <mergeCell ref="F29:H29"/>
    <mergeCell ref="F30:H30"/>
    <mergeCell ref="F22:H22"/>
    <mergeCell ref="F23:H23"/>
    <mergeCell ref="F24:H24"/>
    <mergeCell ref="F25:H25"/>
    <mergeCell ref="F26:H26"/>
    <mergeCell ref="F17:H17"/>
    <mergeCell ref="F18:H18"/>
    <mergeCell ref="F20:H20"/>
    <mergeCell ref="F21:H21"/>
    <mergeCell ref="F12:H12"/>
    <mergeCell ref="F13:H13"/>
    <mergeCell ref="F14:H14"/>
    <mergeCell ref="F15:H15"/>
    <mergeCell ref="F16:H16"/>
    <mergeCell ref="A2:B10"/>
    <mergeCell ref="F1:H1"/>
    <mergeCell ref="A37:A52"/>
    <mergeCell ref="B37:B46"/>
    <mergeCell ref="B50:B52"/>
    <mergeCell ref="F2:H2"/>
    <mergeCell ref="F3:H3"/>
    <mergeCell ref="F4:H4"/>
    <mergeCell ref="F5:H5"/>
    <mergeCell ref="F6:H6"/>
    <mergeCell ref="F7:H7"/>
    <mergeCell ref="F8:H8"/>
    <mergeCell ref="F9:H9"/>
    <mergeCell ref="F10:H10"/>
    <mergeCell ref="F11:H11"/>
    <mergeCell ref="F19:H19"/>
  </mergeCells>
  <conditionalFormatting sqref="E2:E10">
    <cfRule type="containsErrors" dxfId="6" priority="1">
      <formula>ISERROR(E2)</formula>
    </cfRule>
    <cfRule type="cellIs" dxfId="5" priority="3" operator="notEqual">
      <formula>TRUE</formula>
    </cfRule>
    <cfRule type="expression" dxfId="4" priority="4">
      <formula>NOT(_xlfn.ISFORMULA(E2))</formula>
    </cfRule>
  </conditionalFormatting>
  <conditionalFormatting sqref="E12:E34 G37:G52">
    <cfRule type="expression" dxfId="3" priority="6">
      <formula>NOT(_xlfn.ISFORMULA(E12))</formula>
    </cfRule>
  </conditionalFormatting>
  <hyperlinks>
    <hyperlink ref="H46" r:id="rId1" xr:uid="{A55683C2-24AF-485B-B0D5-89585A55AE9E}"/>
  </hyperlinks>
  <pageMargins left="0.7" right="0.7" top="0.75" bottom="0.75" header="0.3" footer="0.3"/>
  <pageSetup paperSize="9" orientation="portrait" r:id="rId2"/>
  <headerFooter>
    <oddHeader>&amp;C&amp;"Calibri"&amp;10&amp;KFF0000 OFFICIAL&amp;1#_x000D_</oddHead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52DAA-BB74-4CC4-8579-6C0FF5204A01}">
  <sheetPr>
    <tabColor theme="4"/>
  </sheetPr>
  <dimension ref="A1:G41"/>
  <sheetViews>
    <sheetView workbookViewId="0">
      <selection activeCell="F13" sqref="F13"/>
    </sheetView>
  </sheetViews>
  <sheetFormatPr defaultRowHeight="15"/>
  <cols>
    <col min="1" max="1" width="6.7109375" customWidth="1"/>
    <col min="2" max="2" width="6" customWidth="1"/>
    <col min="3" max="3" width="52.85546875" customWidth="1"/>
    <col min="4" max="4" width="6.7109375" customWidth="1"/>
    <col min="5" max="5" width="9.28515625" customWidth="1"/>
    <col min="6" max="6" width="11.140625" customWidth="1"/>
    <col min="7" max="7" width="12.140625" customWidth="1"/>
  </cols>
  <sheetData>
    <row r="1" spans="1:7" ht="23.25">
      <c r="A1" s="61" t="s">
        <v>64</v>
      </c>
      <c r="B1" s="62"/>
      <c r="C1" s="63"/>
      <c r="D1" s="62"/>
      <c r="E1" s="62"/>
      <c r="F1" s="62"/>
      <c r="G1" s="57"/>
    </row>
    <row r="2" spans="1:7" ht="15.75" thickBot="1">
      <c r="A2" s="62"/>
      <c r="B2" s="62"/>
      <c r="C2" s="63"/>
      <c r="D2" s="62"/>
      <c r="E2" s="62"/>
      <c r="F2" s="62"/>
      <c r="G2" s="57"/>
    </row>
    <row r="3" spans="1:7" ht="14.45" customHeight="1" thickBot="1">
      <c r="A3" s="884" t="s">
        <v>65</v>
      </c>
      <c r="B3" s="880" t="s">
        <v>66</v>
      </c>
      <c r="C3" s="870" t="s">
        <v>67</v>
      </c>
      <c r="D3" s="871"/>
      <c r="E3" s="871"/>
      <c r="F3" s="71" t="s">
        <v>68</v>
      </c>
    </row>
    <row r="4" spans="1:7">
      <c r="A4" s="885"/>
      <c r="B4" s="881"/>
      <c r="C4" s="873"/>
      <c r="D4" s="873"/>
      <c r="E4" s="873"/>
      <c r="F4" s="681"/>
    </row>
    <row r="5" spans="1:7">
      <c r="A5" s="885"/>
      <c r="B5" s="881"/>
      <c r="C5" s="866"/>
      <c r="D5" s="866"/>
      <c r="E5" s="866"/>
      <c r="F5" s="683"/>
    </row>
    <row r="6" spans="1:7">
      <c r="A6" s="885"/>
      <c r="B6" s="881"/>
      <c r="C6" s="866"/>
      <c r="D6" s="866"/>
      <c r="E6" s="866"/>
      <c r="F6" s="683"/>
    </row>
    <row r="7" spans="1:7">
      <c r="A7" s="885"/>
      <c r="B7" s="881"/>
      <c r="C7" s="866"/>
      <c r="D7" s="866"/>
      <c r="E7" s="866"/>
      <c r="F7" s="683"/>
    </row>
    <row r="8" spans="1:7">
      <c r="A8" s="885"/>
      <c r="B8" s="881"/>
      <c r="C8" s="866"/>
      <c r="D8" s="866"/>
      <c r="E8" s="866"/>
      <c r="F8" s="683"/>
    </row>
    <row r="9" spans="1:7" ht="15.75" thickBot="1">
      <c r="A9" s="885"/>
      <c r="B9" s="881"/>
      <c r="C9" s="863"/>
      <c r="D9" s="863"/>
      <c r="E9" s="863"/>
      <c r="F9" s="685"/>
    </row>
    <row r="10" spans="1:7" ht="15.75" thickBot="1">
      <c r="A10" s="885"/>
      <c r="B10" s="882"/>
      <c r="C10" s="867" t="s">
        <v>7</v>
      </c>
      <c r="D10" s="868"/>
      <c r="E10" s="869"/>
      <c r="F10" s="72">
        <f>SUM(F4:F9)</f>
        <v>0</v>
      </c>
    </row>
    <row r="11" spans="1:7" ht="15.75" thickBot="1">
      <c r="A11" s="886"/>
      <c r="B11" s="57"/>
    </row>
    <row r="12" spans="1:7" ht="29.25" thickBot="1">
      <c r="A12" s="885"/>
      <c r="B12" s="880" t="s">
        <v>69</v>
      </c>
      <c r="C12" s="68" t="s">
        <v>70</v>
      </c>
      <c r="D12" s="69" t="s">
        <v>71</v>
      </c>
      <c r="E12" s="70" t="s">
        <v>72</v>
      </c>
      <c r="F12" s="374" t="s">
        <v>68</v>
      </c>
    </row>
    <row r="13" spans="1:7">
      <c r="A13" s="885"/>
      <c r="B13" s="881"/>
      <c r="C13" s="686"/>
      <c r="D13" s="687">
        <v>0</v>
      </c>
      <c r="E13" s="688">
        <v>0</v>
      </c>
      <c r="F13" s="370">
        <f>D13*E13</f>
        <v>0</v>
      </c>
    </row>
    <row r="14" spans="1:7">
      <c r="A14" s="885"/>
      <c r="B14" s="881"/>
      <c r="C14" s="689"/>
      <c r="D14" s="690"/>
      <c r="E14" s="691"/>
      <c r="F14" s="371">
        <f t="shared" ref="F14:F18" si="0">D14*E14</f>
        <v>0</v>
      </c>
    </row>
    <row r="15" spans="1:7">
      <c r="A15" s="885"/>
      <c r="B15" s="881"/>
      <c r="C15" s="692"/>
      <c r="D15" s="690"/>
      <c r="E15" s="691"/>
      <c r="F15" s="371">
        <f t="shared" si="0"/>
        <v>0</v>
      </c>
    </row>
    <row r="16" spans="1:7">
      <c r="A16" s="885"/>
      <c r="B16" s="881"/>
      <c r="C16" s="692"/>
      <c r="D16" s="690"/>
      <c r="E16" s="691"/>
      <c r="F16" s="371">
        <f t="shared" si="0"/>
        <v>0</v>
      </c>
    </row>
    <row r="17" spans="1:7">
      <c r="A17" s="885"/>
      <c r="B17" s="881"/>
      <c r="C17" s="682"/>
      <c r="D17" s="693"/>
      <c r="E17" s="694"/>
      <c r="F17" s="371">
        <f t="shared" si="0"/>
        <v>0</v>
      </c>
    </row>
    <row r="18" spans="1:7" ht="15.75" thickBot="1">
      <c r="A18" s="885"/>
      <c r="B18" s="881"/>
      <c r="C18" s="684"/>
      <c r="D18" s="695"/>
      <c r="E18" s="696"/>
      <c r="F18" s="372">
        <f t="shared" si="0"/>
        <v>0</v>
      </c>
    </row>
    <row r="19" spans="1:7" ht="15.75" thickBot="1">
      <c r="A19" s="885"/>
      <c r="B19" s="882"/>
      <c r="C19" s="64" t="s">
        <v>7</v>
      </c>
      <c r="D19" s="59"/>
      <c r="E19" s="78"/>
      <c r="F19" s="73">
        <f>SUM(F13:F18)</f>
        <v>0</v>
      </c>
    </row>
    <row r="20" spans="1:7" ht="15.75" thickBot="1">
      <c r="A20" s="887"/>
      <c r="B20" s="874" t="s">
        <v>73</v>
      </c>
      <c r="C20" s="875"/>
      <c r="D20" s="875"/>
      <c r="E20" s="876"/>
      <c r="F20" s="74">
        <f>F10+F19</f>
        <v>0</v>
      </c>
      <c r="G20" s="57"/>
    </row>
    <row r="21" spans="1:7" ht="15.75" thickBot="1">
      <c r="A21" s="62"/>
      <c r="B21" s="62"/>
      <c r="C21" s="62"/>
      <c r="D21" s="62"/>
      <c r="E21" s="62"/>
      <c r="F21" s="62"/>
      <c r="G21" s="57"/>
    </row>
    <row r="22" spans="1:7" ht="15.75" thickBot="1">
      <c r="A22" s="796" t="s">
        <v>74</v>
      </c>
      <c r="B22" s="883" t="s">
        <v>66</v>
      </c>
      <c r="C22" s="870" t="s">
        <v>67</v>
      </c>
      <c r="D22" s="871"/>
      <c r="E22" s="871"/>
      <c r="F22" s="71" t="s">
        <v>68</v>
      </c>
    </row>
    <row r="23" spans="1:7">
      <c r="A23" s="797"/>
      <c r="B23" s="759"/>
      <c r="C23" s="872"/>
      <c r="D23" s="873"/>
      <c r="E23" s="873"/>
      <c r="F23" s="681">
        <v>0</v>
      </c>
    </row>
    <row r="24" spans="1:7">
      <c r="A24" s="797"/>
      <c r="B24" s="759"/>
      <c r="C24" s="888"/>
      <c r="D24" s="866"/>
      <c r="E24" s="866"/>
      <c r="F24" s="683"/>
    </row>
    <row r="25" spans="1:7">
      <c r="A25" s="797"/>
      <c r="B25" s="759"/>
      <c r="C25" s="888"/>
      <c r="D25" s="866"/>
      <c r="E25" s="866"/>
      <c r="F25" s="683"/>
    </row>
    <row r="26" spans="1:7">
      <c r="A26" s="797"/>
      <c r="B26" s="759"/>
      <c r="C26" s="888"/>
      <c r="D26" s="866"/>
      <c r="E26" s="866"/>
      <c r="F26" s="683"/>
    </row>
    <row r="27" spans="1:7">
      <c r="A27" s="797"/>
      <c r="B27" s="759"/>
      <c r="C27" s="888"/>
      <c r="D27" s="866"/>
      <c r="E27" s="866"/>
      <c r="F27" s="683"/>
    </row>
    <row r="28" spans="1:7" ht="15.75" thickBot="1">
      <c r="A28" s="797"/>
      <c r="B28" s="759"/>
      <c r="C28" s="862"/>
      <c r="D28" s="863"/>
      <c r="E28" s="863"/>
      <c r="F28" s="685"/>
    </row>
    <row r="29" spans="1:7" ht="15.75" thickBot="1">
      <c r="A29" s="797"/>
      <c r="B29" s="760"/>
      <c r="C29" s="864" t="s">
        <v>7</v>
      </c>
      <c r="D29" s="865"/>
      <c r="E29" s="865"/>
      <c r="F29" s="75">
        <f>SUM(F23:F28)</f>
        <v>0</v>
      </c>
    </row>
    <row r="30" spans="1:7" ht="15.75" thickBot="1">
      <c r="A30" s="797"/>
      <c r="B30" s="62"/>
      <c r="C30" s="65"/>
      <c r="D30" s="60"/>
      <c r="E30" s="62"/>
      <c r="F30" s="66"/>
      <c r="G30" s="57"/>
    </row>
    <row r="31" spans="1:7" ht="29.25" thickBot="1">
      <c r="A31" s="797"/>
      <c r="B31" s="883" t="s">
        <v>69</v>
      </c>
      <c r="C31" s="68" t="s">
        <v>75</v>
      </c>
      <c r="D31" s="69" t="s">
        <v>71</v>
      </c>
      <c r="E31" s="70" t="s">
        <v>72</v>
      </c>
      <c r="F31" s="374" t="s">
        <v>68</v>
      </c>
    </row>
    <row r="32" spans="1:7">
      <c r="A32" s="797"/>
      <c r="B32" s="759"/>
      <c r="C32" s="698"/>
      <c r="D32" s="699"/>
      <c r="E32" s="700"/>
      <c r="F32" s="373">
        <f>D32*E32</f>
        <v>0</v>
      </c>
    </row>
    <row r="33" spans="1:7">
      <c r="A33" s="797"/>
      <c r="B33" s="759"/>
      <c r="C33" s="697"/>
      <c r="D33" s="693"/>
      <c r="E33" s="694"/>
      <c r="F33" s="373">
        <f t="shared" ref="F33:F37" si="1">D33*E33</f>
        <v>0</v>
      </c>
    </row>
    <row r="34" spans="1:7">
      <c r="A34" s="797"/>
      <c r="B34" s="759"/>
      <c r="C34" s="701"/>
      <c r="D34" s="702"/>
      <c r="E34" s="703"/>
      <c r="F34" s="373">
        <f t="shared" si="1"/>
        <v>0</v>
      </c>
    </row>
    <row r="35" spans="1:7">
      <c r="A35" s="797"/>
      <c r="B35" s="759"/>
      <c r="C35" s="697"/>
      <c r="D35" s="693"/>
      <c r="E35" s="694"/>
      <c r="F35" s="373">
        <f t="shared" si="1"/>
        <v>0</v>
      </c>
    </row>
    <row r="36" spans="1:7">
      <c r="A36" s="797"/>
      <c r="B36" s="759"/>
      <c r="C36" s="697"/>
      <c r="D36" s="693"/>
      <c r="E36" s="694"/>
      <c r="F36" s="373">
        <f t="shared" si="1"/>
        <v>0</v>
      </c>
    </row>
    <row r="37" spans="1:7">
      <c r="A37" s="797"/>
      <c r="B37" s="759"/>
      <c r="C37" s="697"/>
      <c r="D37" s="693"/>
      <c r="E37" s="694"/>
      <c r="F37" s="373">
        <f t="shared" si="1"/>
        <v>0</v>
      </c>
    </row>
    <row r="38" spans="1:7" ht="15.75" thickBot="1">
      <c r="A38" s="797"/>
      <c r="B38" s="759"/>
      <c r="C38" s="67" t="s">
        <v>7</v>
      </c>
      <c r="D38" s="58"/>
      <c r="E38" s="79"/>
      <c r="F38" s="76">
        <f>SUM(F32:F37)</f>
        <v>0</v>
      </c>
    </row>
    <row r="39" spans="1:7" ht="15.75" thickBot="1">
      <c r="A39" s="798"/>
      <c r="B39" s="877" t="s">
        <v>76</v>
      </c>
      <c r="C39" s="878"/>
      <c r="D39" s="878"/>
      <c r="E39" s="879"/>
      <c r="F39" s="77">
        <f>F29+F38</f>
        <v>0</v>
      </c>
      <c r="G39" s="57"/>
    </row>
    <row r="40" spans="1:7" ht="15.75" thickBot="1"/>
    <row r="41" spans="1:7" ht="15.75" thickBot="1">
      <c r="A41" s="877" t="s">
        <v>257</v>
      </c>
      <c r="B41" s="878"/>
      <c r="C41" s="878"/>
      <c r="D41" s="878"/>
      <c r="E41" s="479"/>
      <c r="F41" s="74">
        <f>F20+F39</f>
        <v>0</v>
      </c>
    </row>
  </sheetData>
  <mergeCells count="25">
    <mergeCell ref="A41:D41"/>
    <mergeCell ref="A22:A39"/>
    <mergeCell ref="B39:E39"/>
    <mergeCell ref="B3:B10"/>
    <mergeCell ref="B12:B19"/>
    <mergeCell ref="B22:B29"/>
    <mergeCell ref="B31:B38"/>
    <mergeCell ref="A3:A20"/>
    <mergeCell ref="C24:E24"/>
    <mergeCell ref="C25:E25"/>
    <mergeCell ref="C26:E26"/>
    <mergeCell ref="C27:E27"/>
    <mergeCell ref="C3:E3"/>
    <mergeCell ref="C4:E4"/>
    <mergeCell ref="C5:E5"/>
    <mergeCell ref="C6:E6"/>
    <mergeCell ref="C28:E28"/>
    <mergeCell ref="C29:E29"/>
    <mergeCell ref="C7:E7"/>
    <mergeCell ref="C8:E8"/>
    <mergeCell ref="C10:E10"/>
    <mergeCell ref="C22:E22"/>
    <mergeCell ref="C23:E23"/>
    <mergeCell ref="B20:E20"/>
    <mergeCell ref="C9:E9"/>
  </mergeCells>
  <conditionalFormatting sqref="F10 F13:F20">
    <cfRule type="expression" dxfId="2" priority="3">
      <formula>NOT(_xlfn.ISFORMULA(F10))</formula>
    </cfRule>
  </conditionalFormatting>
  <conditionalFormatting sqref="F29 F32:F39">
    <cfRule type="expression" dxfId="1" priority="2">
      <formula>NOT(_xlfn.ISFORMULA(F29))</formula>
    </cfRule>
  </conditionalFormatting>
  <conditionalFormatting sqref="F41">
    <cfRule type="expression" dxfId="0" priority="1">
      <formula>NOT(_xlfn.ISFORMULA(F41))</formula>
    </cfRule>
  </conditionalFormatting>
  <pageMargins left="0.7" right="0.7" top="0.75" bottom="0.75" header="0.3" footer="0.3"/>
  <pageSetup paperSize="9" orientation="portrait" r:id="rId1"/>
  <headerFooter>
    <oddHeader>&amp;C&amp;"Calibri"&amp;10&amp;KFF0000 OFFICIAL&amp;1#_x000D_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94C31-F182-4B17-ACED-95B7EC7B5999}">
  <sheetPr>
    <tabColor theme="4"/>
  </sheetPr>
  <dimension ref="A1:D21"/>
  <sheetViews>
    <sheetView workbookViewId="0"/>
  </sheetViews>
  <sheetFormatPr defaultRowHeight="15"/>
  <cols>
    <col min="2" max="2" width="39.85546875" customWidth="1"/>
    <col min="3" max="3" width="15.42578125" bestFit="1" customWidth="1"/>
    <col min="4" max="4" width="26.5703125" bestFit="1" customWidth="1"/>
  </cols>
  <sheetData>
    <row r="1" spans="1:4" ht="23.25">
      <c r="A1" s="530" t="s">
        <v>269</v>
      </c>
    </row>
    <row r="2" spans="1:4" ht="30" customHeight="1">
      <c r="A2" s="353" t="s">
        <v>179</v>
      </c>
      <c r="B2" s="354" t="s">
        <v>182</v>
      </c>
      <c r="C2" s="354" t="s">
        <v>185</v>
      </c>
      <c r="D2" s="354" t="s">
        <v>202</v>
      </c>
    </row>
    <row r="3" spans="1:4">
      <c r="A3" s="1">
        <v>1</v>
      </c>
      <c r="B3" s="358" t="str" cm="1">
        <f t="array" ref="B3:B9">TRANSPOSE('Full scale'!G2:M2)</f>
        <v>Not tied to a module</v>
      </c>
      <c r="C3" s="359" cm="1">
        <f t="array" ref="C3:C9">TRANSPOSE('Full scale'!G22:M22)</f>
        <v>0</v>
      </c>
      <c r="D3" s="369" cm="1">
        <f t="array" ref="D3:D9">TRANSPOSE('Full scale'!G30:M30)</f>
        <v>15</v>
      </c>
    </row>
    <row r="4" spans="1:4">
      <c r="A4" s="1">
        <v>2</v>
      </c>
      <c r="B4" s="358">
        <v>0</v>
      </c>
      <c r="C4" s="359">
        <v>0</v>
      </c>
      <c r="D4" s="369">
        <v>15</v>
      </c>
    </row>
    <row r="5" spans="1:4">
      <c r="A5" s="1">
        <v>3</v>
      </c>
      <c r="B5" s="358">
        <v>0</v>
      </c>
      <c r="C5" s="359">
        <v>0</v>
      </c>
      <c r="D5" s="369">
        <v>15</v>
      </c>
    </row>
    <row r="6" spans="1:4">
      <c r="A6" s="1">
        <v>4</v>
      </c>
      <c r="B6" s="358">
        <v>0</v>
      </c>
      <c r="C6" s="359">
        <v>0</v>
      </c>
      <c r="D6" s="369">
        <v>15</v>
      </c>
    </row>
    <row r="7" spans="1:4">
      <c r="A7" s="1">
        <v>5</v>
      </c>
      <c r="B7" s="358">
        <v>0</v>
      </c>
      <c r="C7" s="359">
        <v>0</v>
      </c>
      <c r="D7" s="369">
        <v>15</v>
      </c>
    </row>
    <row r="8" spans="1:4">
      <c r="A8" s="1">
        <v>6</v>
      </c>
      <c r="B8" s="358">
        <v>0</v>
      </c>
      <c r="C8" s="359">
        <v>0</v>
      </c>
      <c r="D8" s="369">
        <v>15</v>
      </c>
    </row>
    <row r="9" spans="1:4">
      <c r="A9" s="1">
        <v>7</v>
      </c>
      <c r="B9" s="358" t="str">
        <v>Spare (add columns to the left if needed)</v>
      </c>
      <c r="C9" s="359">
        <v>0</v>
      </c>
      <c r="D9" s="369">
        <v>15</v>
      </c>
    </row>
    <row r="10" spans="1:4">
      <c r="A10" s="1">
        <v>8</v>
      </c>
      <c r="B10" s="358"/>
      <c r="C10" s="359"/>
      <c r="D10" s="369"/>
    </row>
    <row r="11" spans="1:4">
      <c r="A11" s="1">
        <v>9</v>
      </c>
      <c r="B11" s="358"/>
      <c r="C11" s="359"/>
      <c r="D11" s="369"/>
    </row>
    <row r="12" spans="1:4">
      <c r="A12" s="1">
        <v>10</v>
      </c>
      <c r="B12" s="358"/>
      <c r="C12" s="359"/>
      <c r="D12" s="369"/>
    </row>
    <row r="13" spans="1:4">
      <c r="A13" s="1">
        <v>11</v>
      </c>
      <c r="B13" s="358"/>
      <c r="C13" s="359"/>
      <c r="D13" s="369"/>
    </row>
    <row r="14" spans="1:4">
      <c r="A14" s="1">
        <v>12</v>
      </c>
      <c r="B14" s="358"/>
      <c r="C14" s="359"/>
      <c r="D14" s="369"/>
    </row>
    <row r="15" spans="1:4">
      <c r="A15" s="1">
        <v>13</v>
      </c>
      <c r="B15" s="358"/>
      <c r="C15" s="359"/>
      <c r="D15" s="369"/>
    </row>
    <row r="16" spans="1:4">
      <c r="A16" s="1">
        <v>14</v>
      </c>
      <c r="B16" s="358"/>
      <c r="C16" s="359"/>
      <c r="D16" s="369"/>
    </row>
    <row r="17" spans="1:4">
      <c r="A17" s="353" t="s">
        <v>7</v>
      </c>
      <c r="B17" s="354"/>
      <c r="C17" s="368">
        <f>SUM(C3:C16)</f>
        <v>0</v>
      </c>
      <c r="D17" s="354"/>
    </row>
    <row r="19" spans="1:4">
      <c r="A19" t="s">
        <v>181</v>
      </c>
    </row>
    <row r="20" spans="1:4">
      <c r="A20" t="s">
        <v>186</v>
      </c>
    </row>
    <row r="21" spans="1:4">
      <c r="A21" t="s">
        <v>180</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1C69D-8A5D-4DBA-98CB-3220ADD0E3B5}">
  <dimension ref="A1:D15"/>
  <sheetViews>
    <sheetView workbookViewId="0"/>
  </sheetViews>
  <sheetFormatPr defaultRowHeight="15"/>
  <cols>
    <col min="1" max="1" width="40.5703125" customWidth="1"/>
    <col min="2" max="2" width="16.85546875" bestFit="1" customWidth="1"/>
    <col min="3" max="3" width="14.85546875" bestFit="1" customWidth="1"/>
    <col min="4" max="4" width="12.5703125" customWidth="1"/>
    <col min="5" max="5" width="14.85546875" bestFit="1" customWidth="1"/>
    <col min="7" max="7" width="14.85546875" bestFit="1" customWidth="1"/>
  </cols>
  <sheetData>
    <row r="1" spans="1:4" ht="23.25">
      <c r="A1" s="54" t="s">
        <v>77</v>
      </c>
    </row>
    <row r="5" spans="1:4">
      <c r="D5" s="127"/>
    </row>
    <row r="7" spans="1:4">
      <c r="B7" s="128"/>
      <c r="C7" s="573"/>
    </row>
    <row r="8" spans="1:4">
      <c r="B8" s="28"/>
      <c r="C8" s="574"/>
    </row>
    <row r="9" spans="1:4">
      <c r="B9" s="124"/>
      <c r="C9" s="574"/>
    </row>
    <row r="10" spans="1:4">
      <c r="B10" s="124"/>
      <c r="C10" s="574"/>
    </row>
    <row r="11" spans="1:4">
      <c r="B11" s="124"/>
      <c r="C11" s="573"/>
    </row>
    <row r="12" spans="1:4">
      <c r="C12" s="573"/>
    </row>
    <row r="13" spans="1:4">
      <c r="C13" s="573"/>
    </row>
    <row r="14" spans="1:4">
      <c r="C14" s="573"/>
    </row>
    <row r="15" spans="1:4">
      <c r="C15" s="573"/>
    </row>
  </sheetData>
  <pageMargins left="0.7" right="0.7" top="0.75" bottom="0.75" header="0.3" footer="0.3"/>
  <pageSetup orientation="portrait" r:id="rId1"/>
  <headerFooter>
    <oddHeader>&amp;C&amp;"Calibri"&amp;10&amp;KFF0000 OFFICIAL&amp;1#_x000D_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34AD2-2439-4D68-A04D-399A33F3539A}">
  <dimension ref="A1"/>
  <sheetViews>
    <sheetView workbookViewId="0"/>
  </sheetViews>
  <sheetFormatPr defaultRowHeight="15"/>
  <sheetData>
    <row r="1" spans="1:1" ht="23.25">
      <c r="A1" s="530" t="s">
        <v>270</v>
      </c>
    </row>
  </sheetData>
  <pageMargins left="0.7" right="0.7" top="0.75" bottom="0.75" header="0.3" footer="0.3"/>
  <headerFooter>
    <oddHeader>&amp;C&amp;"Calibri"&amp;10&amp;KFF0000 OFFICIAL&amp;1#_x000D_</oddHead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CEBC-C26E-4F43-9170-9CA882D9BEB3}">
  <dimension ref="A1:B44"/>
  <sheetViews>
    <sheetView workbookViewId="0">
      <selection activeCell="K1" sqref="K1"/>
    </sheetView>
  </sheetViews>
  <sheetFormatPr defaultRowHeight="15"/>
  <cols>
    <col min="1" max="1" width="15.85546875" style="659" customWidth="1"/>
    <col min="2" max="2" width="78" customWidth="1"/>
  </cols>
  <sheetData>
    <row r="1" spans="1:2" ht="92.25" customHeight="1">
      <c r="A1" s="889" t="s">
        <v>484</v>
      </c>
      <c r="B1" s="890"/>
    </row>
    <row r="2" spans="1:2" ht="15.75" thickBot="1"/>
    <row r="3" spans="1:2">
      <c r="A3" s="660" t="s">
        <v>318</v>
      </c>
      <c r="B3" s="661" t="s">
        <v>319</v>
      </c>
    </row>
    <row r="4" spans="1:2">
      <c r="A4" s="652" t="s">
        <v>78</v>
      </c>
      <c r="B4" s="653" t="s">
        <v>79</v>
      </c>
    </row>
    <row r="5" spans="1:2" ht="57">
      <c r="A5" s="572" t="s">
        <v>320</v>
      </c>
      <c r="B5" s="654" t="s">
        <v>321</v>
      </c>
    </row>
    <row r="6" spans="1:2" ht="42.75">
      <c r="A6" s="572" t="s">
        <v>322</v>
      </c>
      <c r="B6" s="654" t="s">
        <v>323</v>
      </c>
    </row>
    <row r="7" spans="1:2">
      <c r="A7" s="572" t="s">
        <v>324</v>
      </c>
      <c r="B7" s="654" t="s">
        <v>325</v>
      </c>
    </row>
    <row r="8" spans="1:2" ht="42.75">
      <c r="A8" s="572" t="s">
        <v>326</v>
      </c>
      <c r="B8" s="654" t="s">
        <v>327</v>
      </c>
    </row>
    <row r="9" spans="1:2" ht="114">
      <c r="A9" s="572" t="s">
        <v>328</v>
      </c>
      <c r="B9" s="654" t="s">
        <v>368</v>
      </c>
    </row>
    <row r="10" spans="1:2" ht="42.75">
      <c r="A10" s="655" t="s">
        <v>329</v>
      </c>
      <c r="B10" s="654" t="s">
        <v>330</v>
      </c>
    </row>
    <row r="11" spans="1:2">
      <c r="A11" s="652" t="s">
        <v>307</v>
      </c>
      <c r="B11" s="656" t="s">
        <v>308</v>
      </c>
    </row>
    <row r="12" spans="1:2">
      <c r="A12" s="657" t="s">
        <v>80</v>
      </c>
      <c r="B12" s="656" t="s">
        <v>81</v>
      </c>
    </row>
    <row r="13" spans="1:2">
      <c r="A13" s="572" t="s">
        <v>331</v>
      </c>
      <c r="B13" s="654" t="s">
        <v>332</v>
      </c>
    </row>
    <row r="14" spans="1:2" ht="42.75">
      <c r="A14" s="658" t="s">
        <v>333</v>
      </c>
      <c r="B14" s="654" t="s">
        <v>334</v>
      </c>
    </row>
    <row r="15" spans="1:2" ht="42.75">
      <c r="A15" s="658" t="s">
        <v>418</v>
      </c>
      <c r="B15" s="654" t="s">
        <v>335</v>
      </c>
    </row>
    <row r="16" spans="1:2" ht="42.75">
      <c r="A16" s="572" t="s">
        <v>336</v>
      </c>
      <c r="B16" s="654" t="s">
        <v>419</v>
      </c>
    </row>
    <row r="17" spans="1:2" ht="28.5">
      <c r="A17" s="572" t="s">
        <v>337</v>
      </c>
      <c r="B17" s="654" t="s">
        <v>338</v>
      </c>
    </row>
    <row r="18" spans="1:2">
      <c r="A18" s="572" t="s">
        <v>339</v>
      </c>
      <c r="B18" s="654" t="s">
        <v>340</v>
      </c>
    </row>
    <row r="19" spans="1:2">
      <c r="A19" s="572" t="s">
        <v>5</v>
      </c>
      <c r="B19" s="654" t="s">
        <v>341</v>
      </c>
    </row>
    <row r="20" spans="1:2" ht="42.75">
      <c r="A20" s="572" t="s">
        <v>342</v>
      </c>
      <c r="B20" s="654" t="s">
        <v>343</v>
      </c>
    </row>
    <row r="21" spans="1:2" ht="28.5">
      <c r="A21" s="572" t="s">
        <v>344</v>
      </c>
      <c r="B21" s="654" t="s">
        <v>345</v>
      </c>
    </row>
    <row r="22" spans="1:2" ht="28.5">
      <c r="A22" s="572" t="s">
        <v>346</v>
      </c>
      <c r="B22" s="654" t="s">
        <v>347</v>
      </c>
    </row>
    <row r="23" spans="1:2">
      <c r="A23" s="572" t="s">
        <v>348</v>
      </c>
      <c r="B23" s="654" t="s">
        <v>349</v>
      </c>
    </row>
    <row r="24" spans="1:2" ht="242.25">
      <c r="A24" s="572" t="s">
        <v>352</v>
      </c>
      <c r="B24" s="654" t="s">
        <v>420</v>
      </c>
    </row>
    <row r="25" spans="1:2" ht="42.75">
      <c r="A25" s="572" t="s">
        <v>350</v>
      </c>
      <c r="B25" s="654" t="s">
        <v>351</v>
      </c>
    </row>
    <row r="26" spans="1:2">
      <c r="A26" s="572" t="s">
        <v>82</v>
      </c>
      <c r="B26" s="654" t="s">
        <v>83</v>
      </c>
    </row>
    <row r="27" spans="1:2" ht="28.5">
      <c r="A27" s="572" t="s">
        <v>353</v>
      </c>
      <c r="B27" s="654" t="s">
        <v>354</v>
      </c>
    </row>
    <row r="28" spans="1:2" ht="28.5">
      <c r="A28" s="572" t="s">
        <v>355</v>
      </c>
      <c r="B28" s="654" t="s">
        <v>356</v>
      </c>
    </row>
    <row r="29" spans="1:2" ht="28.5">
      <c r="A29" s="572" t="s">
        <v>357</v>
      </c>
      <c r="B29" s="654" t="s">
        <v>358</v>
      </c>
    </row>
    <row r="30" spans="1:2">
      <c r="A30" s="572" t="s">
        <v>84</v>
      </c>
      <c r="B30" s="662" t="s">
        <v>178</v>
      </c>
    </row>
    <row r="31" spans="1:2">
      <c r="A31" s="572" t="s">
        <v>85</v>
      </c>
      <c r="B31" s="654" t="s">
        <v>86</v>
      </c>
    </row>
    <row r="32" spans="1:2" ht="57">
      <c r="A32" s="572" t="s">
        <v>306</v>
      </c>
      <c r="B32" s="654" t="s">
        <v>369</v>
      </c>
    </row>
    <row r="33" spans="1:2">
      <c r="A33" s="572" t="s">
        <v>118</v>
      </c>
      <c r="B33" s="654" t="s">
        <v>119</v>
      </c>
    </row>
    <row r="34" spans="1:2">
      <c r="A34" s="572" t="s">
        <v>120</v>
      </c>
      <c r="B34" s="654" t="s">
        <v>146</v>
      </c>
    </row>
    <row r="35" spans="1:2" ht="57">
      <c r="A35" s="572" t="s">
        <v>359</v>
      </c>
      <c r="B35" s="654" t="s">
        <v>421</v>
      </c>
    </row>
    <row r="36" spans="1:2" ht="28.5">
      <c r="A36" s="572" t="s">
        <v>360</v>
      </c>
      <c r="B36" s="654" t="s">
        <v>422</v>
      </c>
    </row>
    <row r="37" spans="1:2" ht="28.5">
      <c r="A37" s="572" t="s">
        <v>361</v>
      </c>
      <c r="B37" s="654" t="s">
        <v>362</v>
      </c>
    </row>
    <row r="38" spans="1:2" ht="28.5">
      <c r="A38" s="572" t="s">
        <v>87</v>
      </c>
      <c r="B38" s="654" t="s">
        <v>88</v>
      </c>
    </row>
    <row r="39" spans="1:2" ht="28.5">
      <c r="A39" s="572" t="s">
        <v>89</v>
      </c>
      <c r="B39" s="654" t="s">
        <v>305</v>
      </c>
    </row>
    <row r="40" spans="1:2" ht="28.5">
      <c r="A40" s="572" t="s">
        <v>90</v>
      </c>
      <c r="B40" s="654" t="s">
        <v>91</v>
      </c>
    </row>
    <row r="41" spans="1:2" ht="28.5">
      <c r="A41" s="572" t="s">
        <v>363</v>
      </c>
      <c r="B41" s="654" t="s">
        <v>364</v>
      </c>
    </row>
    <row r="42" spans="1:2" ht="28.5">
      <c r="A42" s="572" t="s">
        <v>92</v>
      </c>
      <c r="B42" s="663" t="s">
        <v>93</v>
      </c>
    </row>
    <row r="43" spans="1:2" ht="42.75">
      <c r="A43" s="572" t="s">
        <v>365</v>
      </c>
      <c r="B43" s="654" t="s">
        <v>423</v>
      </c>
    </row>
    <row r="44" spans="1:2" ht="15.75" thickBot="1">
      <c r="A44" s="664" t="s">
        <v>366</v>
      </c>
      <c r="B44" s="665" t="s">
        <v>367</v>
      </c>
    </row>
  </sheetData>
  <sortState xmlns:xlrd2="http://schemas.microsoft.com/office/spreadsheetml/2017/richdata2" ref="A4:B44">
    <sortCondition ref="A4:A44"/>
  </sortState>
  <mergeCells count="1">
    <mergeCell ref="A1:B1"/>
  </mergeCells>
  <hyperlinks>
    <hyperlink ref="B4" r:id="rId1" xr:uid="{834F369C-2CA0-4221-B10A-3A6B9D431A3B}"/>
    <hyperlink ref="B42" r:id="rId2" xr:uid="{DF26CD6E-5A5E-4D88-ACCD-55DAF28910AA}"/>
    <hyperlink ref="B30" r:id="rId3" xr:uid="{C30730AB-0AFD-44E6-9535-6F15D2CD7605}"/>
  </hyperlinks>
  <pageMargins left="0.23622047244094491" right="0.23622047244094491" top="0.74803149606299213" bottom="0.74803149606299213" header="0.31496062992125984" footer="0.31496062992125984"/>
  <pageSetup paperSize="9" orientation="portrait" horizontalDpi="1200" verticalDpi="1200" r:id="rId4"/>
  <headerFooter>
    <oddHeader>&amp;C&amp;"Calibri"&amp;10&amp;KFF0000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2d4971b-7bbd-405e-a1f0-7328097ce2d9" xsi:nil="true"/>
    <lcf76f155ced4ddcb4097134ff3c332f xmlns="337712b2-1cdd-489a-9127-5cafa235937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WER Document" ma:contentTypeID="0x01010040E3935EDCC6804A815566864A85D79B004411A190C24DB74CACB06834061D48B3" ma:contentTypeVersion="17" ma:contentTypeDescription="" ma:contentTypeScope="" ma:versionID="d1cb045ba127e5a69cb7327fb82da909">
  <xsd:schema xmlns:xsd="http://www.w3.org/2001/XMLSchema" xmlns:xs="http://www.w3.org/2001/XMLSchema" xmlns:p="http://schemas.microsoft.com/office/2006/metadata/properties" xmlns:ns2="337712b2-1cdd-489a-9127-5cafa2359374" xmlns:ns3="12d4971b-7bbd-405e-a1f0-7328097ce2d9" targetNamespace="http://schemas.microsoft.com/office/2006/metadata/properties" ma:root="true" ma:fieldsID="9b146c7f727f090ebbeee23ca0aef654" ns2:_="" ns3:_="">
    <xsd:import namespace="337712b2-1cdd-489a-9127-5cafa2359374"/>
    <xsd:import namespace="12d4971b-7bbd-405e-a1f0-7328097ce2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7712b2-1cdd-489a-9127-5cafa2359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7afb8-23c1-4170-8ec2-2d00fcd7987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d4971b-7bbd-405e-a1f0-7328097ce2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4a9df32-68c2-42f8-beb8-41a34de6a726}" ma:internalName="TaxCatchAll" ma:showField="CatchAllData" ma:web="12d4971b-7bbd-405e-a1f0-7328097ce2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7A0EE9-F0D1-4234-A185-3C42EA5992C9}">
  <ds:schemaRefs>
    <ds:schemaRef ds:uri="http://purl.org/dc/elements/1.1/"/>
    <ds:schemaRef ds:uri="12d4971b-7bbd-405e-a1f0-7328097ce2d9"/>
    <ds:schemaRef ds:uri="http://schemas.microsoft.com/office/2006/metadata/properties"/>
    <ds:schemaRef ds:uri="http://purl.org/dc/terms/"/>
    <ds:schemaRef ds:uri="337712b2-1cdd-489a-9127-5cafa2359374"/>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A9BA58F-0E5F-4A1E-94BE-75E3E430978E}">
  <ds:schemaRefs>
    <ds:schemaRef ds:uri="http://schemas.microsoft.com/sharepoint/v3/contenttype/forms"/>
  </ds:schemaRefs>
</ds:datastoreItem>
</file>

<file path=customXml/itemProps3.xml><?xml version="1.0" encoding="utf-8"?>
<ds:datastoreItem xmlns:ds="http://schemas.openxmlformats.org/officeDocument/2006/customXml" ds:itemID="{7E351415-3A5C-40CC-92DB-0BDD0C53C0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7712b2-1cdd-489a-9127-5cafa2359374"/>
    <ds:schemaRef ds:uri="12d4971b-7bbd-405e-a1f0-7328097ce2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Instructions</vt:lpstr>
      <vt:lpstr>Pilot</vt:lpstr>
      <vt:lpstr>Eligible costs</vt:lpstr>
      <vt:lpstr>Merit Criteria</vt:lpstr>
      <vt:lpstr>Full scale</vt:lpstr>
      <vt:lpstr>Funding</vt:lpstr>
      <vt:lpstr>Inputs+outputs</vt:lpstr>
      <vt:lpstr>In-kind</vt:lpstr>
      <vt:lpstr>Milestones</vt:lpstr>
      <vt:lpstr>Scratchpad</vt:lpstr>
      <vt:lpstr>Charts</vt:lpstr>
      <vt:lpstr>Glossary</vt:lpstr>
      <vt:lpstr>Glossary!Print_Titles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 Richardson</dc:creator>
  <cp:keywords/>
  <dc:description/>
  <cp:lastModifiedBy>Jenny Collier</cp:lastModifiedBy>
  <cp:revision/>
  <cp:lastPrinted>2024-08-01T08:51:07Z</cp:lastPrinted>
  <dcterms:created xsi:type="dcterms:W3CDTF">2020-12-03T02:52:38Z</dcterms:created>
  <dcterms:modified xsi:type="dcterms:W3CDTF">2024-11-20T01:18:58Z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0x01010040E3935EDCC6804A815566864A85D79B004411A190C24DB74CACB06834061D48B3</vt:lpwstr>
  </property>
  <property fmtid="{D5CDD505-2E9C-101B-9397-08002B2CF9AE}" pid="3" name="DocumentType">
    <vt:lpwstr/>
  </property>
  <property fmtid="{D5CDD505-2E9C-101B-9397-08002B2CF9AE}" pid="4" name="ContentType">
    <vt:lpwstr>DWER Document</vt:lpwstr>
  </property>
  <property fmtid="{D5CDD505-2E9C-101B-9397-08002B2CF9AE}" pid="5" name="ActiveFlag">
    <vt:lpwstr>Active</vt:lpwstr>
  </property>
  <property fmtid="{D5CDD505-2E9C-101B-9397-08002B2CF9AE}" pid="6" name="ScopeNotes">
    <vt:lpwstr/>
  </property>
  <property fmtid="{D5CDD505-2E9C-101B-9397-08002B2CF9AE}" pid="7" name="ParentLabel">
    <vt:lpwstr/>
  </property>
  <property fmtid="{D5CDD505-2E9C-101B-9397-08002B2CF9AE}" pid="8" name="MeetingDate">
    <vt:lpwstr/>
  </property>
  <property fmtid="{D5CDD505-2E9C-101B-9397-08002B2CF9AE}" pid="9" name="MediaServiceImageTags">
    <vt:lpwstr/>
  </property>
  <property fmtid="{D5CDD505-2E9C-101B-9397-08002B2CF9AE}" pid="10" name="MSIP_Label_8e7b4816-525d-4976-93bd-bcb06a9c224c_Enabled">
    <vt:lpwstr>true</vt:lpwstr>
  </property>
  <property fmtid="{D5CDD505-2E9C-101B-9397-08002B2CF9AE}" pid="11" name="MSIP_Label_8e7b4816-525d-4976-93bd-bcb06a9c224c_SetDate">
    <vt:lpwstr>2023-12-12T01:10:07Z</vt:lpwstr>
  </property>
  <property fmtid="{D5CDD505-2E9C-101B-9397-08002B2CF9AE}" pid="12" name="MSIP_Label_8e7b4816-525d-4976-93bd-bcb06a9c224c_Method">
    <vt:lpwstr>Standard</vt:lpwstr>
  </property>
  <property fmtid="{D5CDD505-2E9C-101B-9397-08002B2CF9AE}" pid="13" name="MSIP_Label_8e7b4816-525d-4976-93bd-bcb06a9c224c_Name">
    <vt:lpwstr>Official</vt:lpwstr>
  </property>
  <property fmtid="{D5CDD505-2E9C-101B-9397-08002B2CF9AE}" pid="14" name="MSIP_Label_8e7b4816-525d-4976-93bd-bcb06a9c224c_SiteId">
    <vt:lpwstr>53ebe217-aa1e-46fe-b88e-9d762dec2ef6</vt:lpwstr>
  </property>
  <property fmtid="{D5CDD505-2E9C-101B-9397-08002B2CF9AE}" pid="15" name="MSIP_Label_8e7b4816-525d-4976-93bd-bcb06a9c224c_ActionId">
    <vt:lpwstr>3857a05d-365d-4a46-97e0-590dfb55290b</vt:lpwstr>
  </property>
  <property fmtid="{D5CDD505-2E9C-101B-9397-08002B2CF9AE}" pid="16" name="MSIP_Label_8e7b4816-525d-4976-93bd-bcb06a9c224c_ContentBits">
    <vt:lpwstr>1</vt:lpwstr>
  </property>
</Properties>
</file>