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9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0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1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4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5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6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0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1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2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3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4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6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7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8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9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0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sdlf\Desktop\Profile June 2023\"/>
    </mc:Choice>
  </mc:AlternateContent>
  <xr:revisionPtr revIDLastSave="0" documentId="8_{25F65617-FDBB-4973-B3DC-4537A2CE8ADD}" xr6:coauthVersionLast="47" xr6:coauthVersionMax="47" xr10:uidLastSave="{00000000-0000-0000-0000-000000000000}"/>
  <bookViews>
    <workbookView xWindow="-120" yWindow="-120" windowWidth="29040" windowHeight="15840" xr2:uid="{60053306-F647-4214-82AA-0BE6548842BF}"/>
  </bookViews>
  <sheets>
    <sheet name="Contents" sheetId="1" r:id="rId1"/>
    <sheet name="Gross state product" sheetId="2" r:id="rId2"/>
    <sheet name="State final demand" sheetId="30" r:id="rId3"/>
    <sheet name="SFD comparison" sheetId="31" r:id="rId4"/>
    <sheet name="SFD consumption" sheetId="32" r:id="rId5"/>
    <sheet name="SFD investment" sheetId="33" r:id="rId6"/>
    <sheet name="SFD public" sheetId="34" r:id="rId7"/>
    <sheet name="Commodity prices" sheetId="82" r:id="rId8"/>
    <sheet name="Interest rates" sheetId="36" r:id="rId9"/>
    <sheet name="Exchange rates" sheetId="37" r:id="rId10"/>
    <sheet name="CPI" sheetId="39" r:id="rId11"/>
    <sheet name="CPI components" sheetId="40" r:id="rId12"/>
    <sheet name="Household spending" sheetId="41" r:id="rId13"/>
    <sheet name="Employed &amp; hours worked" sheetId="43" r:id="rId14"/>
    <sheet name="Employed by industry" sheetId="44" r:id="rId15"/>
    <sheet name="Participation rate" sheetId="45" r:id="rId16"/>
    <sheet name="Underutilisation rate" sheetId="46" r:id="rId17"/>
    <sheet name="Unemployed by region" sheetId="47" r:id="rId18"/>
    <sheet name="Internet vacancies" sheetId="48" r:id="rId19"/>
    <sheet name="WPI &amp; utilisation" sheetId="49" r:id="rId20"/>
    <sheet name="WPI &amp; utilisation comparison" sheetId="50" r:id="rId21"/>
    <sheet name="WPI nominal v real" sheetId="51" r:id="rId22"/>
    <sheet name="ERP" sheetId="53" r:id="rId23"/>
    <sheet name="Overseas migration" sheetId="54" r:id="rId24"/>
    <sheet name="Interstate migration" sheetId="55" r:id="rId25"/>
    <sheet name="Dwellings" sheetId="58" r:id="rId26"/>
    <sheet name="House &amp; rental prices" sheetId="59" r:id="rId27"/>
    <sheet name="House price comparison" sheetId="60" r:id="rId28"/>
    <sheet name="Capex" sheetId="62" r:id="rId29"/>
    <sheet name="Construction" sheetId="63" r:id="rId30"/>
    <sheet name="Construction in pipeline" sheetId="64" r:id="rId31"/>
    <sheet name="Exports" sheetId="65" r:id="rId32"/>
    <sheet name="Imports" sheetId="66" r:id="rId33"/>
    <sheet name="Shipping rates" sheetId="67" r:id="rId34"/>
    <sheet name="SFD &amp; net exports" sheetId="140" r:id="rId35"/>
    <sheet name="GSP by component" sheetId="143" r:id="rId36"/>
    <sheet name="GSP by component comparison" sheetId="3" r:id="rId37"/>
    <sheet name="GSP per capita" sheetId="18" r:id="rId38"/>
    <sheet name="GSP by income" sheetId="148" r:id="rId39"/>
    <sheet name="Household income" sheetId="149" r:id="rId40"/>
    <sheet name="Trade in goods" sheetId="25" r:id="rId41"/>
    <sheet name="Trade in services" sheetId="156" r:id="rId42"/>
    <sheet name="Exports by market" sheetId="157" r:id="rId43"/>
    <sheet name="GSP by 3Ps" sheetId="8" r:id="rId44"/>
    <sheet name="Multifactor productivity" sheetId="166" r:id="rId45"/>
    <sheet name="Capital stock per capita" sheetId="167" r:id="rId46"/>
    <sheet name="Population by component" sheetId="6" r:id="rId47"/>
    <sheet name="Population by age" sheetId="174" r:id="rId48"/>
    <sheet name="Population by LFS" sheetId="175" r:id="rId49"/>
    <sheet name="Electricity generation" sheetId="9" r:id="rId50"/>
    <sheet name="Emissions by sector" sheetId="205" r:id="rId51"/>
    <sheet name="Emissions intensity" sheetId="206" r:id="rId52"/>
    <sheet name="GSP by industry" sheetId="70" r:id="rId53"/>
    <sheet name="Industry value added" sheetId="186" r:id="rId54"/>
    <sheet name="Industry value added latest" sheetId="189" r:id="rId55"/>
    <sheet name="Investment by industry" sheetId="183" r:id="rId56"/>
    <sheet name="Industry capital formation" sheetId="10" r:id="rId57"/>
    <sheet name="Industry cap. form. latest" sheetId="196" r:id="rId58"/>
    <sheet name="Employment by industry" sheetId="182" r:id="rId59"/>
    <sheet name="Industry employment" sheetId="5" r:id="rId60"/>
    <sheet name="Industry employ. latest" sheetId="23" r:id="rId61"/>
    <sheet name="Minerals &amp; energy sales" sheetId="202" r:id="rId62"/>
    <sheet name="Minerals &amp; energy sales latest" sheetId="11" r:id="rId63"/>
    <sheet name="Agriculture value added" sheetId="13" r:id="rId64"/>
    <sheet name="Agriculture exports" sheetId="203" r:id="rId65"/>
    <sheet name="Defence" sheetId="16" r:id="rId66"/>
    <sheet name="Tourism" sheetId="15" r:id="rId67"/>
    <sheet name="Internat. education exports" sheetId="14" r:id="rId68"/>
    <sheet name="Internat. student enrolments" sheetId="204" r:id="rId69"/>
    <sheet name="Population by region" sheetId="7" r:id="rId70"/>
  </sheets>
  <externalReferences>
    <externalReference r:id="rId71"/>
  </externalReferences>
  <definedNames>
    <definedName name="A2335484T_Latest">#REF!</definedName>
    <definedName name="A2478778W_Latest">#REF!</definedName>
    <definedName name="DAT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9" i="53" l="1"/>
  <c r="B15" i="47" l="1"/>
  <c r="B42" i="9"/>
  <c r="B46" i="9"/>
  <c r="B34" i="9"/>
  <c r="G13" i="7" l="1"/>
  <c r="F20" i="202" l="1"/>
  <c r="F19" i="202"/>
  <c r="F18" i="202"/>
  <c r="F17" i="202"/>
  <c r="F16" i="202"/>
  <c r="F15" i="202"/>
  <c r="F14" i="202"/>
  <c r="E52" i="11" l="1"/>
  <c r="D52" i="11"/>
  <c r="E36" i="11"/>
  <c r="D36" i="11"/>
  <c r="D84" i="202"/>
  <c r="D83" i="202"/>
  <c r="D82" i="202"/>
  <c r="D81" i="202"/>
  <c r="D80" i="202"/>
  <c r="D79" i="202"/>
  <c r="D78" i="202"/>
  <c r="D77" i="202"/>
  <c r="D76" i="202"/>
  <c r="D75" i="202"/>
  <c r="D74" i="202"/>
  <c r="D73" i="202"/>
  <c r="D72" i="202"/>
  <c r="D71" i="202"/>
  <c r="D70" i="202"/>
  <c r="D69" i="202"/>
  <c r="D68" i="202"/>
  <c r="D67" i="202"/>
  <c r="D66" i="202"/>
  <c r="D65" i="202"/>
  <c r="F21" i="202" l="1"/>
  <c r="F22" i="202"/>
  <c r="F23" i="202"/>
  <c r="F24" i="202"/>
  <c r="D254" i="82"/>
  <c r="C202" i="7" l="1"/>
  <c r="E254" i="82"/>
  <c r="C38" i="15" l="1"/>
  <c r="C39" i="15"/>
  <c r="C40" i="15"/>
  <c r="C41" i="15"/>
  <c r="C42" i="15"/>
  <c r="C37" i="15"/>
  <c r="B14" i="82" l="1"/>
  <c r="A14" i="82"/>
  <c r="C14" i="82"/>
  <c r="D14" i="82"/>
  <c r="F14" i="82"/>
  <c r="A15" i="82"/>
  <c r="B15" i="82"/>
  <c r="C15" i="82"/>
  <c r="D15" i="82"/>
  <c r="F15" i="82"/>
  <c r="A16" i="82"/>
  <c r="B16" i="82"/>
  <c r="C16" i="82"/>
  <c r="D16" i="82"/>
  <c r="F16" i="82"/>
  <c r="A17" i="82"/>
  <c r="B17" i="82"/>
  <c r="C17" i="82"/>
  <c r="D17" i="82"/>
  <c r="F17" i="82"/>
  <c r="A18" i="82"/>
  <c r="B18" i="82"/>
  <c r="C18" i="82"/>
  <c r="D18" i="82"/>
  <c r="F18" i="82"/>
  <c r="A19" i="82"/>
  <c r="B19" i="82"/>
  <c r="C19" i="82"/>
  <c r="D19" i="82"/>
  <c r="F19" i="82"/>
  <c r="A20" i="82"/>
  <c r="B20" i="82"/>
  <c r="C20" i="82"/>
  <c r="D20" i="82"/>
  <c r="F20" i="82"/>
  <c r="A21" i="82"/>
  <c r="B21" i="82"/>
  <c r="C21" i="82"/>
  <c r="D21" i="82"/>
  <c r="F21" i="82"/>
  <c r="A22" i="82"/>
  <c r="B22" i="82"/>
  <c r="C22" i="82"/>
  <c r="D22" i="82"/>
  <c r="F22" i="82"/>
  <c r="A23" i="82"/>
  <c r="B23" i="82"/>
  <c r="C23" i="82"/>
  <c r="D23" i="82"/>
  <c r="F23" i="82"/>
  <c r="A24" i="82"/>
  <c r="B24" i="82"/>
  <c r="C24" i="82"/>
  <c r="D24" i="82"/>
  <c r="F24" i="82"/>
  <c r="A25" i="82"/>
  <c r="B25" i="82"/>
  <c r="C25" i="82"/>
  <c r="D25" i="82"/>
  <c r="F25" i="82"/>
  <c r="A26" i="82"/>
  <c r="B26" i="82"/>
  <c r="C26" i="82"/>
  <c r="D26" i="82"/>
  <c r="F26" i="82"/>
  <c r="A27" i="82"/>
  <c r="B27" i="82"/>
  <c r="C27" i="82"/>
  <c r="D27" i="82"/>
  <c r="F27" i="82"/>
  <c r="A28" i="82"/>
  <c r="B28" i="82"/>
  <c r="C28" i="82"/>
  <c r="D28" i="82"/>
  <c r="F28" i="82"/>
  <c r="A29" i="82"/>
  <c r="B29" i="82"/>
  <c r="C29" i="82"/>
  <c r="D29" i="82"/>
  <c r="F29" i="82"/>
  <c r="A30" i="82"/>
  <c r="B30" i="82"/>
  <c r="C30" i="82"/>
  <c r="D30" i="82"/>
  <c r="F30" i="82"/>
  <c r="A31" i="82"/>
  <c r="B31" i="82"/>
  <c r="C31" i="82"/>
  <c r="D31" i="82"/>
  <c r="F31" i="82"/>
  <c r="A32" i="82"/>
  <c r="B32" i="82"/>
  <c r="C32" i="82"/>
  <c r="D32" i="82"/>
  <c r="F32" i="82"/>
  <c r="A33" i="82"/>
  <c r="B33" i="82"/>
  <c r="C33" i="82"/>
  <c r="D33" i="82"/>
  <c r="F33" i="82"/>
  <c r="A34" i="82"/>
  <c r="B34" i="82"/>
  <c r="C34" i="82"/>
  <c r="D34" i="82"/>
  <c r="F34" i="82"/>
  <c r="A35" i="82"/>
  <c r="B35" i="82"/>
  <c r="C35" i="82"/>
  <c r="D35" i="82"/>
  <c r="F35" i="82"/>
  <c r="A36" i="82"/>
  <c r="B36" i="82"/>
  <c r="C36" i="82"/>
  <c r="D36" i="82"/>
  <c r="F36" i="82"/>
  <c r="A37" i="82"/>
  <c r="B37" i="82"/>
  <c r="C37" i="82"/>
  <c r="D37" i="82"/>
  <c r="F37" i="82"/>
  <c r="A38" i="82"/>
  <c r="B38" i="82"/>
  <c r="C38" i="82"/>
  <c r="D38" i="82"/>
  <c r="F38" i="82"/>
  <c r="A39" i="82"/>
  <c r="B39" i="82"/>
  <c r="C39" i="82"/>
  <c r="D39" i="82"/>
  <c r="F39" i="82"/>
  <c r="A40" i="82"/>
  <c r="B40" i="82"/>
  <c r="C40" i="82"/>
  <c r="D40" i="82"/>
  <c r="F40" i="82"/>
  <c r="A41" i="82"/>
  <c r="B41" i="82"/>
  <c r="C41" i="82"/>
  <c r="D41" i="82"/>
  <c r="F41" i="82"/>
  <c r="A42" i="82"/>
  <c r="B42" i="82"/>
  <c r="C42" i="82"/>
  <c r="D42" i="82"/>
  <c r="F42" i="82"/>
  <c r="A43" i="82"/>
  <c r="B43" i="82"/>
  <c r="C43" i="82"/>
  <c r="D43" i="82"/>
  <c r="F43" i="82"/>
  <c r="A44" i="82"/>
  <c r="B44" i="82"/>
  <c r="C44" i="82"/>
  <c r="D44" i="82"/>
  <c r="F44" i="82"/>
  <c r="A45" i="82"/>
  <c r="B45" i="82"/>
  <c r="C45" i="82"/>
  <c r="D45" i="82"/>
  <c r="F45" i="82"/>
  <c r="A46" i="82"/>
  <c r="B46" i="82"/>
  <c r="C46" i="82"/>
  <c r="D46" i="82"/>
  <c r="F46" i="82"/>
  <c r="A47" i="82"/>
  <c r="B47" i="82"/>
  <c r="C47" i="82"/>
  <c r="D47" i="82"/>
  <c r="F47" i="82"/>
  <c r="A48" i="82"/>
  <c r="B48" i="82"/>
  <c r="C48" i="82"/>
  <c r="D48" i="82"/>
  <c r="F48" i="82"/>
  <c r="A49" i="82"/>
  <c r="B49" i="82"/>
  <c r="C49" i="82"/>
  <c r="D49" i="82"/>
  <c r="F49" i="82"/>
  <c r="A50" i="82"/>
  <c r="B50" i="82"/>
  <c r="C50" i="82"/>
  <c r="D50" i="82"/>
  <c r="F50" i="82"/>
  <c r="A51" i="82"/>
  <c r="B51" i="82"/>
  <c r="C51" i="82"/>
  <c r="D51" i="82"/>
  <c r="F51" i="82"/>
  <c r="A52" i="82"/>
  <c r="B52" i="82"/>
  <c r="C52" i="82"/>
  <c r="D52" i="82"/>
  <c r="F52" i="82"/>
  <c r="A53" i="82"/>
  <c r="B53" i="82"/>
  <c r="C53" i="82"/>
  <c r="D53" i="82"/>
  <c r="F53" i="82"/>
  <c r="A54" i="82"/>
  <c r="B54" i="82"/>
  <c r="C54" i="82"/>
  <c r="D54" i="82"/>
  <c r="F54" i="82"/>
  <c r="A55" i="82"/>
  <c r="B55" i="82"/>
  <c r="C55" i="82"/>
  <c r="D55" i="82"/>
  <c r="F55" i="82"/>
  <c r="A56" i="82"/>
  <c r="B56" i="82"/>
  <c r="C56" i="82"/>
  <c r="D56" i="82"/>
  <c r="F56" i="82"/>
  <c r="A57" i="82"/>
  <c r="B57" i="82"/>
  <c r="C57" i="82"/>
  <c r="D57" i="82"/>
  <c r="F57" i="82"/>
  <c r="A58" i="82"/>
  <c r="B58" i="82"/>
  <c r="C58" i="82"/>
  <c r="D58" i="82"/>
  <c r="F58" i="82"/>
  <c r="A59" i="82"/>
  <c r="B59" i="82"/>
  <c r="C59" i="82"/>
  <c r="D59" i="82"/>
  <c r="F59" i="82"/>
  <c r="A60" i="82"/>
  <c r="B60" i="82"/>
  <c r="C60" i="82"/>
  <c r="D60" i="82"/>
  <c r="F60" i="82"/>
  <c r="A61" i="82"/>
  <c r="B61" i="82"/>
  <c r="C61" i="82"/>
  <c r="D61" i="82"/>
  <c r="F61" i="82"/>
  <c r="A62" i="82"/>
  <c r="B62" i="82"/>
  <c r="C62" i="82"/>
  <c r="D62" i="82"/>
  <c r="F62" i="82"/>
  <c r="A63" i="82"/>
  <c r="B63" i="82"/>
  <c r="C63" i="82"/>
  <c r="D63" i="82"/>
  <c r="F63" i="82"/>
  <c r="A64" i="82"/>
  <c r="B64" i="82"/>
  <c r="C64" i="82"/>
  <c r="D64" i="82"/>
  <c r="F64" i="82"/>
  <c r="A65" i="82"/>
  <c r="B65" i="82"/>
  <c r="C65" i="82"/>
  <c r="D65" i="82"/>
  <c r="F65" i="82"/>
  <c r="A66" i="82"/>
  <c r="B66" i="82"/>
  <c r="C66" i="82"/>
  <c r="D66" i="82"/>
  <c r="F66" i="82"/>
  <c r="A67" i="82"/>
  <c r="B67" i="82"/>
  <c r="C67" i="82"/>
  <c r="D67" i="82"/>
  <c r="F67" i="82"/>
  <c r="A68" i="82"/>
  <c r="B68" i="82"/>
  <c r="C68" i="82"/>
  <c r="D68" i="82"/>
  <c r="F68" i="82"/>
  <c r="A69" i="82"/>
  <c r="B69" i="82"/>
  <c r="C69" i="82"/>
  <c r="D69" i="82"/>
  <c r="F69" i="82"/>
  <c r="A70" i="82"/>
  <c r="B70" i="82"/>
  <c r="C70" i="82"/>
  <c r="D70" i="82"/>
  <c r="F70" i="82"/>
  <c r="A71" i="82"/>
  <c r="B71" i="82"/>
  <c r="C71" i="82"/>
  <c r="D71" i="82"/>
  <c r="F71" i="82"/>
  <c r="A72" i="82"/>
  <c r="B72" i="82"/>
  <c r="C72" i="82"/>
  <c r="D72" i="82"/>
  <c r="F72" i="82"/>
  <c r="A73" i="82"/>
  <c r="B73" i="82"/>
  <c r="C73" i="82"/>
  <c r="D73" i="82"/>
  <c r="F73" i="82"/>
  <c r="A74" i="82"/>
  <c r="B74" i="82"/>
  <c r="C74" i="82"/>
  <c r="D74" i="82"/>
  <c r="F74" i="82"/>
  <c r="A75" i="82"/>
  <c r="B75" i="82"/>
  <c r="C75" i="82"/>
  <c r="D75" i="82"/>
  <c r="F75" i="82"/>
  <c r="A76" i="82"/>
  <c r="B76" i="82"/>
  <c r="C76" i="82"/>
  <c r="D76" i="82"/>
  <c r="F76" i="82"/>
  <c r="A77" i="82"/>
  <c r="B77" i="82"/>
  <c r="C77" i="82"/>
  <c r="D77" i="82"/>
  <c r="F77" i="82"/>
  <c r="A78" i="82"/>
  <c r="B78" i="82"/>
  <c r="C78" i="82"/>
  <c r="D78" i="82"/>
  <c r="F78" i="82"/>
  <c r="A79" i="82"/>
  <c r="B79" i="82"/>
  <c r="C79" i="82"/>
  <c r="D79" i="82"/>
  <c r="F79" i="82"/>
  <c r="A80" i="82"/>
  <c r="B80" i="82"/>
  <c r="C80" i="82"/>
  <c r="D80" i="82"/>
  <c r="F80" i="82"/>
  <c r="A81" i="82"/>
  <c r="B81" i="82"/>
  <c r="C81" i="82"/>
  <c r="D81" i="82"/>
  <c r="F81" i="82"/>
  <c r="A82" i="82"/>
  <c r="B82" i="82"/>
  <c r="C82" i="82"/>
  <c r="D82" i="82"/>
  <c r="F82" i="82"/>
  <c r="A83" i="82"/>
  <c r="B83" i="82"/>
  <c r="C83" i="82"/>
  <c r="D83" i="82"/>
  <c r="F83" i="82"/>
  <c r="A84" i="82"/>
  <c r="B84" i="82"/>
  <c r="C84" i="82"/>
  <c r="D84" i="82"/>
  <c r="F84" i="82"/>
  <c r="A85" i="82"/>
  <c r="B85" i="82"/>
  <c r="C85" i="82"/>
  <c r="D85" i="82"/>
  <c r="F85" i="82"/>
  <c r="A86" i="82"/>
  <c r="B86" i="82"/>
  <c r="C86" i="82"/>
  <c r="D86" i="82"/>
  <c r="F86" i="82"/>
  <c r="A87" i="82"/>
  <c r="B87" i="82"/>
  <c r="C87" i="82"/>
  <c r="D87" i="82"/>
  <c r="F87" i="82"/>
  <c r="A88" i="82"/>
  <c r="B88" i="82"/>
  <c r="C88" i="82"/>
  <c r="D88" i="82"/>
  <c r="F88" i="82"/>
  <c r="A89" i="82"/>
  <c r="B89" i="82"/>
  <c r="C89" i="82"/>
  <c r="D89" i="82"/>
  <c r="F89" i="82"/>
  <c r="A90" i="82"/>
  <c r="B90" i="82"/>
  <c r="C90" i="82"/>
  <c r="D90" i="82"/>
  <c r="F90" i="82"/>
  <c r="A91" i="82"/>
  <c r="B91" i="82"/>
  <c r="C91" i="82"/>
  <c r="D91" i="82"/>
  <c r="F91" i="82"/>
  <c r="A92" i="82"/>
  <c r="B92" i="82"/>
  <c r="C92" i="82"/>
  <c r="D92" i="82"/>
  <c r="F92" i="82"/>
  <c r="A93" i="82"/>
  <c r="B93" i="82"/>
  <c r="C93" i="82"/>
  <c r="D93" i="82"/>
  <c r="F93" i="82"/>
  <c r="A94" i="82"/>
  <c r="B94" i="82"/>
  <c r="C94" i="82"/>
  <c r="D94" i="82"/>
  <c r="F94" i="82"/>
  <c r="A95" i="82"/>
  <c r="B95" i="82"/>
  <c r="C95" i="82"/>
  <c r="D95" i="82"/>
  <c r="F95" i="82"/>
  <c r="A96" i="82"/>
  <c r="B96" i="82"/>
  <c r="C96" i="82"/>
  <c r="D96" i="82"/>
  <c r="F96" i="82"/>
  <c r="A97" i="82"/>
  <c r="B97" i="82"/>
  <c r="C97" i="82"/>
  <c r="D97" i="82"/>
  <c r="F97" i="82"/>
  <c r="A98" i="82"/>
  <c r="B98" i="82"/>
  <c r="C98" i="82"/>
  <c r="D98" i="82"/>
  <c r="F98" i="82"/>
  <c r="A99" i="82"/>
  <c r="B99" i="82"/>
  <c r="C99" i="82"/>
  <c r="D99" i="82"/>
  <c r="F99" i="82"/>
  <c r="A100" i="82"/>
  <c r="B100" i="82"/>
  <c r="C100" i="82"/>
  <c r="D100" i="82"/>
  <c r="F100" i="82"/>
  <c r="A101" i="82"/>
  <c r="B101" i="82"/>
  <c r="C101" i="82"/>
  <c r="D101" i="82"/>
  <c r="F101" i="82"/>
  <c r="A102" i="82"/>
  <c r="B102" i="82"/>
  <c r="C102" i="82"/>
  <c r="D102" i="82"/>
  <c r="F102" i="82"/>
  <c r="A103" i="82"/>
  <c r="B103" i="82"/>
  <c r="C103" i="82"/>
  <c r="D103" i="82"/>
  <c r="F103" i="82"/>
  <c r="A104" i="82"/>
  <c r="B104" i="82"/>
  <c r="C104" i="82"/>
  <c r="D104" i="82"/>
  <c r="F104" i="82"/>
  <c r="A105" i="82"/>
  <c r="B105" i="82"/>
  <c r="C105" i="82"/>
  <c r="D105" i="82"/>
  <c r="F105" i="82"/>
  <c r="A106" i="82"/>
  <c r="B106" i="82"/>
  <c r="C106" i="82"/>
  <c r="D106" i="82"/>
  <c r="F106" i="82"/>
  <c r="A107" i="82"/>
  <c r="B107" i="82"/>
  <c r="C107" i="82"/>
  <c r="D107" i="82"/>
  <c r="F107" i="82"/>
  <c r="A108" i="82"/>
  <c r="B108" i="82"/>
  <c r="C108" i="82"/>
  <c r="D108" i="82"/>
  <c r="F108" i="82"/>
  <c r="A109" i="82"/>
  <c r="B109" i="82"/>
  <c r="C109" i="82"/>
  <c r="D109" i="82"/>
  <c r="F109" i="82"/>
  <c r="A110" i="82"/>
  <c r="B110" i="82"/>
  <c r="C110" i="82"/>
  <c r="D110" i="82"/>
  <c r="F110" i="82"/>
  <c r="A111" i="82"/>
  <c r="B111" i="82"/>
  <c r="C111" i="82"/>
  <c r="D111" i="82"/>
  <c r="F111" i="82"/>
  <c r="A112" i="82"/>
  <c r="B112" i="82"/>
  <c r="C112" i="82"/>
  <c r="D112" i="82"/>
  <c r="F112" i="82"/>
  <c r="A113" i="82"/>
  <c r="B113" i="82"/>
  <c r="C113" i="82"/>
  <c r="D113" i="82"/>
  <c r="F113" i="82"/>
  <c r="A114" i="82"/>
  <c r="B114" i="82"/>
  <c r="C114" i="82"/>
  <c r="D114" i="82"/>
  <c r="F114" i="82"/>
  <c r="A115" i="82"/>
  <c r="B115" i="82"/>
  <c r="C115" i="82"/>
  <c r="D115" i="82"/>
  <c r="F115" i="82"/>
  <c r="A116" i="82"/>
  <c r="B116" i="82"/>
  <c r="C116" i="82"/>
  <c r="D116" i="82"/>
  <c r="F116" i="82"/>
  <c r="A117" i="82"/>
  <c r="B117" i="82"/>
  <c r="C117" i="82"/>
  <c r="D117" i="82"/>
  <c r="F117" i="82"/>
  <c r="A118" i="82"/>
  <c r="B118" i="82"/>
  <c r="C118" i="82"/>
  <c r="D118" i="82"/>
  <c r="F118" i="82"/>
  <c r="A119" i="82"/>
  <c r="B119" i="82"/>
  <c r="C119" i="82"/>
  <c r="D119" i="82"/>
  <c r="F119" i="82"/>
  <c r="A120" i="82"/>
  <c r="B120" i="82"/>
  <c r="C120" i="82"/>
  <c r="D120" i="82"/>
  <c r="F120" i="82"/>
  <c r="A121" i="82"/>
  <c r="B121" i="82"/>
  <c r="C121" i="82"/>
  <c r="D121" i="82"/>
  <c r="F121" i="82"/>
  <c r="A122" i="82"/>
  <c r="B122" i="82"/>
  <c r="C122" i="82"/>
  <c r="D122" i="82"/>
  <c r="F122" i="82"/>
  <c r="A123" i="82"/>
  <c r="B123" i="82"/>
  <c r="C123" i="82"/>
  <c r="D123" i="82"/>
  <c r="F123" i="82"/>
  <c r="A124" i="82"/>
  <c r="B124" i="82"/>
  <c r="C124" i="82"/>
  <c r="D124" i="82"/>
  <c r="F124" i="82"/>
  <c r="A125" i="82"/>
  <c r="B125" i="82"/>
  <c r="C125" i="82"/>
  <c r="D125" i="82"/>
  <c r="F125" i="82"/>
  <c r="A126" i="82"/>
  <c r="B126" i="82"/>
  <c r="C126" i="82"/>
  <c r="D126" i="82"/>
  <c r="F126" i="82"/>
  <c r="A127" i="82"/>
  <c r="B127" i="82"/>
  <c r="C127" i="82"/>
  <c r="D127" i="82"/>
  <c r="F127" i="82"/>
  <c r="A128" i="82"/>
  <c r="B128" i="82"/>
  <c r="C128" i="82"/>
  <c r="D128" i="82"/>
  <c r="F128" i="82"/>
  <c r="A129" i="82"/>
  <c r="B129" i="82"/>
  <c r="C129" i="82"/>
  <c r="D129" i="82"/>
  <c r="F129" i="82"/>
  <c r="A130" i="82"/>
  <c r="B130" i="82"/>
  <c r="C130" i="82"/>
  <c r="D130" i="82"/>
  <c r="F130" i="82"/>
  <c r="A131" i="82"/>
  <c r="B131" i="82"/>
  <c r="C131" i="82"/>
  <c r="D131" i="82"/>
  <c r="F131" i="82"/>
  <c r="A132" i="82"/>
  <c r="B132" i="82"/>
  <c r="C132" i="82"/>
  <c r="D132" i="82"/>
  <c r="F132" i="82"/>
  <c r="A133" i="82"/>
  <c r="B133" i="82"/>
  <c r="C133" i="82"/>
  <c r="D133" i="82"/>
  <c r="F133" i="82"/>
  <c r="A134" i="82"/>
  <c r="B134" i="82"/>
  <c r="C134" i="82"/>
  <c r="D134" i="82"/>
  <c r="F134" i="82"/>
  <c r="A135" i="82"/>
  <c r="B135" i="82"/>
  <c r="C135" i="82"/>
  <c r="D135" i="82"/>
  <c r="F135" i="82"/>
  <c r="A136" i="82"/>
  <c r="B136" i="82"/>
  <c r="C136" i="82"/>
  <c r="D136" i="82"/>
  <c r="F136" i="82"/>
  <c r="A137" i="82"/>
  <c r="B137" i="82"/>
  <c r="C137" i="82"/>
  <c r="D137" i="82"/>
  <c r="F137" i="82"/>
  <c r="A138" i="82"/>
  <c r="B138" i="82"/>
  <c r="C138" i="82"/>
  <c r="D138" i="82"/>
  <c r="F138" i="82"/>
  <c r="A139" i="82"/>
  <c r="B139" i="82"/>
  <c r="C139" i="82"/>
  <c r="D139" i="82"/>
  <c r="F139" i="82"/>
  <c r="A140" i="82"/>
  <c r="B140" i="82"/>
  <c r="C140" i="82"/>
  <c r="D140" i="82"/>
  <c r="F140" i="82"/>
  <c r="A141" i="82"/>
  <c r="B141" i="82"/>
  <c r="C141" i="82"/>
  <c r="D141" i="82"/>
  <c r="F141" i="82"/>
  <c r="A142" i="82"/>
  <c r="B142" i="82"/>
  <c r="C142" i="82"/>
  <c r="D142" i="82"/>
  <c r="F142" i="82"/>
  <c r="A143" i="82"/>
  <c r="B143" i="82"/>
  <c r="C143" i="82"/>
  <c r="D143" i="82"/>
  <c r="F143" i="82"/>
  <c r="A144" i="82"/>
  <c r="B144" i="82"/>
  <c r="C144" i="82"/>
  <c r="D144" i="82"/>
  <c r="F144" i="82"/>
  <c r="A145" i="82"/>
  <c r="B145" i="82"/>
  <c r="C145" i="82"/>
  <c r="D145" i="82"/>
  <c r="F145" i="82"/>
  <c r="A146" i="82"/>
  <c r="B146" i="82"/>
  <c r="C146" i="82"/>
  <c r="D146" i="82"/>
  <c r="F146" i="82"/>
  <c r="A147" i="82"/>
  <c r="B147" i="82"/>
  <c r="C147" i="82"/>
  <c r="D147" i="82"/>
  <c r="F147" i="82"/>
  <c r="A148" i="82"/>
  <c r="B148" i="82"/>
  <c r="C148" i="82"/>
  <c r="D148" i="82"/>
  <c r="F148" i="82"/>
  <c r="A149" i="82"/>
  <c r="B149" i="82"/>
  <c r="C149" i="82"/>
  <c r="D149" i="82"/>
  <c r="F149" i="82"/>
  <c r="A150" i="82"/>
  <c r="B150" i="82"/>
  <c r="C150" i="82"/>
  <c r="D150" i="82"/>
  <c r="F150" i="82"/>
  <c r="A151" i="82"/>
  <c r="B151" i="82"/>
  <c r="C151" i="82"/>
  <c r="D151" i="82"/>
  <c r="F151" i="82"/>
  <c r="A152" i="82"/>
  <c r="B152" i="82"/>
  <c r="C152" i="82"/>
  <c r="D152" i="82"/>
  <c r="F152" i="82"/>
  <c r="A153" i="82"/>
  <c r="B153" i="82"/>
  <c r="C153" i="82"/>
  <c r="D153" i="82"/>
  <c r="F153" i="82"/>
  <c r="A154" i="82"/>
  <c r="B154" i="82"/>
  <c r="C154" i="82"/>
  <c r="D154" i="82"/>
  <c r="F154" i="82"/>
  <c r="A155" i="82"/>
  <c r="B155" i="82"/>
  <c r="C155" i="82"/>
  <c r="D155" i="82"/>
  <c r="F155" i="82"/>
  <c r="A156" i="82"/>
  <c r="B156" i="82"/>
  <c r="C156" i="82"/>
  <c r="D156" i="82"/>
  <c r="F156" i="82"/>
  <c r="A157" i="82"/>
  <c r="B157" i="82"/>
  <c r="C157" i="82"/>
  <c r="D157" i="82"/>
  <c r="F157" i="82"/>
  <c r="A158" i="82"/>
  <c r="B158" i="82"/>
  <c r="C158" i="82"/>
  <c r="D158" i="82"/>
  <c r="F158" i="82"/>
  <c r="A159" i="82"/>
  <c r="B159" i="82"/>
  <c r="C159" i="82"/>
  <c r="D159" i="82"/>
  <c r="F159" i="82"/>
  <c r="A160" i="82"/>
  <c r="B160" i="82"/>
  <c r="C160" i="82"/>
  <c r="D160" i="82"/>
  <c r="F160" i="82"/>
  <c r="A161" i="82"/>
  <c r="B161" i="82"/>
  <c r="C161" i="82"/>
  <c r="D161" i="82"/>
  <c r="F161" i="82"/>
  <c r="A162" i="82"/>
  <c r="B162" i="82"/>
  <c r="C162" i="82"/>
  <c r="D162" i="82"/>
  <c r="F162" i="82"/>
  <c r="A163" i="82"/>
  <c r="B163" i="82"/>
  <c r="C163" i="82"/>
  <c r="D163" i="82"/>
  <c r="F163" i="82"/>
  <c r="A164" i="82"/>
  <c r="B164" i="82"/>
  <c r="C164" i="82"/>
  <c r="D164" i="82"/>
  <c r="F164" i="82"/>
  <c r="A165" i="82"/>
  <c r="B165" i="82"/>
  <c r="C165" i="82"/>
  <c r="D165" i="82"/>
  <c r="F165" i="82"/>
  <c r="A166" i="82"/>
  <c r="B166" i="82"/>
  <c r="C166" i="82"/>
  <c r="D166" i="82"/>
  <c r="F166" i="82"/>
  <c r="A167" i="82"/>
  <c r="B167" i="82"/>
  <c r="C167" i="82"/>
  <c r="D167" i="82"/>
  <c r="F167" i="82"/>
  <c r="A168" i="82"/>
  <c r="B168" i="82"/>
  <c r="C168" i="82"/>
  <c r="D168" i="82"/>
  <c r="F168" i="82"/>
  <c r="A169" i="82"/>
  <c r="B169" i="82"/>
  <c r="C169" i="82"/>
  <c r="D169" i="82"/>
  <c r="F169" i="82"/>
  <c r="A170" i="82"/>
  <c r="B170" i="82"/>
  <c r="C170" i="82"/>
  <c r="D170" i="82"/>
  <c r="F170" i="82"/>
  <c r="A171" i="82"/>
  <c r="B171" i="82"/>
  <c r="C171" i="82"/>
  <c r="D171" i="82"/>
  <c r="F171" i="82"/>
  <c r="A172" i="82"/>
  <c r="B172" i="82"/>
  <c r="C172" i="82"/>
  <c r="D172" i="82"/>
  <c r="F172" i="82"/>
  <c r="A173" i="82"/>
  <c r="B173" i="82"/>
  <c r="C173" i="82"/>
  <c r="D173" i="82"/>
  <c r="F173" i="82"/>
  <c r="A174" i="82"/>
  <c r="B174" i="82"/>
  <c r="C174" i="82"/>
  <c r="D174" i="82"/>
  <c r="F174" i="82"/>
  <c r="A175" i="82"/>
  <c r="B175" i="82"/>
  <c r="C175" i="82"/>
  <c r="D175" i="82"/>
  <c r="F175" i="82"/>
  <c r="A176" i="82"/>
  <c r="B176" i="82"/>
  <c r="C176" i="82"/>
  <c r="D176" i="82"/>
  <c r="F176" i="82"/>
  <c r="A177" i="82"/>
  <c r="B177" i="82"/>
  <c r="C177" i="82"/>
  <c r="D177" i="82"/>
  <c r="F177" i="82"/>
  <c r="A178" i="82"/>
  <c r="B178" i="82"/>
  <c r="C178" i="82"/>
  <c r="D178" i="82"/>
  <c r="F178" i="82"/>
  <c r="A179" i="82"/>
  <c r="B179" i="82"/>
  <c r="C179" i="82"/>
  <c r="D179" i="82"/>
  <c r="F179" i="82"/>
  <c r="A180" i="82"/>
  <c r="B180" i="82"/>
  <c r="C180" i="82"/>
  <c r="D180" i="82"/>
  <c r="F180" i="82"/>
  <c r="A181" i="82"/>
  <c r="B181" i="82"/>
  <c r="C181" i="82"/>
  <c r="D181" i="82"/>
  <c r="F181" i="82"/>
  <c r="A182" i="82"/>
  <c r="B182" i="82"/>
  <c r="C182" i="82"/>
  <c r="D182" i="82"/>
  <c r="F182" i="82"/>
  <c r="A183" i="82"/>
  <c r="B183" i="82"/>
  <c r="C183" i="82"/>
  <c r="D183" i="82"/>
  <c r="F183" i="82"/>
  <c r="A184" i="82"/>
  <c r="B184" i="82"/>
  <c r="C184" i="82"/>
  <c r="D184" i="82"/>
  <c r="F184" i="82"/>
  <c r="A185" i="82"/>
  <c r="B185" i="82"/>
  <c r="C185" i="82"/>
  <c r="D185" i="82"/>
  <c r="F185" i="82"/>
  <c r="A186" i="82"/>
  <c r="B186" i="82"/>
  <c r="C186" i="82"/>
  <c r="D186" i="82"/>
  <c r="F186" i="82"/>
  <c r="A187" i="82"/>
  <c r="B187" i="82"/>
  <c r="C187" i="82"/>
  <c r="D187" i="82"/>
  <c r="F187" i="82"/>
  <c r="A188" i="82"/>
  <c r="B188" i="82"/>
  <c r="C188" i="82"/>
  <c r="D188" i="82"/>
  <c r="F188" i="82"/>
  <c r="A189" i="82"/>
  <c r="B189" i="82"/>
  <c r="C189" i="82"/>
  <c r="D189" i="82"/>
  <c r="F189" i="82"/>
  <c r="A190" i="82"/>
  <c r="B190" i="82"/>
  <c r="C190" i="82"/>
  <c r="D190" i="82"/>
  <c r="F190" i="82"/>
  <c r="A191" i="82"/>
  <c r="B191" i="82"/>
  <c r="C191" i="82"/>
  <c r="D191" i="82"/>
  <c r="F191" i="82"/>
  <c r="A192" i="82"/>
  <c r="B192" i="82"/>
  <c r="C192" i="82"/>
  <c r="D192" i="82"/>
  <c r="F192" i="82"/>
  <c r="A193" i="82"/>
  <c r="B193" i="82"/>
  <c r="C193" i="82"/>
  <c r="D193" i="82"/>
  <c r="F193" i="82"/>
  <c r="A194" i="82"/>
  <c r="B194" i="82"/>
  <c r="C194" i="82"/>
  <c r="D194" i="82"/>
  <c r="F194" i="82"/>
  <c r="A195" i="82"/>
  <c r="B195" i="82"/>
  <c r="C195" i="82"/>
  <c r="D195" i="82"/>
  <c r="F195" i="82"/>
  <c r="A196" i="82"/>
  <c r="B196" i="82"/>
  <c r="C196" i="82"/>
  <c r="D196" i="82"/>
  <c r="F196" i="82"/>
  <c r="A197" i="82"/>
  <c r="B197" i="82"/>
  <c r="C197" i="82"/>
  <c r="D197" i="82"/>
  <c r="F197" i="82"/>
  <c r="A198" i="82"/>
  <c r="B198" i="82"/>
  <c r="C198" i="82"/>
  <c r="D198" i="82"/>
  <c r="F198" i="82"/>
  <c r="A199" i="82"/>
  <c r="B199" i="82"/>
  <c r="C199" i="82"/>
  <c r="D199" i="82"/>
  <c r="F199" i="82"/>
  <c r="A200" i="82"/>
  <c r="B200" i="82"/>
  <c r="C200" i="82"/>
  <c r="D200" i="82"/>
  <c r="F200" i="82"/>
  <c r="A201" i="82"/>
  <c r="B201" i="82"/>
  <c r="C201" i="82"/>
  <c r="D201" i="82"/>
  <c r="F201" i="82"/>
  <c r="A202" i="82"/>
  <c r="B202" i="82"/>
  <c r="C202" i="82"/>
  <c r="D202" i="82"/>
  <c r="F202" i="82"/>
  <c r="A203" i="82"/>
  <c r="B203" i="82"/>
  <c r="C203" i="82"/>
  <c r="D203" i="82"/>
  <c r="F203" i="82"/>
  <c r="A204" i="82"/>
  <c r="B204" i="82"/>
  <c r="C204" i="82"/>
  <c r="D204" i="82"/>
  <c r="F204" i="82"/>
  <c r="A205" i="82"/>
  <c r="B205" i="82"/>
  <c r="C205" i="82"/>
  <c r="D205" i="82"/>
  <c r="F205" i="82"/>
  <c r="A206" i="82"/>
  <c r="B206" i="82"/>
  <c r="C206" i="82"/>
  <c r="D206" i="82"/>
  <c r="F206" i="82"/>
  <c r="A207" i="82"/>
  <c r="B207" i="82"/>
  <c r="C207" i="82"/>
  <c r="D207" i="82"/>
  <c r="F207" i="82"/>
  <c r="A208" i="82"/>
  <c r="B208" i="82"/>
  <c r="C208" i="82"/>
  <c r="D208" i="82"/>
  <c r="F208" i="82"/>
  <c r="A209" i="82"/>
  <c r="B209" i="82"/>
  <c r="C209" i="82"/>
  <c r="D209" i="82"/>
  <c r="F209" i="82"/>
  <c r="A210" i="82"/>
  <c r="B210" i="82"/>
  <c r="C210" i="82"/>
  <c r="D210" i="82"/>
  <c r="F210" i="82"/>
  <c r="A211" i="82"/>
  <c r="B211" i="82"/>
  <c r="C211" i="82"/>
  <c r="D211" i="82"/>
  <c r="F211" i="82"/>
  <c r="A212" i="82"/>
  <c r="B212" i="82"/>
  <c r="C212" i="82"/>
  <c r="D212" i="82"/>
  <c r="F212" i="82"/>
  <c r="A213" i="82"/>
  <c r="B213" i="82"/>
  <c r="C213" i="82"/>
  <c r="D213" i="82"/>
  <c r="F213" i="82"/>
  <c r="A214" i="82"/>
  <c r="B214" i="82"/>
  <c r="C214" i="82"/>
  <c r="D214" i="82"/>
  <c r="F214" i="82"/>
  <c r="A215" i="82"/>
  <c r="B215" i="82"/>
  <c r="C215" i="82"/>
  <c r="D215" i="82"/>
  <c r="F215" i="82"/>
  <c r="A216" i="82"/>
  <c r="B216" i="82"/>
  <c r="C216" i="82"/>
  <c r="D216" i="82"/>
  <c r="F216" i="82"/>
  <c r="A217" i="82"/>
  <c r="B217" i="82"/>
  <c r="C217" i="82"/>
  <c r="D217" i="82"/>
  <c r="F217" i="82"/>
  <c r="A218" i="82"/>
  <c r="B218" i="82"/>
  <c r="C218" i="82"/>
  <c r="D218" i="82"/>
  <c r="F218" i="82"/>
  <c r="A219" i="82"/>
  <c r="B219" i="82"/>
  <c r="C219" i="82"/>
  <c r="D219" i="82"/>
  <c r="F219" i="82"/>
  <c r="A220" i="82"/>
  <c r="B220" i="82"/>
  <c r="C220" i="82"/>
  <c r="D220" i="82"/>
  <c r="F220" i="82"/>
  <c r="A221" i="82"/>
  <c r="B221" i="82"/>
  <c r="C221" i="82"/>
  <c r="D221" i="82"/>
  <c r="F221" i="82"/>
  <c r="A222" i="82"/>
  <c r="B222" i="82"/>
  <c r="C222" i="82"/>
  <c r="D222" i="82"/>
  <c r="F222" i="82"/>
  <c r="A223" i="82"/>
  <c r="B223" i="82"/>
  <c r="C223" i="82"/>
  <c r="D223" i="82"/>
  <c r="F223" i="82"/>
  <c r="A224" i="82"/>
  <c r="B224" i="82"/>
  <c r="C224" i="82"/>
  <c r="D224" i="82"/>
  <c r="F224" i="82"/>
  <c r="A225" i="82"/>
  <c r="B225" i="82"/>
  <c r="C225" i="82"/>
  <c r="D225" i="82"/>
  <c r="F225" i="82"/>
  <c r="A226" i="82"/>
  <c r="B226" i="82"/>
  <c r="C226" i="82"/>
  <c r="D226" i="82"/>
  <c r="F226" i="82"/>
  <c r="A227" i="82"/>
  <c r="B227" i="82"/>
  <c r="C227" i="82"/>
  <c r="D227" i="82"/>
  <c r="F227" i="82"/>
  <c r="A228" i="82"/>
  <c r="B228" i="82"/>
  <c r="C228" i="82"/>
  <c r="D228" i="82"/>
  <c r="F228" i="82"/>
  <c r="A229" i="82"/>
  <c r="B229" i="82"/>
  <c r="C229" i="82"/>
  <c r="D229" i="82"/>
  <c r="E229" i="82"/>
  <c r="F229" i="82"/>
  <c r="A230" i="82"/>
  <c r="B230" i="82"/>
  <c r="C230" i="82"/>
  <c r="D230" i="82"/>
  <c r="E230" i="82"/>
  <c r="F230" i="82"/>
  <c r="A231" i="82"/>
  <c r="B231" i="82"/>
  <c r="C231" i="82"/>
  <c r="D231" i="82"/>
  <c r="E231" i="82"/>
  <c r="F231" i="82"/>
  <c r="A232" i="82"/>
  <c r="B232" i="82"/>
  <c r="C232" i="82"/>
  <c r="D232" i="82"/>
  <c r="E232" i="82"/>
  <c r="F232" i="82"/>
  <c r="A233" i="82"/>
  <c r="B233" i="82"/>
  <c r="C233" i="82"/>
  <c r="D233" i="82"/>
  <c r="E233" i="82"/>
  <c r="F233" i="82"/>
  <c r="A234" i="82"/>
  <c r="B234" i="82"/>
  <c r="C234" i="82"/>
  <c r="D234" i="82"/>
  <c r="E234" i="82"/>
  <c r="F234" i="82"/>
  <c r="A235" i="82"/>
  <c r="B235" i="82"/>
  <c r="C235" i="82"/>
  <c r="D235" i="82"/>
  <c r="E235" i="82"/>
  <c r="F235" i="82"/>
  <c r="A236" i="82"/>
  <c r="B236" i="82"/>
  <c r="C236" i="82"/>
  <c r="D236" i="82"/>
  <c r="E236" i="82"/>
  <c r="F236" i="82"/>
  <c r="A237" i="82"/>
  <c r="B237" i="82"/>
  <c r="C237" i="82"/>
  <c r="D237" i="82"/>
  <c r="E237" i="82"/>
  <c r="F237" i="82"/>
  <c r="A238" i="82"/>
  <c r="B238" i="82"/>
  <c r="C238" i="82"/>
  <c r="D238" i="82"/>
  <c r="E238" i="82"/>
  <c r="F238" i="82"/>
  <c r="A239" i="82"/>
  <c r="B239" i="82"/>
  <c r="C239" i="82"/>
  <c r="D239" i="82"/>
  <c r="E239" i="82"/>
  <c r="F239" i="82"/>
  <c r="A240" i="82"/>
  <c r="B240" i="82"/>
  <c r="C240" i="82"/>
  <c r="D240" i="82"/>
  <c r="E240" i="82"/>
  <c r="F240" i="82"/>
  <c r="A241" i="82"/>
  <c r="B241" i="82"/>
  <c r="C241" i="82"/>
  <c r="D241" i="82"/>
  <c r="E241" i="82"/>
  <c r="F241" i="82"/>
  <c r="A242" i="82"/>
  <c r="B242" i="82"/>
  <c r="C242" i="82"/>
  <c r="D242" i="82"/>
  <c r="E242" i="82"/>
  <c r="F242" i="82"/>
  <c r="A243" i="82"/>
  <c r="B243" i="82"/>
  <c r="C243" i="82"/>
  <c r="D243" i="82"/>
  <c r="E243" i="82"/>
  <c r="F243" i="82"/>
  <c r="A244" i="82"/>
  <c r="B244" i="82"/>
  <c r="C244" i="82"/>
  <c r="D244" i="82"/>
  <c r="E244" i="82"/>
  <c r="F244" i="82"/>
  <c r="A245" i="82"/>
  <c r="B245" i="82"/>
  <c r="C245" i="82"/>
  <c r="D245" i="82"/>
  <c r="E245" i="82"/>
  <c r="F245" i="82"/>
  <c r="A246" i="82"/>
  <c r="B246" i="82"/>
  <c r="C246" i="82"/>
  <c r="D246" i="82"/>
  <c r="E246" i="82"/>
  <c r="F246" i="82"/>
  <c r="A247" i="82"/>
  <c r="B247" i="82"/>
  <c r="C247" i="82"/>
  <c r="D247" i="82"/>
  <c r="E247" i="82"/>
  <c r="F247" i="82"/>
  <c r="A248" i="82"/>
  <c r="B248" i="82"/>
  <c r="C248" i="82"/>
  <c r="D248" i="82"/>
  <c r="E248" i="82"/>
  <c r="F248" i="82"/>
  <c r="A249" i="82"/>
  <c r="B249" i="82"/>
  <c r="C249" i="82"/>
  <c r="D249" i="82"/>
  <c r="E249" i="82"/>
  <c r="F249" i="82"/>
  <c r="A250" i="82"/>
  <c r="B250" i="82"/>
  <c r="C250" i="82"/>
  <c r="D250" i="82"/>
  <c r="E250" i="82"/>
  <c r="F250" i="82"/>
  <c r="A251" i="82"/>
  <c r="B251" i="82"/>
  <c r="C251" i="82"/>
  <c r="D251" i="82"/>
  <c r="E251" i="82"/>
  <c r="F251" i="82"/>
  <c r="A252" i="82"/>
  <c r="B252" i="82"/>
  <c r="C252" i="82"/>
  <c r="D252" i="82"/>
  <c r="E252" i="82"/>
  <c r="F252" i="82"/>
  <c r="A253" i="82"/>
  <c r="B253" i="82"/>
  <c r="C253" i="82"/>
  <c r="D253" i="82"/>
  <c r="E253" i="82"/>
  <c r="F253" i="82"/>
  <c r="D202" i="7"/>
  <c r="D201" i="7"/>
  <c r="D200" i="7"/>
  <c r="D199" i="7"/>
  <c r="D198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39" i="7"/>
  <c r="D138" i="7"/>
  <c r="D137" i="7"/>
  <c r="D136" i="7"/>
  <c r="D135" i="7"/>
  <c r="D134" i="7"/>
  <c r="D133" i="7"/>
  <c r="D132" i="7"/>
  <c r="D131" i="7"/>
  <c r="D130" i="7"/>
  <c r="D129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09" i="7"/>
  <c r="D108" i="7"/>
  <c r="D107" i="7"/>
  <c r="D106" i="7"/>
  <c r="D105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8" i="7"/>
  <c r="D57" i="7"/>
  <c r="D56" i="7"/>
  <c r="D55" i="7"/>
  <c r="D54" i="7"/>
  <c r="D53" i="7"/>
  <c r="D51" i="7"/>
  <c r="D50" i="7"/>
  <c r="D49" i="7"/>
  <c r="D48" i="7"/>
  <c r="D47" i="7"/>
  <c r="C196" i="7"/>
  <c r="C183" i="7"/>
  <c r="C139" i="7"/>
  <c r="C127" i="7"/>
  <c r="C109" i="7"/>
  <c r="C103" i="7"/>
  <c r="C89" i="7"/>
  <c r="C58" i="7"/>
  <c r="C51" i="7"/>
  <c r="K14" i="7"/>
  <c r="K15" i="7"/>
  <c r="K16" i="7"/>
  <c r="K17" i="7"/>
  <c r="K18" i="7"/>
  <c r="K19" i="7"/>
  <c r="K20" i="7"/>
  <c r="K21" i="7"/>
  <c r="K22" i="7"/>
  <c r="K23" i="7"/>
  <c r="K24" i="7"/>
  <c r="K13" i="7"/>
  <c r="H13" i="7"/>
  <c r="J14" i="7"/>
  <c r="J15" i="7"/>
  <c r="J16" i="7"/>
  <c r="J17" i="7"/>
  <c r="J18" i="7"/>
  <c r="J19" i="7"/>
  <c r="J20" i="7"/>
  <c r="J21" i="7"/>
  <c r="J22" i="7"/>
  <c r="J23" i="7"/>
  <c r="J24" i="7"/>
  <c r="J13" i="7"/>
  <c r="I14" i="7"/>
  <c r="I15" i="7"/>
  <c r="I16" i="7"/>
  <c r="I17" i="7"/>
  <c r="I18" i="7"/>
  <c r="I19" i="7"/>
  <c r="I20" i="7"/>
  <c r="I21" i="7"/>
  <c r="I22" i="7"/>
  <c r="I23" i="7"/>
  <c r="I24" i="7"/>
  <c r="I13" i="7"/>
  <c r="H14" i="7"/>
  <c r="G14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13" i="7"/>
  <c r="H12" i="7"/>
  <c r="G12" i="7"/>
  <c r="B21" i="16"/>
  <c r="C45" i="204" l="1"/>
  <c r="C254" i="82"/>
  <c r="B35" i="9"/>
  <c r="C35" i="9"/>
  <c r="D35" i="9"/>
  <c r="E35" i="9"/>
  <c r="B36" i="9"/>
  <c r="C36" i="9"/>
  <c r="D36" i="9"/>
  <c r="E36" i="9"/>
  <c r="B37" i="9"/>
  <c r="C37" i="9"/>
  <c r="D37" i="9"/>
  <c r="E37" i="9"/>
  <c r="B38" i="9"/>
  <c r="C38" i="9"/>
  <c r="D38" i="9"/>
  <c r="E38" i="9"/>
  <c r="B39" i="9"/>
  <c r="C39" i="9"/>
  <c r="D39" i="9"/>
  <c r="E39" i="9"/>
  <c r="B40" i="9"/>
  <c r="C40" i="9"/>
  <c r="D40" i="9"/>
  <c r="E40" i="9"/>
  <c r="B41" i="9"/>
  <c r="C41" i="9"/>
  <c r="D41" i="9"/>
  <c r="E41" i="9"/>
  <c r="C42" i="9"/>
  <c r="D42" i="9"/>
  <c r="E42" i="9"/>
  <c r="B43" i="9"/>
  <c r="C43" i="9"/>
  <c r="D43" i="9"/>
  <c r="E43" i="9"/>
  <c r="B44" i="9"/>
  <c r="C44" i="9"/>
  <c r="D44" i="9"/>
  <c r="E44" i="9"/>
  <c r="B45" i="9"/>
  <c r="C45" i="9"/>
  <c r="D45" i="9"/>
  <c r="E45" i="9"/>
  <c r="C46" i="9"/>
  <c r="D46" i="9"/>
  <c r="E46" i="9"/>
  <c r="E34" i="9"/>
  <c r="C34" i="9"/>
  <c r="D34" i="9"/>
  <c r="H44" i="204"/>
  <c r="H45" i="204"/>
  <c r="H46" i="204"/>
  <c r="H47" i="204"/>
  <c r="H48" i="204"/>
  <c r="H49" i="204"/>
  <c r="H50" i="204"/>
  <c r="H51" i="204"/>
  <c r="H52" i="204"/>
  <c r="H43" i="204"/>
  <c r="C44" i="204"/>
  <c r="C46" i="204"/>
  <c r="C47" i="204"/>
  <c r="C48" i="204"/>
  <c r="C49" i="204"/>
  <c r="C50" i="204"/>
  <c r="C51" i="204"/>
  <c r="C52" i="204"/>
  <c r="C53" i="204"/>
  <c r="C54" i="204"/>
  <c r="C55" i="204"/>
  <c r="C56" i="204"/>
  <c r="C57" i="204"/>
  <c r="C58" i="204"/>
  <c r="C59" i="204"/>
  <c r="C60" i="204"/>
  <c r="C61" i="204"/>
  <c r="C62" i="204"/>
  <c r="C63" i="204"/>
  <c r="C43" i="204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F25" i="202" l="1"/>
  <c r="F26" i="202"/>
  <c r="F27" i="202"/>
  <c r="F28" i="202"/>
  <c r="F29" i="202"/>
  <c r="F30" i="202"/>
  <c r="F31" i="202"/>
  <c r="F32" i="202"/>
  <c r="F33" i="202"/>
  <c r="F34" i="202"/>
  <c r="F35" i="202"/>
  <c r="F36" i="202"/>
  <c r="F37" i="202"/>
  <c r="F38" i="202"/>
  <c r="F39" i="202"/>
  <c r="F40" i="202"/>
  <c r="F41" i="202"/>
  <c r="F42" i="202"/>
  <c r="F43" i="202"/>
  <c r="F44" i="202"/>
  <c r="B14" i="167" l="1"/>
  <c r="B47" i="166"/>
  <c r="C47" i="166"/>
  <c r="D47" i="166"/>
  <c r="B48" i="166"/>
  <c r="C48" i="166"/>
  <c r="D48" i="166"/>
  <c r="B49" i="166"/>
  <c r="C49" i="166"/>
  <c r="D49" i="166"/>
  <c r="B50" i="166"/>
  <c r="C50" i="166"/>
  <c r="D50" i="166"/>
  <c r="B51" i="166"/>
  <c r="C51" i="166"/>
  <c r="D51" i="166"/>
  <c r="B52" i="166"/>
  <c r="C52" i="166"/>
  <c r="D52" i="166"/>
  <c r="B53" i="166"/>
  <c r="C53" i="166"/>
  <c r="D53" i="166"/>
  <c r="B54" i="166"/>
  <c r="C54" i="166"/>
  <c r="D54" i="166"/>
  <c r="B55" i="166"/>
  <c r="C55" i="166"/>
  <c r="D55" i="166"/>
  <c r="B56" i="166"/>
  <c r="C56" i="166"/>
  <c r="D56" i="166"/>
  <c r="B57" i="166"/>
  <c r="C57" i="166"/>
  <c r="D57" i="166"/>
  <c r="B58" i="166"/>
  <c r="C58" i="166"/>
  <c r="D58" i="166"/>
  <c r="B59" i="166"/>
  <c r="C59" i="166"/>
  <c r="D59" i="166"/>
  <c r="B60" i="166"/>
  <c r="C60" i="166"/>
  <c r="D60" i="166"/>
  <c r="B61" i="166"/>
  <c r="C61" i="166"/>
  <c r="D61" i="166"/>
  <c r="B62" i="166"/>
  <c r="C62" i="166"/>
  <c r="D62" i="166"/>
  <c r="B63" i="166"/>
  <c r="C63" i="166"/>
  <c r="D63" i="166"/>
  <c r="B64" i="166"/>
  <c r="C64" i="166"/>
  <c r="D64" i="166"/>
  <c r="B65" i="166"/>
  <c r="C65" i="166"/>
  <c r="D65" i="166"/>
  <c r="B66" i="166"/>
  <c r="C66" i="166"/>
  <c r="D66" i="166"/>
  <c r="B67" i="166"/>
  <c r="C67" i="166"/>
  <c r="D67" i="166"/>
  <c r="B68" i="166"/>
  <c r="C68" i="166"/>
  <c r="D68" i="166"/>
  <c r="B69" i="166"/>
  <c r="C69" i="166"/>
  <c r="D69" i="166"/>
  <c r="B70" i="166"/>
  <c r="C70" i="166"/>
  <c r="D70" i="166"/>
  <c r="C46" i="166"/>
  <c r="D46" i="166"/>
  <c r="B46" i="166"/>
  <c r="C44" i="167"/>
  <c r="B44" i="167"/>
  <c r="C43" i="167"/>
  <c r="B43" i="167"/>
  <c r="C42" i="167"/>
  <c r="B42" i="167"/>
  <c r="C41" i="167"/>
  <c r="B41" i="167"/>
  <c r="C40" i="167"/>
  <c r="B40" i="167"/>
  <c r="C39" i="167"/>
  <c r="B39" i="167"/>
  <c r="C38" i="167"/>
  <c r="B38" i="167"/>
  <c r="C37" i="167"/>
  <c r="B37" i="167"/>
  <c r="C36" i="167"/>
  <c r="B36" i="167"/>
  <c r="C35" i="167"/>
  <c r="B35" i="167"/>
  <c r="C34" i="167"/>
  <c r="B34" i="167"/>
  <c r="C33" i="167"/>
  <c r="B33" i="167"/>
  <c r="C32" i="167"/>
  <c r="B32" i="167"/>
  <c r="C31" i="167"/>
  <c r="B31" i="167"/>
  <c r="C30" i="167"/>
  <c r="B30" i="167"/>
  <c r="C29" i="167"/>
  <c r="B29" i="167"/>
  <c r="C28" i="167"/>
  <c r="B28" i="167"/>
  <c r="C27" i="167"/>
  <c r="B27" i="167"/>
  <c r="C26" i="167"/>
  <c r="B26" i="167"/>
  <c r="C25" i="167"/>
  <c r="B25" i="167"/>
  <c r="C24" i="167"/>
  <c r="B24" i="167"/>
  <c r="C23" i="167"/>
  <c r="B23" i="167"/>
  <c r="C22" i="167"/>
  <c r="B22" i="167"/>
  <c r="C21" i="167"/>
  <c r="B21" i="167"/>
  <c r="C20" i="167"/>
  <c r="B20" i="167"/>
  <c r="C19" i="167"/>
  <c r="B19" i="167"/>
  <c r="C18" i="167"/>
  <c r="B18" i="167"/>
  <c r="C17" i="167"/>
  <c r="B17" i="167"/>
  <c r="C16" i="167"/>
  <c r="B16" i="167"/>
  <c r="C15" i="167"/>
  <c r="B15" i="167"/>
  <c r="C14" i="167"/>
  <c r="C189" i="47" l="1"/>
  <c r="D189" i="47"/>
  <c r="B18" i="47"/>
  <c r="B20" i="47"/>
  <c r="B22" i="47"/>
  <c r="B21" i="47"/>
  <c r="B19" i="47"/>
  <c r="B13" i="47"/>
  <c r="B14" i="47"/>
  <c r="B12" i="47"/>
  <c r="B17" i="47"/>
  <c r="B16" i="47" l="1"/>
  <c r="B254" i="82"/>
  <c r="F254" i="82"/>
  <c r="A254" i="82" l="1"/>
</calcChain>
</file>

<file path=xl/sharedStrings.xml><?xml version="1.0" encoding="utf-8"?>
<sst xmlns="http://schemas.openxmlformats.org/spreadsheetml/2006/main" count="3806" uniqueCount="828">
  <si>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</si>
  <si>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</si>
  <si>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</si>
  <si>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</si>
  <si>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</si>
  <si>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</si>
  <si>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</si>
  <si>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</si>
  <si>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</si>
  <si>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</si>
  <si>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</si>
  <si>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</si>
  <si>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</si>
  <si>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</si>
  <si>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</si>
  <si>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</si>
  <si>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</si>
  <si>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</si>
  <si>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</si>
  <si>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</si>
  <si>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</si>
  <si>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</si>
  <si>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</si>
  <si>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</si>
  <si>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</si>
  <si>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</si>
  <si>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</si>
  <si>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</si>
  <si>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</si>
  <si>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</si>
  <si>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</si>
  <si>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</si>
  <si>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</si>
  <si>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NSW</t>
  </si>
  <si>
    <t>Vic.</t>
  </si>
  <si>
    <t>Qld</t>
  </si>
  <si>
    <t>SA</t>
  </si>
  <si>
    <t>WA</t>
  </si>
  <si>
    <t>Tas.</t>
  </si>
  <si>
    <t>NT</t>
  </si>
  <si>
    <t>ACT</t>
  </si>
  <si>
    <t>Household consumption</t>
  </si>
  <si>
    <t>Private investment</t>
  </si>
  <si>
    <t>Net exports of goods &amp; services</t>
  </si>
  <si>
    <t>Gross state product</t>
  </si>
  <si>
    <t>Mining</t>
  </si>
  <si>
    <t>Manufacturing</t>
  </si>
  <si>
    <t>Agriculture, forestry &amp; fishing</t>
  </si>
  <si>
    <t>Construction</t>
  </si>
  <si>
    <t>Non-Mining</t>
  </si>
  <si>
    <t>Other(a)</t>
  </si>
  <si>
    <t>Total</t>
  </si>
  <si>
    <t>Iron ore</t>
  </si>
  <si>
    <t>Nominal</t>
  </si>
  <si>
    <t>Real</t>
  </si>
  <si>
    <t>Profits(b)</t>
  </si>
  <si>
    <t>Other(d)</t>
  </si>
  <si>
    <t>Total employment</t>
  </si>
  <si>
    <t>Greater Perth</t>
  </si>
  <si>
    <t>Rest of WA</t>
  </si>
  <si>
    <t>Total change</t>
  </si>
  <si>
    <t>Net interstate migration</t>
  </si>
  <si>
    <t>Albany</t>
  </si>
  <si>
    <t>Broome</t>
  </si>
  <si>
    <t>Bunbury</t>
  </si>
  <si>
    <t>Busselton</t>
  </si>
  <si>
    <t>Esperance</t>
  </si>
  <si>
    <t>Geraldton</t>
  </si>
  <si>
    <t>Karratha</t>
  </si>
  <si>
    <t>Port Hedland</t>
  </si>
  <si>
    <t>Multifactor</t>
  </si>
  <si>
    <t>Agriculture, forestry and fishing</t>
  </si>
  <si>
    <t>Wholesale trade</t>
  </si>
  <si>
    <t>Retail trade</t>
  </si>
  <si>
    <t>Other services</t>
  </si>
  <si>
    <t>Population</t>
  </si>
  <si>
    <t>Participation</t>
  </si>
  <si>
    <t>Productivity</t>
  </si>
  <si>
    <t>GSP</t>
  </si>
  <si>
    <t>GSP (CVMs) - $ Millions</t>
  </si>
  <si>
    <t xml:space="preserve">Number of hours actually worked in all jobs ('000 Hours) </t>
  </si>
  <si>
    <t>Population 15 and over</t>
  </si>
  <si>
    <t>Hours worked / population</t>
  </si>
  <si>
    <t>GSP per hour worked</t>
  </si>
  <si>
    <t>Natural increase</t>
  </si>
  <si>
    <t>Net overseas migration</t>
  </si>
  <si>
    <t>no.</t>
  </si>
  <si>
    <t>Armadale</t>
  </si>
  <si>
    <t>Ashburton</t>
  </si>
  <si>
    <t>Augusta Margaret River</t>
  </si>
  <si>
    <t>Bassendean</t>
  </si>
  <si>
    <t>Bayswater</t>
  </si>
  <si>
    <t>Belmont</t>
  </si>
  <si>
    <t>Beverley</t>
  </si>
  <si>
    <t>Boddington</t>
  </si>
  <si>
    <t>Boyup Brook</t>
  </si>
  <si>
    <t>Brookton</t>
  </si>
  <si>
    <t>Broomehill-Tambellup</t>
  </si>
  <si>
    <t>Bruce Rock</t>
  </si>
  <si>
    <t>Cambridge</t>
  </si>
  <si>
    <t>Canning</t>
  </si>
  <si>
    <t>Capel</t>
  </si>
  <si>
    <t>Carnamah</t>
  </si>
  <si>
    <t>Carnarvon</t>
  </si>
  <si>
    <t>Chapman Valley</t>
  </si>
  <si>
    <t>Chittering</t>
  </si>
  <si>
    <t>Claremont</t>
  </si>
  <si>
    <t>Cockburn</t>
  </si>
  <si>
    <t>Collie</t>
  </si>
  <si>
    <t>Coolgardie</t>
  </si>
  <si>
    <t>Coorow</t>
  </si>
  <si>
    <t>Corrigin</t>
  </si>
  <si>
    <t>Cottesloe</t>
  </si>
  <si>
    <t>Cranbrook</t>
  </si>
  <si>
    <t>Cuballing</t>
  </si>
  <si>
    <t>Cue</t>
  </si>
  <si>
    <t>Cunderdin</t>
  </si>
  <si>
    <t>Dalwallinu</t>
  </si>
  <si>
    <t>Dandaragan</t>
  </si>
  <si>
    <t>Dardanup</t>
  </si>
  <si>
    <t>Denmark</t>
  </si>
  <si>
    <t>Derby-West Kimberley</t>
  </si>
  <si>
    <t>Donnybrook-Balingup</t>
  </si>
  <si>
    <t>Dowerin</t>
  </si>
  <si>
    <t>Dumbleyung</t>
  </si>
  <si>
    <t>Dundas</t>
  </si>
  <si>
    <t>East Fremantle</t>
  </si>
  <si>
    <t>East Pilbara</t>
  </si>
  <si>
    <t>Exmouth</t>
  </si>
  <si>
    <t>Fremantle</t>
  </si>
  <si>
    <t>Gingin</t>
  </si>
  <si>
    <t>Gnowangerup</t>
  </si>
  <si>
    <t>Goomalling</t>
  </si>
  <si>
    <t>Gosnells</t>
  </si>
  <si>
    <t>Greater Geraldton</t>
  </si>
  <si>
    <t>Halls Creek</t>
  </si>
  <si>
    <t>Harvey</t>
  </si>
  <si>
    <t>Irwin</t>
  </si>
  <si>
    <t>Jerramungup</t>
  </si>
  <si>
    <t>Joondalup</t>
  </si>
  <si>
    <t>Kalamunda</t>
  </si>
  <si>
    <t>Kalgoorlie-Boulder</t>
  </si>
  <si>
    <t>Katanning</t>
  </si>
  <si>
    <t>Kellerberrin</t>
  </si>
  <si>
    <t>Kent</t>
  </si>
  <si>
    <t>Kojonup</t>
  </si>
  <si>
    <t>Kondinin</t>
  </si>
  <si>
    <t>Koorda</t>
  </si>
  <si>
    <t>Kulin</t>
  </si>
  <si>
    <t>Kwinana</t>
  </si>
  <si>
    <t>Lake Grace</t>
  </si>
  <si>
    <t>Laverton</t>
  </si>
  <si>
    <t>Leonora</t>
  </si>
  <si>
    <t>Mandurah</t>
  </si>
  <si>
    <t>Manjimup</t>
  </si>
  <si>
    <t>Meekatharra</t>
  </si>
  <si>
    <t>Melville</t>
  </si>
  <si>
    <t>Menzies</t>
  </si>
  <si>
    <t>Merredin</t>
  </si>
  <si>
    <t>Mingenew</t>
  </si>
  <si>
    <t>Moora</t>
  </si>
  <si>
    <t>Morawa</t>
  </si>
  <si>
    <t>Mosman Park</t>
  </si>
  <si>
    <t>Mount Magnet</t>
  </si>
  <si>
    <t>Mount Marshall</t>
  </si>
  <si>
    <t>Mukinbudin</t>
  </si>
  <si>
    <t>Mundaring</t>
  </si>
  <si>
    <t>Murchison</t>
  </si>
  <si>
    <t>Murray</t>
  </si>
  <si>
    <t>Nannup</t>
  </si>
  <si>
    <t>Narembeen</t>
  </si>
  <si>
    <t>Narrogin</t>
  </si>
  <si>
    <t>Nedlands</t>
  </si>
  <si>
    <t>Ngaanyatjarraku</t>
  </si>
  <si>
    <t>Northam</t>
  </si>
  <si>
    <t>Northampton</t>
  </si>
  <si>
    <t>Nungarin</t>
  </si>
  <si>
    <t>Peppermint Grove</t>
  </si>
  <si>
    <t>Perenjori</t>
  </si>
  <si>
    <t>Perth</t>
  </si>
  <si>
    <t>Pingelly</t>
  </si>
  <si>
    <t>Plantagenet</t>
  </si>
  <si>
    <t>Quairading</t>
  </si>
  <si>
    <t>Ravensthorpe</t>
  </si>
  <si>
    <t>Rockingham</t>
  </si>
  <si>
    <t>Sandstone</t>
  </si>
  <si>
    <t>Serpentine-Jarrahdale</t>
  </si>
  <si>
    <t>Shark Bay</t>
  </si>
  <si>
    <t>South Perth</t>
  </si>
  <si>
    <t>Stirling</t>
  </si>
  <si>
    <t>Subiaco</t>
  </si>
  <si>
    <t>Swan</t>
  </si>
  <si>
    <t>Tammin</t>
  </si>
  <si>
    <t>Three Springs</t>
  </si>
  <si>
    <t>Toodyay</t>
  </si>
  <si>
    <t>Trayning</t>
  </si>
  <si>
    <t>Upper Gascoyne</t>
  </si>
  <si>
    <t>Victoria Park</t>
  </si>
  <si>
    <t>Victoria Plains</t>
  </si>
  <si>
    <t>Vincent</t>
  </si>
  <si>
    <t>Wagin</t>
  </si>
  <si>
    <t>Wandering</t>
  </si>
  <si>
    <t>Wanneroo</t>
  </si>
  <si>
    <t>Waroona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</si>
  <si>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</si>
  <si>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</si>
  <si>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</si>
  <si>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</si>
  <si>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</si>
  <si>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</si>
  <si>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</si>
  <si>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</si>
  <si>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</si>
  <si>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</si>
  <si>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</si>
  <si>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</si>
  <si>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Gascoyne</t>
  </si>
  <si>
    <t>Goldfields-Esperance</t>
  </si>
  <si>
    <t>Great Southern</t>
  </si>
  <si>
    <t>Kimberley</t>
  </si>
  <si>
    <t>Mid West</t>
  </si>
  <si>
    <t>Peel</t>
  </si>
  <si>
    <t>Pilbara</t>
  </si>
  <si>
    <t>South West</t>
  </si>
  <si>
    <t>Wheatbelt</t>
  </si>
  <si>
    <t>Chg</t>
  </si>
  <si>
    <t>%chg</t>
  </si>
  <si>
    <t>GWh</t>
  </si>
  <si>
    <t>Renewable fuels</t>
  </si>
  <si>
    <t xml:space="preserve">  Biogas</t>
  </si>
  <si>
    <t xml:space="preserve">  Wind</t>
  </si>
  <si>
    <t xml:space="preserve">  Hydro</t>
  </si>
  <si>
    <t xml:space="preserve">  Large-scale solar PV</t>
  </si>
  <si>
    <t xml:space="preserve">  Small-scale solar PV</t>
  </si>
  <si>
    <t>Total renewable</t>
  </si>
  <si>
    <t>Industry</t>
  </si>
  <si>
    <t xml:space="preserve">  Mining and Manufacturing</t>
  </si>
  <si>
    <t xml:space="preserve">  Electricity sector</t>
  </si>
  <si>
    <t>Total generation</t>
  </si>
  <si>
    <t>Natural gas</t>
  </si>
  <si>
    <t>Renewables(b)</t>
  </si>
  <si>
    <t>Other non-renewables(a)</t>
  </si>
  <si>
    <t>Energy</t>
  </si>
  <si>
    <t>Agriculture</t>
  </si>
  <si>
    <t>Waste</t>
  </si>
  <si>
    <t>Land use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</si>
  <si>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</si>
  <si>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</si>
  <si>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</si>
  <si>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</si>
  <si>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</si>
  <si>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</si>
  <si>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</si>
  <si>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</si>
  <si>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-</t>
  </si>
  <si>
    <t>WA share of Aust. (%)</t>
  </si>
  <si>
    <t>Higher Education</t>
  </si>
  <si>
    <t>Schools</t>
  </si>
  <si>
    <t>Electricity, gas, water &amp; waste services</t>
  </si>
  <si>
    <t>Accommodation &amp; food services</t>
  </si>
  <si>
    <t>Transport, postal &amp; warehousing</t>
  </si>
  <si>
    <t>Information media &amp; telecommunications</t>
  </si>
  <si>
    <t>Rental, hiring &amp; real estate services</t>
  </si>
  <si>
    <t>Professional, scientific &amp; technical services</t>
  </si>
  <si>
    <t>Administrative &amp; support services</t>
  </si>
  <si>
    <t>Public administration &amp; safety</t>
  </si>
  <si>
    <t>Education &amp; training</t>
  </si>
  <si>
    <t>Health care &amp; social assistance</t>
  </si>
  <si>
    <t>Arts &amp; recreation services</t>
  </si>
  <si>
    <t>Unit</t>
  </si>
  <si>
    <t>Frequency</t>
  </si>
  <si>
    <t>Original</t>
  </si>
  <si>
    <t>Annual</t>
  </si>
  <si>
    <t>Australia</t>
  </si>
  <si>
    <t>Copper</t>
  </si>
  <si>
    <t>Other</t>
  </si>
  <si>
    <t>Condensate</t>
  </si>
  <si>
    <t>LNG</t>
  </si>
  <si>
    <t>Gold</t>
  </si>
  <si>
    <t>LPG</t>
  </si>
  <si>
    <t>Nickel</t>
  </si>
  <si>
    <t>Wheat</t>
  </si>
  <si>
    <t>Other cereals</t>
  </si>
  <si>
    <t>Canola seeds</t>
  </si>
  <si>
    <t>Wool</t>
  </si>
  <si>
    <t>Barley(a)</t>
  </si>
  <si>
    <t>Total(b)</t>
  </si>
  <si>
    <t>International</t>
  </si>
  <si>
    <t>Interstate</t>
  </si>
  <si>
    <t>Intrastate (overnight)</t>
  </si>
  <si>
    <t>Intrastate (daytrips)</t>
  </si>
  <si>
    <t>China</t>
  </si>
  <si>
    <t>Japan</t>
  </si>
  <si>
    <t>South Korea</t>
  </si>
  <si>
    <t>Alumina</t>
  </si>
  <si>
    <t>Manganese</t>
  </si>
  <si>
    <t>Salt</t>
  </si>
  <si>
    <t>Wages and salaries(a)</t>
  </si>
  <si>
    <t>0 to 29 years</t>
  </si>
  <si>
    <t>30 to 59 years</t>
  </si>
  <si>
    <t>60 years &amp; over</t>
  </si>
  <si>
    <t>Rest of Western Australia</t>
  </si>
  <si>
    <t>Labour (right axis)</t>
  </si>
  <si>
    <t>Capital (right axis)</t>
  </si>
  <si>
    <t>State final demand(a)</t>
  </si>
  <si>
    <t>Net exports of goods &amp; services(b)</t>
  </si>
  <si>
    <t>Private investment(a)</t>
  </si>
  <si>
    <t>Public final demand(b)</t>
  </si>
  <si>
    <t>Net exports of goods &amp; services(c)</t>
  </si>
  <si>
    <t>Other(c)</t>
  </si>
  <si>
    <t>Wages and salaries % of GSP</t>
  </si>
  <si>
    <t>Exports of goods</t>
  </si>
  <si>
    <t>Imports of goods</t>
  </si>
  <si>
    <t>Exports of services</t>
  </si>
  <si>
    <t>Imports of services</t>
  </si>
  <si>
    <t>Balance of trade</t>
  </si>
  <si>
    <t>Natural increase(a)</t>
  </si>
  <si>
    <t>Net overseas migration(b)</t>
  </si>
  <si>
    <t>Net interstate migration(c)</t>
  </si>
  <si>
    <t>Unemployed</t>
  </si>
  <si>
    <t>Not in the labour force</t>
  </si>
  <si>
    <t>Civilian population aged 15 years and over</t>
  </si>
  <si>
    <t>Employed full-time</t>
  </si>
  <si>
    <t>Employed part-time</t>
  </si>
  <si>
    <t>Population(a) (right axis)</t>
  </si>
  <si>
    <t>State and territory greenhouse gas inventories: emissions metrics - DCCEEW</t>
  </si>
  <si>
    <t>Non-mining</t>
  </si>
  <si>
    <t>Domestic gas</t>
  </si>
  <si>
    <t>Coal</t>
  </si>
  <si>
    <t>Lithium(a)</t>
  </si>
  <si>
    <t>Mineral sands(b)</t>
  </si>
  <si>
    <t>Value added</t>
  </si>
  <si>
    <t>Western Australia's share of Australia (%)</t>
  </si>
  <si>
    <t>Value</t>
  </si>
  <si>
    <t>Quarter</t>
  </si>
  <si>
    <t>Food</t>
  </si>
  <si>
    <t>Alcoholic beverages</t>
  </si>
  <si>
    <t>Health</t>
  </si>
  <si>
    <t>Purchase of vehicles</t>
  </si>
  <si>
    <t>Operation of vehicles</t>
  </si>
  <si>
    <t>Transport services</t>
  </si>
  <si>
    <t>Communications</t>
  </si>
  <si>
    <t>Education services</t>
  </si>
  <si>
    <t>Net expenditure interstate</t>
  </si>
  <si>
    <t>Cigarettes &amp; tobacco</t>
  </si>
  <si>
    <t>Clothing &amp; footwear</t>
  </si>
  <si>
    <t>Rent &amp; other dwelling services</t>
  </si>
  <si>
    <t>Electricity, gas &amp; other fuel</t>
  </si>
  <si>
    <t>Furnishings &amp; household equipment</t>
  </si>
  <si>
    <t>Recreation &amp; culture</t>
  </si>
  <si>
    <t>Hotels, cafes &amp; restaurants</t>
  </si>
  <si>
    <t>Insurance &amp; other financial services</t>
  </si>
  <si>
    <t>Other goods &amp; services</t>
  </si>
  <si>
    <t>Non-dwelling construction(a)</t>
  </si>
  <si>
    <t>Intellectual property products(b)</t>
  </si>
  <si>
    <t>Dwellings(c)</t>
  </si>
  <si>
    <t>Machinery &amp; equipment(d)</t>
  </si>
  <si>
    <t>Cultivated biological resources(e)</t>
  </si>
  <si>
    <t>Ownership transfer costs(f)</t>
  </si>
  <si>
    <t>Public final demand</t>
  </si>
  <si>
    <t>State &amp; local investment</t>
  </si>
  <si>
    <t>Federal consumption</t>
  </si>
  <si>
    <t>State &amp; local consumption</t>
  </si>
  <si>
    <t>Federal investment</t>
  </si>
  <si>
    <t>Source</t>
  </si>
  <si>
    <t>United States(a)</t>
  </si>
  <si>
    <t>Japan(b)</t>
  </si>
  <si>
    <t>United Kingdom(c)</t>
  </si>
  <si>
    <t>Australia(e)</t>
  </si>
  <si>
    <t>Euro Area(d)</t>
  </si>
  <si>
    <t>Trade weighted index (right axis)</t>
  </si>
  <si>
    <t>US dollar (cents)</t>
  </si>
  <si>
    <t>Percent</t>
  </si>
  <si>
    <t>Australia(a)</t>
  </si>
  <si>
    <t xml:space="preserve">Housing </t>
  </si>
  <si>
    <t>Transport</t>
  </si>
  <si>
    <t>Communication</t>
  </si>
  <si>
    <t>Education</t>
  </si>
  <si>
    <t>All groups CPI</t>
  </si>
  <si>
    <t>Food &amp; non-alcoholic beverages</t>
  </si>
  <si>
    <t>Alcohol &amp; tobacco</t>
  </si>
  <si>
    <t>Insurance &amp; financial services</t>
  </si>
  <si>
    <t>Furnishings, h/hold equipment &amp; services</t>
  </si>
  <si>
    <t>Number</t>
  </si>
  <si>
    <t>Month</t>
  </si>
  <si>
    <t>Goods</t>
  </si>
  <si>
    <t>Services</t>
  </si>
  <si>
    <t>Discretionary</t>
  </si>
  <si>
    <t>Non-discretionary</t>
  </si>
  <si>
    <t>Total (Household Spending Categories)</t>
  </si>
  <si>
    <t>Employed persons</t>
  </si>
  <si>
    <t>Underutilisation rate</t>
  </si>
  <si>
    <t>Unemployment rate(a)</t>
  </si>
  <si>
    <t>Underemployment rate(b)</t>
  </si>
  <si>
    <t>Local Government Area (LGA) (2023 ASGS)</t>
  </si>
  <si>
    <t>LGA Code (2023 ASGS)</t>
  </si>
  <si>
    <t>Bridgetown0Greenbushes</t>
  </si>
  <si>
    <t>Technicians &amp; trades</t>
  </si>
  <si>
    <t>Managers &amp; professionals</t>
  </si>
  <si>
    <t>Machinery operators, drivers &amp; labourers</t>
  </si>
  <si>
    <t xml:space="preserve">(a) Community and personal services; clerical and administrative; sales; and other. </t>
  </si>
  <si>
    <t>Wage price index</t>
  </si>
  <si>
    <t>Utilisation rate(a) (right axis)</t>
  </si>
  <si>
    <t>2023(a)</t>
  </si>
  <si>
    <t>VET(b)</t>
  </si>
  <si>
    <t>ELICOS(c)</t>
  </si>
  <si>
    <t>Non-award(d)</t>
  </si>
  <si>
    <t>Interstate arrivals</t>
  </si>
  <si>
    <t>Interstate departures</t>
  </si>
  <si>
    <t>New dwelling purchase by owner-occupiers</t>
  </si>
  <si>
    <t>Rents</t>
  </si>
  <si>
    <t>Sydney</t>
  </si>
  <si>
    <t>Rest of NSW</t>
  </si>
  <si>
    <t>Melbourne</t>
  </si>
  <si>
    <t>Rest of Vic.</t>
  </si>
  <si>
    <t>Brisbane</t>
  </si>
  <si>
    <t>Rest of Qld</t>
  </si>
  <si>
    <t>Adelaide</t>
  </si>
  <si>
    <t>Hobart</t>
  </si>
  <si>
    <t>Darwin</t>
  </si>
  <si>
    <t>Rest of NT</t>
  </si>
  <si>
    <t>Canberra</t>
  </si>
  <si>
    <t>Rest of SA</t>
  </si>
  <si>
    <t>Non-mining(a)</t>
  </si>
  <si>
    <t>Engineering(a)</t>
  </si>
  <si>
    <t>Building(b)</t>
  </si>
  <si>
    <t>Engineering(a)(b)</t>
  </si>
  <si>
    <t>Building(c)</t>
  </si>
  <si>
    <t>Baltic Exchange Dry Index - Price - Chart - Historical Data - News (tradingeconomics.com)</t>
  </si>
  <si>
    <t>Containerized Freight Index - Price - Chart - Historical Data - News (tradingeconomics.com)</t>
  </si>
  <si>
    <t>2013-14 to 2022-23</t>
  </si>
  <si>
    <t>2003-04 to 2012-13</t>
  </si>
  <si>
    <t>1993-94 to 2002-03</t>
  </si>
  <si>
    <t>Approved</t>
  </si>
  <si>
    <t>Completed</t>
  </si>
  <si>
    <t>Other non-mining</t>
  </si>
  <si>
    <t>Other goods-producers(a)</t>
  </si>
  <si>
    <t>All other industries</t>
  </si>
  <si>
    <t>Inflation(a)</t>
  </si>
  <si>
    <t>Rural WA</t>
  </si>
  <si>
    <t>Bulk freight (Baltic Dry)</t>
  </si>
  <si>
    <t>Container freight</t>
  </si>
  <si>
    <t>Australian Energy Statistics | energy.gov.au</t>
  </si>
  <si>
    <t>Spodumene Concentrate FOB Australia ($/tonne)</t>
  </si>
  <si>
    <t>Iron ore(a)</t>
  </si>
  <si>
    <t>Gold(b)</t>
  </si>
  <si>
    <t>Lithium(c)</t>
  </si>
  <si>
    <t>LNG(d)</t>
  </si>
  <si>
    <t>Wheat(e)</t>
  </si>
  <si>
    <t>GROSS STATE PRODUCT BY BROAD COMPONENT</t>
  </si>
  <si>
    <t>Current prices</t>
  </si>
  <si>
    <t>$ billions</t>
  </si>
  <si>
    <t>(a) Private gross fixed capital formation.</t>
  </si>
  <si>
    <t>(b) General government final consumption expenditure, and public gross fixed capital formation.</t>
  </si>
  <si>
    <t>Chart data</t>
  </si>
  <si>
    <t>Supplementary data</t>
  </si>
  <si>
    <t>Series type</t>
  </si>
  <si>
    <t>Reference period</t>
  </si>
  <si>
    <t>Time series</t>
  </si>
  <si>
    <t>Footnotes</t>
  </si>
  <si>
    <t>INDEXES OF COMMODITY PRICES</t>
  </si>
  <si>
    <t>Index (January 2022 = 100.0)</t>
  </si>
  <si>
    <t>Wheat, US HRW ($/t)</t>
  </si>
  <si>
    <t>Liquefied natural gas, Japan ($/mmbtu)</t>
  </si>
  <si>
    <t>Gold ($/troy oz)</t>
  </si>
  <si>
    <t>(b) London afternoon fixing price per troy ounce of 99.5% fine.</t>
  </si>
  <si>
    <t xml:space="preserve">(d) Japan liquefied natural gas import price per million British thermal units on a cost, insurance, and freight basis. </t>
  </si>
  <si>
    <t xml:space="preserve">(a) China spot price per dry tonne of 62% Fe fines on a cost, insurance, and freight basis.  </t>
  </si>
  <si>
    <t>(e) United States hard red winter Gulf export price per tonne.</t>
  </si>
  <si>
    <t>(c) Australia spodumene concentrate price per tonne on a free-on-board basis.</t>
  </si>
  <si>
    <t>Iron ore, cfr spot ($/t)</t>
  </si>
  <si>
    <t>MONETARY POLICY INTEREST RATES</t>
  </si>
  <si>
    <t>(b) Policy rate.</t>
  </si>
  <si>
    <t>(c) Bank rate.</t>
  </si>
  <si>
    <t xml:space="preserve">(d) Refinancing rate. </t>
  </si>
  <si>
    <t>(e) Cash rate.</t>
  </si>
  <si>
    <t>(a) Federal funds maximum target rate.</t>
  </si>
  <si>
    <t>AUSTRALIAN DOLLAR EXCHANGE RATES</t>
  </si>
  <si>
    <t>US cents and index (May 1970 = 100.0)</t>
  </si>
  <si>
    <t>UNEMPLOYMENT RATE BY REGION</t>
  </si>
  <si>
    <t>Smoothed</t>
  </si>
  <si>
    <t>Labour Force</t>
  </si>
  <si>
    <t>Unemployment</t>
  </si>
  <si>
    <t>Seasonally adjusted</t>
  </si>
  <si>
    <t>INTERNET VACANCIES BY OCCUPATION</t>
  </si>
  <si>
    <t>EXPORTS OF GOODS</t>
  </si>
  <si>
    <t>IMPORTS OF GOODS</t>
  </si>
  <si>
    <t>Petroleum(a)</t>
  </si>
  <si>
    <t>Full time employment</t>
  </si>
  <si>
    <t>million</t>
  </si>
  <si>
    <t>Total monthly hours worked</t>
  </si>
  <si>
    <t>Total monthly hours worked by employed person</t>
  </si>
  <si>
    <t>Measure</t>
  </si>
  <si>
    <t>Year-on-year change in 12-month rolling average</t>
  </si>
  <si>
    <t>Nil</t>
  </si>
  <si>
    <t>Level</t>
  </si>
  <si>
    <t>Not applicable</t>
  </si>
  <si>
    <t>Rate</t>
  </si>
  <si>
    <t>Rate per annum</t>
  </si>
  <si>
    <t>Level  (12-month rolling sum)</t>
  </si>
  <si>
    <t>Level (12-month rolling sum)</t>
  </si>
  <si>
    <t>EMPLOYMENT AND TOTAL MONTHLY HOURS WORKED</t>
  </si>
  <si>
    <t>PARTICIPATION RATE</t>
  </si>
  <si>
    <t>(a) Petroleum, petroleum products and related materials.</t>
  </si>
  <si>
    <t>UNDERUTILISATION RATE</t>
  </si>
  <si>
    <t>Index (2011-12 = 100.0)</t>
  </si>
  <si>
    <t>HOUSE AND RENTAL PRICE INDEXES</t>
  </si>
  <si>
    <t>$ billion</t>
  </si>
  <si>
    <t>Gross state/domestic product</t>
  </si>
  <si>
    <t>GROSS STATE/DOMESTIC PRODUCT</t>
  </si>
  <si>
    <t>Chain volume measures</t>
  </si>
  <si>
    <t>Change</t>
  </si>
  <si>
    <t>STATE FINAL DEMAND BY COMPONENT</t>
  </si>
  <si>
    <t>Percentage points</t>
  </si>
  <si>
    <t>Contribution to change (quarter-on-quarter)</t>
  </si>
  <si>
    <t>HOUSEHOLD CONSUMPTION BY COMPONENT</t>
  </si>
  <si>
    <t>Contribution to change (year-on-year on 4-quarter rolling sum)</t>
  </si>
  <si>
    <t>PRIVATE INVESTMENT BY COMPONENT</t>
  </si>
  <si>
    <t>(e) Livestock and plantations of trees yielding repeat products (e.g., vineyards and orchards).</t>
  </si>
  <si>
    <t>(f) Fees, commissions, stamp duty and other government charges for transferring ownership of dwellings and non-dwelling constructions.</t>
  </si>
  <si>
    <t>(a) Non‑residential buildings and other structures.</t>
  </si>
  <si>
    <t>PUBLIC FINAL DEMAND BY COMPONENT</t>
  </si>
  <si>
    <t>CONSUMER PRICE INDEX</t>
  </si>
  <si>
    <t xml:space="preserve">Quarter </t>
  </si>
  <si>
    <t>Change in index (year-on-year, 2011-12 = 100.0)</t>
  </si>
  <si>
    <t>(a) Weighted average of eight capital cities.</t>
  </si>
  <si>
    <t>CONSUMER PRICE INDEX BY COMPONENT</t>
  </si>
  <si>
    <t>Contribution to change in index (quarter-on-quarter, 2011-12 = 100.0)</t>
  </si>
  <si>
    <t>HOUSEHOLD SPENDING INDEX</t>
  </si>
  <si>
    <t>Change in index (year-on-year, January 2019 = 100.0)</t>
  </si>
  <si>
    <t>Calendar adjusted(a)</t>
  </si>
  <si>
    <t>(a) Calendar adjusted estimates account for trading day impacts and length of month. As the indicator time series lengthens, seasonally adjusted estimates will become available. </t>
  </si>
  <si>
    <t>WAGE PRICE INDEX &amp; UTILISATION RATE</t>
  </si>
  <si>
    <t>Change in wage price index (year-on-year, 2008-09 = 100.0)</t>
  </si>
  <si>
    <t>Change in wage price index (year-on-year, 2008-09 = 100.0) and labour utilisation rate</t>
  </si>
  <si>
    <t>(a) Utilisation rate is the proportion of fully employed persons in the labour force.</t>
  </si>
  <si>
    <t>WAGE PRICE INDEX &amp; UTILISATION RATE COMPARISON</t>
  </si>
  <si>
    <t>WAGE PRICE INDEX NOMINAL VERSUS REAL CHANGE</t>
  </si>
  <si>
    <t>Nominal and real</t>
  </si>
  <si>
    <t>(a) All groups consumer price index for Perth expressed as negative values given its negative contribution to real wages growth.</t>
  </si>
  <si>
    <t>EMPLOYMENT BY INDUSTRY</t>
  </si>
  <si>
    <t>4-quarter rolling average</t>
  </si>
  <si>
    <t>%share</t>
  </si>
  <si>
    <t>Goods producing industries</t>
  </si>
  <si>
    <t>Services industries</t>
  </si>
  <si>
    <t>ESTIMATED RESIDENT POPULATION</t>
  </si>
  <si>
    <t>Change (year-on-year)</t>
  </si>
  <si>
    <t>Estimated resident population</t>
  </si>
  <si>
    <t>Total population change</t>
  </si>
  <si>
    <t>na</t>
  </si>
  <si>
    <t>NET OVERSEAS MIGRATION</t>
  </si>
  <si>
    <t>Change (quarter-on-quarter)</t>
  </si>
  <si>
    <t>%share of Aust.</t>
  </si>
  <si>
    <t>Overseas migrant arrivals</t>
  </si>
  <si>
    <t>Overseas migrant departures</t>
  </si>
  <si>
    <t>NET INTERSTATE MIGRATION</t>
  </si>
  <si>
    <t>Chg (year-on-year)</t>
  </si>
  <si>
    <t>DWELLING APPROVALS &amp; COMPLETIONS</t>
  </si>
  <si>
    <t>Dwelling approvals</t>
  </si>
  <si>
    <t>%chg (quarter-on-quarter)</t>
  </si>
  <si>
    <t>%chg (year-on-year)</t>
  </si>
  <si>
    <t>Dwelling completions</t>
  </si>
  <si>
    <t xml:space="preserve">(a) Household and general government final consumption expenditure, and gross fixed capital formation. </t>
  </si>
  <si>
    <t>(b) Exports of goods and services less imports of goods and services.</t>
  </si>
  <si>
    <t>GROSS STATE PRODUCT BY COMPONENT</t>
  </si>
  <si>
    <t>Share of gross state product</t>
  </si>
  <si>
    <t>(a) General government final consumption expenditure and public gross fixed capital formation.</t>
  </si>
  <si>
    <t xml:space="preserve">(d) Balancing items and statistical discrepancy. The balancing item implicitly comprises net interstate trade in goods and services, changes in inventories, miscellaneous items and a balancing item that equates the sum of GSP across the states and territories to Australia’s GDP. </t>
  </si>
  <si>
    <t>(c) Exports of goods and services less imports of goods and services.</t>
  </si>
  <si>
    <t>GROSS STATE PRODUCT BY COMPONENT COMPARISON</t>
  </si>
  <si>
    <t>GROSS STATE PRODUCT PER CAPITA</t>
  </si>
  <si>
    <t>$</t>
  </si>
  <si>
    <t>GROSS STATE PRODUCT BY FACTOR INCOMES</t>
  </si>
  <si>
    <t>(a) Compensation of employees.</t>
  </si>
  <si>
    <t>(b) Gross operating surplus and gross mixed income.</t>
  </si>
  <si>
    <t>(c) Ownership of dwellings; taxes less subsidies on production and imports; and statistical discrepancy.</t>
  </si>
  <si>
    <t>GROSS HOUSEHOLD DISPOSABLE INCOME PER CAPITA</t>
  </si>
  <si>
    <t>EXPORTS AND IMPORTS OF GOODS</t>
  </si>
  <si>
    <t>EXPORTS AND IMPORTS OF SERVICES</t>
  </si>
  <si>
    <t>EXPORTS OF GOODS BY MARKET</t>
  </si>
  <si>
    <t>United States</t>
  </si>
  <si>
    <t>Singapore</t>
  </si>
  <si>
    <t>Malaysia</t>
  </si>
  <si>
    <t>Thailand</t>
  </si>
  <si>
    <t>GROSS STATE PRODUCT BY THREE Ps</t>
  </si>
  <si>
    <t>Contribution to change</t>
  </si>
  <si>
    <t>Annual average change</t>
  </si>
  <si>
    <t>Index</t>
  </si>
  <si>
    <t>Level (2020-21 = 100.0)</t>
  </si>
  <si>
    <t>MULTIFACTOR PRODUCTIVITY (MARKET SECTOR INDUSTRIES)</t>
  </si>
  <si>
    <t>NET CAPITAL STOCK PER CAPITA</t>
  </si>
  <si>
    <t>Change in index (year-on-year, 2021-22 = 100.0)</t>
  </si>
  <si>
    <t>POPULATION BY COMPONENTS</t>
  </si>
  <si>
    <t>Annual (as at June quarter)</t>
  </si>
  <si>
    <t>(a) Births less deaths.</t>
  </si>
  <si>
    <t>(c) Interstate arrivals less departures.</t>
  </si>
  <si>
    <t xml:space="preserve">(b) Overseas arrivals less departures. </t>
  </si>
  <si>
    <t>POPULATION BY AGE COHORT</t>
  </si>
  <si>
    <t>Share of total population</t>
  </si>
  <si>
    <t>POPULATION BY LABOUR FORCE STATUS</t>
  </si>
  <si>
    <t>(a) Civilian population aged 15 years and over.</t>
  </si>
  <si>
    <t>COMPARISON OF MEDIAN HOUSE PRICES</t>
  </si>
  <si>
    <t>Contribtion to change</t>
  </si>
  <si>
    <t>(a) Ownership of dwellings, balancing item and statistical discrepancy.</t>
  </si>
  <si>
    <t>Other non-Mining</t>
  </si>
  <si>
    <t>$ billion (cvm)</t>
  </si>
  <si>
    <t>INDUSTRY GROSS VALUE ADDED</t>
  </si>
  <si>
    <t>GROSS VALUE ADDED BY INDUSTRY SECTOR</t>
  </si>
  <si>
    <t>Finance &amp; insurance services</t>
  </si>
  <si>
    <t>https://www.education.gov.au/international-education-data-and-research/international-student-monthly-summary-and-data-tables</t>
  </si>
  <si>
    <t>Australian National Accounts: State Accounts, 2022-23 financial year | Australian Bureau of Statistics (abs.gov.au)</t>
  </si>
  <si>
    <t>Commodity Markets (worldbank.org)</t>
  </si>
  <si>
    <t>S&amp;P Global Market Intelligence (subscription only)</t>
  </si>
  <si>
    <t>Statistical Tables | RBA</t>
  </si>
  <si>
    <t>Monthly Household Spending Indicator, December 2023 | Australian Bureau of Statistics (abs.gov.au)</t>
  </si>
  <si>
    <t>Small Area Labour Markets | Jobs and Skills Australia</t>
  </si>
  <si>
    <t>Internet Vacancy Index | Jobs and Skills Australia</t>
  </si>
  <si>
    <t>Estimates of Industry Multifactor Productivity, 2022-23 financial year | Australian Bureau of Statistics (abs.gov.au)</t>
  </si>
  <si>
    <t>Australian System of National Accounts, 2022-23 financial year | Australian Bureau of Statistics (abs.gov.au)</t>
  </si>
  <si>
    <t>Resource statistics (dmp.wa.gov.au)</t>
  </si>
  <si>
    <t>International Trade: Supplementary Information, Financial Year, 2022-23 financial year | Australian Bureau of Statistics (abs.gov.au)</t>
  </si>
  <si>
    <t>International Trade: Supplementary Information, Calendar Year, 2022 | Australian Bureau of Statistics (abs.gov.au)</t>
  </si>
  <si>
    <t>Data and research | Tourism Research Australia</t>
  </si>
  <si>
    <t>Level (4-quarter rolling sum)</t>
  </si>
  <si>
    <t>(a) All industries other than mining; agriculture, forestry and fishing; public administration and safety; and superannuation funds.</t>
  </si>
  <si>
    <t>WA share of Aust. total capex</t>
  </si>
  <si>
    <t>WA share of Aust. mining capex</t>
  </si>
  <si>
    <t>WA share of Aust. non-mining capex</t>
  </si>
  <si>
    <t>Mining share of WA capex</t>
  </si>
  <si>
    <t>PRIVATE NEW CAPITAL EXPENDITURE</t>
  </si>
  <si>
    <t xml:space="preserve">(a) Roads, highways and subdivisions; bridges, railways and harbours; electricity generation and transmission and pipelines; water storage and supply, sewerage and drainage; telecommunications; heaving industry; recreation and other structures. </t>
  </si>
  <si>
    <t>(b) Residential, commercial, industrial and other non-residential buildings.</t>
  </si>
  <si>
    <t>Engineering:</t>
  </si>
  <si>
    <t>Building:</t>
  </si>
  <si>
    <t>Residential</t>
  </si>
  <si>
    <t>Non-residential</t>
  </si>
  <si>
    <t>Roads, highways &amp; subdivisions</t>
  </si>
  <si>
    <t>Bridges, railways &amp; harbours</t>
  </si>
  <si>
    <t>Electricity generation, transmission &amp; distribution &amp; pipelines</t>
  </si>
  <si>
    <t>Water storage &amp; supply, sewerage &amp; drainage</t>
  </si>
  <si>
    <t>Telecommunications</t>
  </si>
  <si>
    <t>Heavy industry</t>
  </si>
  <si>
    <t>Recreation &amp; other</t>
  </si>
  <si>
    <t>Chg ($b)</t>
  </si>
  <si>
    <t>Level ($b)</t>
  </si>
  <si>
    <t>CONSTRUCTION</t>
  </si>
  <si>
    <t>CONSTRUCTION IN PIPELINE</t>
  </si>
  <si>
    <t xml:space="preserve">(a) Data just for Western Australia is not available for some quarters; the data presented here is the national total excluding all states and territories except for Western Australia and the Northern Territory. </t>
  </si>
  <si>
    <t xml:space="preserve">(b) Value of work remaining on jobs under construction at the end of the quarter. </t>
  </si>
  <si>
    <t>(c) Sum of the value of work remaining on jobs under construction and work not yet commenced at the end of the quarter.</t>
  </si>
  <si>
    <t>Engineering</t>
  </si>
  <si>
    <t>SHIPPING FREIGHT RATES</t>
  </si>
  <si>
    <t>(a) Dwellings and ownership transport costs.</t>
  </si>
  <si>
    <t>GROSS FIXED CAPITAL FORMATION BY INDUSTRY SECTOR</t>
  </si>
  <si>
    <t>INDUSTRY SECTOR GROSS FIXED CAPITAL FORMATION</t>
  </si>
  <si>
    <t>EMPLOYMENT BY INDUSTRY SECTOR</t>
  </si>
  <si>
    <t>Annual average</t>
  </si>
  <si>
    <t>(a) Agriculture, forestry and fishing; manufacturing; construction; and electricity, gas, water and waste services.</t>
  </si>
  <si>
    <t>SALES OF MINERALS AND ENERGY COMMODITIES</t>
  </si>
  <si>
    <t>(a) Lithium (spodumene), nickel, cobalt, copper, manganese and rare earths</t>
  </si>
  <si>
    <t>Lithium (spodumene)</t>
  </si>
  <si>
    <t>Million tonnes</t>
  </si>
  <si>
    <t>Tonnes</t>
  </si>
  <si>
    <t>Thousand tonnes</t>
  </si>
  <si>
    <t>np</t>
  </si>
  <si>
    <t>np = not published</t>
  </si>
  <si>
    <t>SALES OF MINERALS AND ENERGY COMMODITIES FOR LATEST YEAR</t>
  </si>
  <si>
    <t>INDUSTRY GROSS VALUE ADDED FOR LATEST YEAR</t>
  </si>
  <si>
    <t>INDUSTRY GROSS FIXED CAPITAL FORMATION FOR LATEST YEAR</t>
  </si>
  <si>
    <t>INDUSTRY EMPLOYMENT FOR LATEST YEAR</t>
  </si>
  <si>
    <t xml:space="preserve">(a) Spodumene. </t>
  </si>
  <si>
    <t>(b) Garnet, illmenite, leucoxene, zircon and rutile.</t>
  </si>
  <si>
    <t>Chg ($m)</t>
  </si>
  <si>
    <t>Value in previous year ($b)</t>
  </si>
  <si>
    <t>AGRICULTURE, FORESTRY AND FISHING GROSS VALUE ADDED</t>
  </si>
  <si>
    <t>(a) Confidential item before April 2018.</t>
  </si>
  <si>
    <t>(b) Excludes confidential items.</t>
  </si>
  <si>
    <t>EXPORTS OF AGRICULTURAL COMMODITIES</t>
  </si>
  <si>
    <t>DEFENCE INDUSTRY GROSS VALUE ADDED</t>
  </si>
  <si>
    <t>$ million</t>
  </si>
  <si>
    <t>GVA ($m)</t>
  </si>
  <si>
    <t>Direct employment headcount</t>
  </si>
  <si>
    <t>TOURIST VISITOR EXPENDITURE</t>
  </si>
  <si>
    <t>Latest tourism statistics - Tourism Western Australia</t>
  </si>
  <si>
    <t>EXPORTS OF EDUCATION-RELATED TRAVEL SERVICES</t>
  </si>
  <si>
    <t>INTERNATIONAL STUDENT ENROLMENTS</t>
  </si>
  <si>
    <t>(b) Vocational education and training.</t>
  </si>
  <si>
    <t>(c) English language intensive courses for overseas students.</t>
  </si>
  <si>
    <t>(d) Enabling courses and foundation studies.</t>
  </si>
  <si>
    <t>Australia - Total</t>
  </si>
  <si>
    <t>Market</t>
  </si>
  <si>
    <t>India</t>
  </si>
  <si>
    <t>Bhutan</t>
  </si>
  <si>
    <t>Nepal</t>
  </si>
  <si>
    <t>Pakistan</t>
  </si>
  <si>
    <t>Colombia</t>
  </si>
  <si>
    <t>Brazil</t>
  </si>
  <si>
    <t>Philippines</t>
  </si>
  <si>
    <t>Enrolments</t>
  </si>
  <si>
    <t>Annual (as at June)</t>
  </si>
  <si>
    <t>ESTIMATED RESIDENT POPULATION BY REGION</t>
  </si>
  <si>
    <t>Back to contents</t>
  </si>
  <si>
    <t xml:space="preserve">Page </t>
  </si>
  <si>
    <t>Chart</t>
  </si>
  <si>
    <t>Gross state/domestic product (change)</t>
  </si>
  <si>
    <t>State final demand by component (contribution to change)</t>
  </si>
  <si>
    <t>Interstate comparison of state final demand by component (contribution to change)</t>
  </si>
  <si>
    <t>Household consumption by component (contribution to change)</t>
  </si>
  <si>
    <t>Private investment by component (contribution to change)</t>
  </si>
  <si>
    <t>Public final demand by component (contribution to change)</t>
  </si>
  <si>
    <t>Indexes of commodity prices</t>
  </si>
  <si>
    <t>Monetary policy interest rates</t>
  </si>
  <si>
    <t>Australian dollar exchange rates</t>
  </si>
  <si>
    <t>Consumer price index (change)</t>
  </si>
  <si>
    <t>Consumer price index by component (contribution to change)</t>
  </si>
  <si>
    <t>Household spending index (change)</t>
  </si>
  <si>
    <t>Employment and total monthly hours worked (change)</t>
  </si>
  <si>
    <t>Employment by industry (change)</t>
  </si>
  <si>
    <t>Participation rate</t>
  </si>
  <si>
    <t>Unemployment rate by region</t>
  </si>
  <si>
    <t>Internet vacancies by occupation group</t>
  </si>
  <si>
    <t>Wage price index (change) and labour utilisation rate</t>
  </si>
  <si>
    <t>Comparison of wage price index (change) and utilisation rate</t>
  </si>
  <si>
    <t>Wage price index (nominal and real change)</t>
  </si>
  <si>
    <t>Estimated resident population (change)</t>
  </si>
  <si>
    <t>Interstate migration</t>
  </si>
  <si>
    <t>Dwelling approvals and completions</t>
  </si>
  <si>
    <t>House and rental price indexes</t>
  </si>
  <si>
    <t>Comparison of median house prices</t>
  </si>
  <si>
    <t>Private new capital expenditure</t>
  </si>
  <si>
    <t>Construction activity</t>
  </si>
  <si>
    <t>Construction activity in the pipeline</t>
  </si>
  <si>
    <t>Shipping freight rates</t>
  </si>
  <si>
    <t>Western Australia - Economic structure and industries</t>
  </si>
  <si>
    <t>Western Australia - Economic conditions</t>
  </si>
  <si>
    <t>Gross state product by broad component</t>
  </si>
  <si>
    <t>Gross state product by component (share)</t>
  </si>
  <si>
    <t>Comparison of gross state/domestic product of component (share)</t>
  </si>
  <si>
    <t>Gross state/domestic product per capita</t>
  </si>
  <si>
    <t>Gross state product by factor incomes</t>
  </si>
  <si>
    <t>Gross household disposable income per capita</t>
  </si>
  <si>
    <t>Exports and imports of goods</t>
  </si>
  <si>
    <t>Exports and imports of services</t>
  </si>
  <si>
    <t>Exports of goods by market</t>
  </si>
  <si>
    <t>Contribution to change in real gross state product from the three Ps</t>
  </si>
  <si>
    <t>Multifactor productivity</t>
  </si>
  <si>
    <t>Net capital stock per capita (change)</t>
  </si>
  <si>
    <t>Population change by component</t>
  </si>
  <si>
    <t>Population by age cohort (share)</t>
  </si>
  <si>
    <t>Population by labour force status (share)</t>
  </si>
  <si>
    <t>Electricity generation by fuel type</t>
  </si>
  <si>
    <t>Greenhouse gas emissions by sector</t>
  </si>
  <si>
    <t>Comparison of greenhouse gas emissions per dollar of gross state product</t>
  </si>
  <si>
    <t>Contribution to change in real gross state product by industry</t>
  </si>
  <si>
    <t>Industry gross value added</t>
  </si>
  <si>
    <t>Industry gross value added (latest year)</t>
  </si>
  <si>
    <t>Contribution to change in gross fixed capital formation by industry</t>
  </si>
  <si>
    <t>Gross fixed capital formation by industry</t>
  </si>
  <si>
    <t>Industry gross fixed capital formation</t>
  </si>
  <si>
    <t>Contribution to change in employment by industry</t>
  </si>
  <si>
    <t>Industry employment</t>
  </si>
  <si>
    <t>Industry employment (latest year)</t>
  </si>
  <si>
    <t>Sales of minerals and energy commodities</t>
  </si>
  <si>
    <t>Sales of minerals and energy commodities (latest year)</t>
  </si>
  <si>
    <t>Agriculture, forestry and fishing industry gross value added</t>
  </si>
  <si>
    <t>Exports of agricultural commodities</t>
  </si>
  <si>
    <t>Defence industry gross value added</t>
  </si>
  <si>
    <t>Visitor expenditure</t>
  </si>
  <si>
    <t>Exports of education-related travel services</t>
  </si>
  <si>
    <t>International student enrolments by sector</t>
  </si>
  <si>
    <t>Regions</t>
  </si>
  <si>
    <t>WA total capex</t>
  </si>
  <si>
    <t>2023-24</t>
  </si>
  <si>
    <t>Actual</t>
  </si>
  <si>
    <t>Expected</t>
  </si>
  <si>
    <t>WA mining capex</t>
  </si>
  <si>
    <t>WA non-mining capex</t>
  </si>
  <si>
    <t>ELECTRICITY GENERATION BY FUEL TYPE</t>
  </si>
  <si>
    <t xml:space="preserve">Source </t>
  </si>
  <si>
    <t>Gigawatt hours (GWh)</t>
  </si>
  <si>
    <t>GREENHOUSE GAS EMISSIONS BY SECTOR</t>
  </si>
  <si>
    <t>2024-25</t>
  </si>
  <si>
    <t>(a) Coal, oil and multi-fuel fired power plants.</t>
  </si>
  <si>
    <t>(b) Wind, solar, biogas and hydro.</t>
  </si>
  <si>
    <t>(a) Includes transport, commercial and services, residential, agriculture and construction industries.</t>
  </si>
  <si>
    <t xml:space="preserve">  Other(a)</t>
  </si>
  <si>
    <t>Carbon Dioxide Equivalent - AR5</t>
  </si>
  <si>
    <t>Home | ANGA (climatechange.gov.au)</t>
  </si>
  <si>
    <t>Kilograms of emissions in carbon dioxide equivalent (AR5) per dollar of gross state product in chain volume measures</t>
  </si>
  <si>
    <t>COMPARISON OF GREENHOUSE GAS EMISSIONS PER DOLLAR OF GROSS STATE PRODUCT</t>
  </si>
  <si>
    <t>Meat &amp; livestock</t>
  </si>
  <si>
    <t>Australian National Accounts: National Income, Expenditure and Product, December 2023 | Australian Bureau of Statistics (abs.gov.au)</t>
  </si>
  <si>
    <t>Total Value of Dwellings, December Quarter 2023 | Australian Bureau of Statistics (abs.gov.au)</t>
  </si>
  <si>
    <t>Rank in year to December 2023</t>
  </si>
  <si>
    <t>Vietnam</t>
  </si>
  <si>
    <t>Kenya</t>
  </si>
  <si>
    <t>China (mainland)</t>
  </si>
  <si>
    <t>ERP</t>
  </si>
  <si>
    <t>Rest of Tas.</t>
  </si>
  <si>
    <t>Building Activity, Australia, December 2023 | Australian Bureau of Statistics (abs.gov.au)</t>
  </si>
  <si>
    <t>Private New Capital Expenditure and Expected Expenditure, Australia, December 2023 | Australian Bureau of Statistics (abs.gov.au)</t>
  </si>
  <si>
    <t>Engineering Construction Activity, Australia, December 2023 | Australian Bureau of Statistics (abs.gov.au)</t>
  </si>
  <si>
    <t>International Trade in Goods, February 2024 | Australian Bureau of Statistics (abs.gov.au)</t>
  </si>
  <si>
    <t>Labour Force, Australia, March 2024 | Australian Bureau of Statistics (abs.gov.au)</t>
  </si>
  <si>
    <t>National, state and territory population, September 2023 | Australian Bureau of Statistics (abs.gov.au)</t>
  </si>
  <si>
    <t>Australian Defence Industry Account, experimental estimates, 2022-23 financial year | Australian Bureau of Statistics (abs.gov.au)</t>
  </si>
  <si>
    <t>(a) Finalised results for 2023.</t>
  </si>
  <si>
    <t>WA's share of Australia's international visitor spend</t>
  </si>
  <si>
    <t>Australia's international visitor spend</t>
  </si>
  <si>
    <t>Machinery &amp; equipment(b)</t>
  </si>
  <si>
    <t>Intellectual property products(c)</t>
  </si>
  <si>
    <t>Dwellings(d)</t>
  </si>
  <si>
    <t>(b) Transport equipment and other machinery and equipment.</t>
  </si>
  <si>
    <t>(c) Computer software, research and development, entertainment, literary or artistic originals, and mineral exploration.</t>
  </si>
  <si>
    <t xml:space="preserve">(d) Buildings or parts of buildings used as residences. </t>
  </si>
  <si>
    <t>Minerals production (no chart)</t>
  </si>
  <si>
    <t>Consumer Price Index, Australia, March Quarter 2024 | Australian Bureau of Statistics (abs.gov.au)</t>
  </si>
  <si>
    <t>Labour Force, Australia, Detailed, March 2024 | Australian Bureau of Statistics (abs.gov.au)</t>
  </si>
  <si>
    <t>International Trade in Goods, March 2024 | Australian Bureau of Statistics (abs.gov.au)</t>
  </si>
  <si>
    <t>Regional population, 2022-23 financial year | Australian Bureau of Statistics (abs.gov.au)</t>
  </si>
  <si>
    <t>Crude Oil</t>
  </si>
  <si>
    <t>Synthetic Rutile</t>
  </si>
  <si>
    <t>Zircon</t>
  </si>
  <si>
    <t>Battery and critical minerals(a) (b)</t>
  </si>
  <si>
    <t>(b) Lithium (spodumene) - data not available from 2001 to 2003; manganese - data not for publication from 2011 to 2013, 2015, 2017, 2019 and 2020; rare earth - data not for publication from 2012 to 2017,2019 and 2023</t>
  </si>
  <si>
    <t>Wage Price Index, Australia, March 2024 | Australian Bureau of Statistics (abs.gov.au)</t>
  </si>
  <si>
    <t>Western Australia - Economic Profile - Data and Charts - May 2024</t>
  </si>
  <si>
    <t>Building Approvals, Australia, April 2024 | Australian Bureau of Statistics (abs.gov.au)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</si>
</sst>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;\-0.0;0.0;@"/>
    <numFmt numFmtId="165" formatCode="0.0"/>
    <numFmt numFmtId="166" formatCode="0;\-0;0;@"/>
    <numFmt numFmtId="167" formatCode="#,##0.0"/>
    <numFmt numFmtId="168" formatCode="0.0%"/>
    <numFmt numFmtId="169" formatCode="0.000"/>
    <numFmt numFmtId="170" formatCode="_-* #,##0_-;\-* #,##0_-;_-* &quot;-&quot;??_-;_-@_-"/>
    <numFmt numFmtId="171" formatCode="mmm\-yyyy"/>
    <numFmt numFmtId="172" formatCode="dd\-mmm\-yyyy"/>
    <numFmt numFmtId="173" formatCode="0.0000000_ ;\-0.0000000\ "/>
    <numFmt numFmtId="174" formatCode="#,##0.00;[Red]\(#,##0.00\)"/>
    <numFmt numFmtId="175" formatCode="#,##0_ ;\-#,##0\ "/>
    <numFmt numFmtId="176" formatCode="#,##0.0_ ;\-#,##0.0\ "/>
    <numFmt numFmtId="177" formatCode="0.00_ ;\-0.00\ "/>
    <numFmt numFmtId="178" formatCode="0.00000"/>
    <numFmt numFmtId="179" formatCode="0.000_ ;\-0.000\ "/>
    <numFmt numFmtId="180" formatCode="0.0000000000000_ ;\-0.000000000000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8" tint="-0.249977111117893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3">
    <xf numFmtId="0" fontId="0" fillId="0" borderId="0"/>
    <xf numFmtId="0" fontId="1" fillId="0" borderId="0"/>
    <xf numFmtId="0" fontId="6" fillId="0" borderId="0"/>
    <xf numFmtId="0" fontId="4" fillId="0" borderId="0">
      <alignment horizontal="left" vertical="center" wrapText="1"/>
    </xf>
    <xf numFmtId="1" fontId="5" fillId="0" borderId="0" applyNumberFormat="0" applyFill="0" applyBorder="0" applyProtection="0">
      <alignment horizontal="left"/>
    </xf>
    <xf numFmtId="1" fontId="4" fillId="0" borderId="0" applyNumberFormat="0" applyFill="0" applyBorder="0" applyProtection="0">
      <alignment horizontal="left"/>
    </xf>
    <xf numFmtId="1" fontId="5" fillId="0" borderId="0" applyNumberFormat="0" applyFill="0" applyBorder="0" applyProtection="0">
      <alignment horizontal="right"/>
    </xf>
    <xf numFmtId="2" fontId="4" fillId="0" borderId="0" applyFill="0" applyBorder="0" applyAlignment="0" applyProtection="0">
      <alignment horizontal="right"/>
    </xf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3" fontId="0" fillId="0" borderId="0" xfId="0" applyNumberFormat="1"/>
    <xf numFmtId="166" fontId="2" fillId="0" borderId="0" xfId="0" applyNumberFormat="1" applyFont="1"/>
    <xf numFmtId="164" fontId="0" fillId="0" borderId="0" xfId="0" applyNumberFormat="1" applyBorder="1" applyAlignment="1">
      <alignment horizontal="center"/>
    </xf>
    <xf numFmtId="164" fontId="0" fillId="0" borderId="0" xfId="0" applyNumberFormat="1"/>
    <xf numFmtId="166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8" applyFont="1"/>
    <xf numFmtId="168" fontId="0" fillId="0" borderId="0" xfId="8" applyNumberFormat="1" applyFont="1"/>
    <xf numFmtId="169" fontId="0" fillId="0" borderId="0" xfId="0" applyNumberFormat="1"/>
    <xf numFmtId="9" fontId="0" fillId="0" borderId="0" xfId="8" applyFont="1" applyAlignment="1">
      <alignment horizontal="center"/>
    </xf>
    <xf numFmtId="0" fontId="0" fillId="0" borderId="0" xfId="0"/>
    <xf numFmtId="168" fontId="0" fillId="0" borderId="0" xfId="8" applyNumberFormat="1" applyFont="1" applyAlignment="1">
      <alignment horizontal="center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70" fontId="0" fillId="0" borderId="0" xfId="0" applyNumberFormat="1"/>
    <xf numFmtId="167" fontId="0" fillId="0" borderId="0" xfId="0" applyNumberFormat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left" wrapText="1"/>
    </xf>
    <xf numFmtId="171" fontId="0" fillId="0" borderId="0" xfId="0" applyNumberFormat="1"/>
    <xf numFmtId="3" fontId="8" fillId="0" borderId="0" xfId="0" applyNumberFormat="1" applyFont="1"/>
    <xf numFmtId="4" fontId="0" fillId="0" borderId="0" xfId="0" applyNumberFormat="1" applyAlignment="1">
      <alignment horizontal="center"/>
    </xf>
    <xf numFmtId="0" fontId="9" fillId="0" borderId="0" xfId="10"/>
    <xf numFmtId="14" fontId="0" fillId="0" borderId="0" xfId="0" applyNumberFormat="1"/>
    <xf numFmtId="170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171" fontId="2" fillId="0" borderId="0" xfId="0" applyNumberFormat="1" applyFont="1" applyAlignment="1">
      <alignment horizontal="left"/>
    </xf>
    <xf numFmtId="164" fontId="2" fillId="0" borderId="0" xfId="0" applyNumberFormat="1" applyFont="1"/>
    <xf numFmtId="165" fontId="2" fillId="0" borderId="0" xfId="0" applyNumberFormat="1" applyFont="1"/>
    <xf numFmtId="172" fontId="0" fillId="0" borderId="0" xfId="0" applyNumberFormat="1"/>
    <xf numFmtId="0" fontId="0" fillId="0" borderId="0" xfId="0" applyAlignment="1"/>
    <xf numFmtId="0" fontId="0" fillId="0" borderId="0" xfId="0" applyFill="1"/>
    <xf numFmtId="166" fontId="0" fillId="0" borderId="0" xfId="0" applyNumberFormat="1"/>
    <xf numFmtId="0" fontId="10" fillId="0" borderId="0" xfId="0" applyFont="1"/>
    <xf numFmtId="173" fontId="0" fillId="0" borderId="0" xfId="0" applyNumberFormat="1"/>
    <xf numFmtId="174" fontId="0" fillId="0" borderId="0" xfId="0" applyNumberFormat="1"/>
    <xf numFmtId="0" fontId="10" fillId="0" borderId="0" xfId="0" applyFont="1" applyAlignment="1"/>
    <xf numFmtId="165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 applyBorder="1" applyAlignment="1">
      <alignment horizontal="center"/>
    </xf>
    <xf numFmtId="171" fontId="0" fillId="0" borderId="0" xfId="0" applyNumberFormat="1" applyBorder="1" applyAlignment="1">
      <alignment horizontal="left"/>
    </xf>
    <xf numFmtId="2" fontId="0" fillId="0" borderId="0" xfId="0" applyNumberFormat="1" applyAlignment="1">
      <alignment horizontal="center"/>
    </xf>
    <xf numFmtId="171" fontId="2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/>
    <xf numFmtId="0" fontId="10" fillId="0" borderId="0" xfId="0" applyFont="1" applyBorder="1" applyAlignment="1"/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75" fontId="0" fillId="0" borderId="0" xfId="0" applyNumberFormat="1" applyAlignment="1">
      <alignment horizontal="center"/>
    </xf>
    <xf numFmtId="0" fontId="1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9" fontId="0" fillId="0" borderId="0" xfId="8" applyFont="1" applyAlignment="1">
      <alignment horizontal="center" wrapText="1"/>
    </xf>
    <xf numFmtId="9" fontId="0" fillId="0" borderId="0" xfId="8" applyNumberFormat="1" applyFont="1" applyAlignment="1">
      <alignment horizontal="center" wrapText="1"/>
    </xf>
    <xf numFmtId="0" fontId="12" fillId="0" borderId="0" xfId="0" applyFont="1" applyAlignment="1">
      <alignment horizontal="right"/>
    </xf>
    <xf numFmtId="165" fontId="0" fillId="0" borderId="0" xfId="0" applyNumberFormat="1" applyFill="1" applyAlignment="1">
      <alignment horizontal="center"/>
    </xf>
    <xf numFmtId="171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1" fontId="12" fillId="0" borderId="0" xfId="0" applyNumberFormat="1" applyFont="1"/>
    <xf numFmtId="171" fontId="0" fillId="0" borderId="0" xfId="0" applyNumberFormat="1" applyAlignment="1">
      <alignment horizontal="left" indent="1"/>
    </xf>
    <xf numFmtId="171" fontId="12" fillId="0" borderId="0" xfId="0" applyNumberFormat="1" applyFont="1" applyAlignment="1">
      <alignment horizontal="right"/>
    </xf>
    <xf numFmtId="3" fontId="1" fillId="0" borderId="0" xfId="8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1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1" fontId="0" fillId="0" borderId="0" xfId="0" applyNumberFormat="1" applyAlignment="1">
      <alignment horizontal="left" wrapText="1" indent="1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0" fontId="0" fillId="0" borderId="0" xfId="0" applyFill="1" applyAlignment="1">
      <alignment horizontal="left"/>
    </xf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1" xfId="0" applyFont="1" applyFill="1" applyBorder="1" applyAlignment="1">
      <alignment horizontal="left" vertical="center" indent="1"/>
    </xf>
    <xf numFmtId="0" fontId="9" fillId="3" borderId="1" xfId="10" applyFill="1" applyBorder="1" applyAlignment="1">
      <alignment horizontal="left" vertical="center" indent="1"/>
    </xf>
    <xf numFmtId="0" fontId="10" fillId="4" borderId="1" xfId="0" applyFont="1" applyFill="1" applyBorder="1" applyAlignment="1">
      <alignment horizontal="left" vertical="center" indent="1"/>
    </xf>
    <xf numFmtId="0" fontId="9" fillId="4" borderId="1" xfId="10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left" vertical="center" indent="1"/>
    </xf>
    <xf numFmtId="165" fontId="0" fillId="0" borderId="0" xfId="0" applyNumberFormat="1" applyAlignment="1">
      <alignment horizontal="left" wrapText="1"/>
    </xf>
    <xf numFmtId="165" fontId="0" fillId="0" borderId="0" xfId="0" applyNumberFormat="1" applyAlignment="1">
      <alignment horizontal="left"/>
    </xf>
    <xf numFmtId="165" fontId="12" fillId="0" borderId="0" xfId="0" applyNumberFormat="1" applyFont="1" applyAlignment="1">
      <alignment horizontal="right"/>
    </xf>
    <xf numFmtId="0" fontId="18" fillId="0" borderId="0" xfId="10" applyFont="1"/>
    <xf numFmtId="169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" fontId="0" fillId="0" borderId="0" xfId="0" applyNumberFormat="1"/>
    <xf numFmtId="9" fontId="0" fillId="0" borderId="0" xfId="8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8" applyNumberFormat="1" applyFont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left"/>
    </xf>
    <xf numFmtId="167" fontId="10" fillId="0" borderId="0" xfId="0" applyNumberFormat="1" applyFont="1" applyAlignment="1">
      <alignment horizontal="center" wrapText="1"/>
    </xf>
    <xf numFmtId="3" fontId="10" fillId="0" borderId="0" xfId="0" applyNumberFormat="1" applyFont="1"/>
    <xf numFmtId="43" fontId="0" fillId="0" borderId="0" xfId="12" applyFont="1"/>
    <xf numFmtId="0" fontId="16" fillId="0" borderId="0" xfId="0" applyFont="1" applyFill="1" applyBorder="1" applyAlignment="1"/>
    <xf numFmtId="177" fontId="16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17" fillId="0" borderId="0" xfId="0" applyFont="1" applyFill="1" applyAlignment="1">
      <alignment horizontal="center"/>
    </xf>
    <xf numFmtId="177" fontId="1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77" fontId="3" fillId="0" borderId="0" xfId="0" applyNumberFormat="1" applyFont="1" applyFill="1" applyBorder="1" applyAlignment="1">
      <alignment horizontal="center"/>
    </xf>
    <xf numFmtId="178" fontId="0" fillId="0" borderId="0" xfId="0" applyNumberFormat="1"/>
    <xf numFmtId="0" fontId="0" fillId="0" borderId="0" xfId="0"/>
    <xf numFmtId="164" fontId="2" fillId="0" borderId="0" xfId="0" applyNumberFormat="1" applyFont="1" applyAlignment="1"/>
    <xf numFmtId="170" fontId="0" fillId="0" borderId="0" xfId="0" applyNumberFormat="1" applyAlignment="1">
      <alignment horizontal="center" vertical="center" wrapText="1"/>
    </xf>
    <xf numFmtId="9" fontId="0" fillId="0" borderId="0" xfId="8" applyFont="1" applyFill="1" applyBorder="1" applyAlignment="1">
      <alignment horizontal="center"/>
    </xf>
    <xf numFmtId="179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8" applyNumberFormat="1" applyFont="1"/>
    <xf numFmtId="0" fontId="0" fillId="0" borderId="0" xfId="0" applyAlignment="1">
      <alignment horizontal="center"/>
    </xf>
    <xf numFmtId="165" fontId="0" fillId="0" borderId="0" xfId="0" applyNumberFormat="1" applyFont="1" applyAlignment="1">
      <alignment horizontal="center"/>
    </xf>
    <xf numFmtId="1" fontId="0" fillId="0" borderId="0" xfId="0" applyNumberForma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19" fillId="0" borderId="0" xfId="0" applyFont="1"/>
    <xf numFmtId="167" fontId="0" fillId="0" borderId="0" xfId="0" applyNumberFormat="1" applyFont="1" applyAlignment="1">
      <alignment horizontal="center"/>
    </xf>
    <xf numFmtId="180" fontId="0" fillId="0" borderId="0" xfId="0" applyNumberFormat="1"/>
    <xf numFmtId="177" fontId="0" fillId="0" borderId="0" xfId="0" applyNumberFormat="1"/>
    <xf numFmtId="171" fontId="12" fillId="0" borderId="0" xfId="0" applyNumberFormat="1" applyFont="1" applyAlignment="1">
      <alignment horizontal="left" vertical="center"/>
    </xf>
    <xf numFmtId="171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0" fontId="14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</cellXfs>
  <cellStyles count="13">
    <cellStyle name="Comma" xfId="12" builtinId="3"/>
    <cellStyle name="DefaultBold" xfId="6" xr:uid="{175A3E46-E7C2-4FD0-AA94-1EE434531FA5}"/>
    <cellStyle name="DefaultDP2" xfId="7" xr:uid="{67B3E319-2897-4091-A71C-9E497651B883}"/>
    <cellStyle name="DefaultLeft" xfId="5" xr:uid="{B5493419-19BE-4790-B219-98936DFE87E2}"/>
    <cellStyle name="DefaultLeftBold" xfId="4" xr:uid="{1367EB10-3A5A-41F2-BA10-38A0E932F927}"/>
    <cellStyle name="Hyperlink" xfId="10" builtinId="8"/>
    <cellStyle name="Hyperlink 2" xfId="11" xr:uid="{139FEDC4-6A8C-473D-B31B-6A62EC416A4D}"/>
    <cellStyle name="Normal" xfId="0" builtinId="0"/>
    <cellStyle name="Normal 2" xfId="1" xr:uid="{B084FA68-910A-47CD-938E-3F8CCA6A2E7C}"/>
    <cellStyle name="Normal 2 2" xfId="2" xr:uid="{50877F89-E89D-46E3-AAFF-D6501DDA75A8}"/>
    <cellStyle name="Normal 2 2 2" xfId="9" xr:uid="{8AF5D92F-F09B-4836-97D6-8A8A790C573C}"/>
    <cellStyle name="Percent" xfId="8" builtinId="5"/>
    <cellStyle name="Style2" xfId="3" xr:uid="{E3D06E8C-261B-4264-92B7-A042DA187D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'Gross state product'!$B$12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'Gross state product'!$A$13:$A$33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'Gross state product'!$B$13:$B$33</c:f>
              <c:numCache>
                <c:formatCode>0.0;\-0.0;0.0;@</c:formatCode>
                <c:ptCount val="21"/>
                <c:pt idx="0">
                  <c:v>5.1757167925044589</c:v>
                </c:pt>
                <c:pt idx="1">
                  <c:v>7.2955570521847424</c:v>
                </c:pt>
                <c:pt idx="2">
                  <c:v>3.7214389310254559</c:v>
                </c:pt>
                <c:pt idx="3">
                  <c:v>4.9266232962438261</c:v>
                </c:pt>
                <c:pt idx="4">
                  <c:v>6.6824837132483106</c:v>
                </c:pt>
                <c:pt idx="5">
                  <c:v>5.1670823759732309</c:v>
                </c:pt>
                <c:pt idx="6">
                  <c:v>2.3697605315117887</c:v>
                </c:pt>
                <c:pt idx="7">
                  <c:v>5.9898349704407661</c:v>
                </c:pt>
                <c:pt idx="8">
                  <c:v>4.6499190616172692</c:v>
                </c:pt>
                <c:pt idx="9">
                  <c:v>8.2836583642587058</c:v>
                </c:pt>
                <c:pt idx="10">
                  <c:v>6.0402769595266692</c:v>
                </c:pt>
                <c:pt idx="11">
                  <c:v>5.7607293060600195</c:v>
                </c:pt>
                <c:pt idx="12">
                  <c:v>2.2704549947750507</c:v>
                </c:pt>
                <c:pt idx="13">
                  <c:v>1.0416752966648124</c:v>
                </c:pt>
                <c:pt idx="14">
                  <c:v>-1.0060648134229466</c:v>
                </c:pt>
                <c:pt idx="15">
                  <c:v>2.1957482054113742</c:v>
                </c:pt>
                <c:pt idx="16">
                  <c:v>1.6603944855235531</c:v>
                </c:pt>
                <c:pt idx="17">
                  <c:v>1.1740663674365326</c:v>
                </c:pt>
                <c:pt idx="18">
                  <c:v>3.2848546295542347</c:v>
                </c:pt>
                <c:pt idx="19">
                  <c:v>2.9344672107175729</c:v>
                </c:pt>
                <c:pt idx="20">
                  <c:v>3.4620344795212921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03260512"/>
        <c:axId val="1529590256"/>
      </c:barChart>
      <c:lineChart>
        <c:grouping val="standard"/>
        <c:varyColors val="0"/>
        <c:ser>
          <c:idx val="8"/>
          <c:order val="1"/>
          <c:tx>
            <c:strRef>
              <c:f>'Gross state product'!$C$12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'Gross state product'!$A$13:$A$33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'Gross state product'!$C$13:$C$33</c:f>
              <c:numCache>
                <c:formatCode>0.0;\-0.0;0.0;@</c:formatCode>
                <c:ptCount val="21"/>
                <c:pt idx="0">
                  <c:v>3.0906871816563486</c:v>
                </c:pt>
                <c:pt idx="1">
                  <c:v>4.2243217271693112</c:v>
                </c:pt>
                <c:pt idx="2">
                  <c:v>3.1541392567278947</c:v>
                </c:pt>
                <c:pt idx="3">
                  <c:v>2.7552982427312633</c:v>
                </c:pt>
                <c:pt idx="4">
                  <c:v>3.7733926810883611</c:v>
                </c:pt>
                <c:pt idx="5">
                  <c:v>3.5862279798605456</c:v>
                </c:pt>
                <c:pt idx="6">
                  <c:v>1.8925736085825928</c:v>
                </c:pt>
                <c:pt idx="7">
                  <c:v>2.2265380779750377</c:v>
                </c:pt>
                <c:pt idx="8">
                  <c:v>2.4089717800568566</c:v>
                </c:pt>
                <c:pt idx="9">
                  <c:v>3.9184096253833678</c:v>
                </c:pt>
                <c:pt idx="10">
                  <c:v>2.6061984470602706</c:v>
                </c:pt>
                <c:pt idx="11">
                  <c:v>2.6074010318852814</c:v>
                </c:pt>
                <c:pt idx="12">
                  <c:v>2.2018101533680667</c:v>
                </c:pt>
                <c:pt idx="13">
                  <c:v>2.7791426253722218</c:v>
                </c:pt>
                <c:pt idx="14">
                  <c:v>2.3187093869881714</c:v>
                </c:pt>
                <c:pt idx="15">
                  <c:v>2.9063631150986646</c:v>
                </c:pt>
                <c:pt idx="16">
                  <c:v>2.1811091061096022</c:v>
                </c:pt>
                <c:pt idx="17">
                  <c:v>-0.33468635945015368</c:v>
                </c:pt>
                <c:pt idx="18">
                  <c:v>2.1118308892515092</c:v>
                </c:pt>
                <c:pt idx="19">
                  <c:v>4.2689463934986627</c:v>
                </c:pt>
                <c:pt idx="20">
                  <c:v>3.0169881035701396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5"/>
        <c:noMultiLvlLbl val="0"/>
      </c:catAx>
      <c:valAx>
        <c:axId val="15295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'Exchange rates'!$B$12</c:f>
              <c:strCache>
                <c:ptCount val="1"/>
                <c:pt idx="0">
                  <c:v>US dollar (cents)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38107</c:v>
                </c:pt>
                <c:pt idx="1">
                  <c:v>38138</c:v>
                </c:pt>
                <c:pt idx="2">
                  <c:v>38168</c:v>
                </c:pt>
                <c:pt idx="3">
                  <c:v>38199</c:v>
                </c:pt>
                <c:pt idx="4">
                  <c:v>38230</c:v>
                </c:pt>
                <c:pt idx="5">
                  <c:v>38260</c:v>
                </c:pt>
                <c:pt idx="6">
                  <c:v>38291</c:v>
                </c:pt>
                <c:pt idx="7">
                  <c:v>38321</c:v>
                </c:pt>
                <c:pt idx="8">
                  <c:v>38352</c:v>
                </c:pt>
                <c:pt idx="9">
                  <c:v>38383</c:v>
                </c:pt>
                <c:pt idx="10">
                  <c:v>38411</c:v>
                </c:pt>
                <c:pt idx="11">
                  <c:v>38442</c:v>
                </c:pt>
                <c:pt idx="12">
                  <c:v>38472</c:v>
                </c:pt>
                <c:pt idx="13">
                  <c:v>38503</c:v>
                </c:pt>
                <c:pt idx="14">
                  <c:v>38533</c:v>
                </c:pt>
                <c:pt idx="15">
                  <c:v>38564</c:v>
                </c:pt>
                <c:pt idx="16">
                  <c:v>38595</c:v>
                </c:pt>
                <c:pt idx="17">
                  <c:v>38625</c:v>
                </c:pt>
                <c:pt idx="18">
                  <c:v>38656</c:v>
                </c:pt>
                <c:pt idx="19">
                  <c:v>38686</c:v>
                </c:pt>
                <c:pt idx="20">
                  <c:v>38717</c:v>
                </c:pt>
                <c:pt idx="21">
                  <c:v>38748</c:v>
                </c:pt>
                <c:pt idx="22">
                  <c:v>38776</c:v>
                </c:pt>
                <c:pt idx="23">
                  <c:v>38807</c:v>
                </c:pt>
                <c:pt idx="24">
                  <c:v>38837</c:v>
                </c:pt>
                <c:pt idx="25">
                  <c:v>38868</c:v>
                </c:pt>
                <c:pt idx="26">
                  <c:v>38898</c:v>
                </c:pt>
                <c:pt idx="27">
                  <c:v>38929</c:v>
                </c:pt>
                <c:pt idx="28">
                  <c:v>38960</c:v>
                </c:pt>
                <c:pt idx="29">
                  <c:v>38990</c:v>
                </c:pt>
                <c:pt idx="30">
                  <c:v>39021</c:v>
                </c:pt>
                <c:pt idx="31">
                  <c:v>39051</c:v>
                </c:pt>
                <c:pt idx="32">
                  <c:v>39082</c:v>
                </c:pt>
                <c:pt idx="33">
                  <c:v>39113</c:v>
                </c:pt>
                <c:pt idx="34">
                  <c:v>39141</c:v>
                </c:pt>
                <c:pt idx="35">
                  <c:v>39172</c:v>
                </c:pt>
                <c:pt idx="36">
                  <c:v>39202</c:v>
                </c:pt>
                <c:pt idx="37">
                  <c:v>39233</c:v>
                </c:pt>
                <c:pt idx="38">
                  <c:v>39263</c:v>
                </c:pt>
                <c:pt idx="39">
                  <c:v>39294</c:v>
                </c:pt>
                <c:pt idx="40">
                  <c:v>39325</c:v>
                </c:pt>
                <c:pt idx="41">
                  <c:v>39355</c:v>
                </c:pt>
                <c:pt idx="42">
                  <c:v>39386</c:v>
                </c:pt>
                <c:pt idx="43">
                  <c:v>39416</c:v>
                </c:pt>
                <c:pt idx="44">
                  <c:v>39447</c:v>
                </c:pt>
                <c:pt idx="45">
                  <c:v>39478</c:v>
                </c:pt>
                <c:pt idx="46">
                  <c:v>39507</c:v>
                </c:pt>
                <c:pt idx="47">
                  <c:v>39538</c:v>
                </c:pt>
                <c:pt idx="48">
                  <c:v>39568</c:v>
                </c:pt>
                <c:pt idx="49">
                  <c:v>39599</c:v>
                </c:pt>
                <c:pt idx="50">
                  <c:v>39629</c:v>
                </c:pt>
                <c:pt idx="51">
                  <c:v>39660</c:v>
                </c:pt>
                <c:pt idx="52">
                  <c:v>39691</c:v>
                </c:pt>
                <c:pt idx="53">
                  <c:v>39721</c:v>
                </c:pt>
                <c:pt idx="54">
                  <c:v>39752</c:v>
                </c:pt>
                <c:pt idx="55">
                  <c:v>39782</c:v>
                </c:pt>
                <c:pt idx="56">
                  <c:v>39813</c:v>
                </c:pt>
                <c:pt idx="57">
                  <c:v>39844</c:v>
                </c:pt>
                <c:pt idx="58">
                  <c:v>39872</c:v>
                </c:pt>
                <c:pt idx="59">
                  <c:v>39903</c:v>
                </c:pt>
                <c:pt idx="60">
                  <c:v>39933</c:v>
                </c:pt>
                <c:pt idx="61">
                  <c:v>39964</c:v>
                </c:pt>
                <c:pt idx="62">
                  <c:v>39994</c:v>
                </c:pt>
                <c:pt idx="63">
                  <c:v>40025</c:v>
                </c:pt>
                <c:pt idx="64">
                  <c:v>40056</c:v>
                </c:pt>
                <c:pt idx="65">
                  <c:v>40086</c:v>
                </c:pt>
                <c:pt idx="66">
                  <c:v>40117</c:v>
                </c:pt>
                <c:pt idx="67">
                  <c:v>40147</c:v>
                </c:pt>
                <c:pt idx="68">
                  <c:v>40178</c:v>
                </c:pt>
                <c:pt idx="69">
                  <c:v>40209</c:v>
                </c:pt>
                <c:pt idx="70">
                  <c:v>40237</c:v>
                </c:pt>
                <c:pt idx="71">
                  <c:v>40268</c:v>
                </c:pt>
                <c:pt idx="72">
                  <c:v>40298</c:v>
                </c:pt>
                <c:pt idx="73">
                  <c:v>40329</c:v>
                </c:pt>
                <c:pt idx="74">
                  <c:v>40359</c:v>
                </c:pt>
                <c:pt idx="75">
                  <c:v>40390</c:v>
                </c:pt>
                <c:pt idx="76">
                  <c:v>40421</c:v>
                </c:pt>
                <c:pt idx="77">
                  <c:v>40451</c:v>
                </c:pt>
                <c:pt idx="78">
                  <c:v>40482</c:v>
                </c:pt>
                <c:pt idx="79">
                  <c:v>40512</c:v>
                </c:pt>
                <c:pt idx="80">
                  <c:v>40543</c:v>
                </c:pt>
                <c:pt idx="81">
                  <c:v>40574</c:v>
                </c:pt>
                <c:pt idx="82">
                  <c:v>40602</c:v>
                </c:pt>
                <c:pt idx="83">
                  <c:v>40633</c:v>
                </c:pt>
                <c:pt idx="84">
                  <c:v>40663</c:v>
                </c:pt>
                <c:pt idx="85">
                  <c:v>40694</c:v>
                </c:pt>
                <c:pt idx="86">
                  <c:v>40724</c:v>
                </c:pt>
                <c:pt idx="87">
                  <c:v>40755</c:v>
                </c:pt>
                <c:pt idx="88">
                  <c:v>40786</c:v>
                </c:pt>
                <c:pt idx="89">
                  <c:v>40816</c:v>
                </c:pt>
                <c:pt idx="90">
                  <c:v>40847</c:v>
                </c:pt>
                <c:pt idx="91">
                  <c:v>40877</c:v>
                </c:pt>
                <c:pt idx="92">
                  <c:v>40908</c:v>
                </c:pt>
                <c:pt idx="93">
                  <c:v>40939</c:v>
                </c:pt>
                <c:pt idx="94">
                  <c:v>40968</c:v>
                </c:pt>
                <c:pt idx="95">
                  <c:v>40999</c:v>
                </c:pt>
                <c:pt idx="96">
                  <c:v>41029</c:v>
                </c:pt>
                <c:pt idx="97">
                  <c:v>41060</c:v>
                </c:pt>
                <c:pt idx="98">
                  <c:v>41090</c:v>
                </c:pt>
                <c:pt idx="99">
                  <c:v>41121</c:v>
                </c:pt>
                <c:pt idx="100">
                  <c:v>41152</c:v>
                </c:pt>
                <c:pt idx="101">
                  <c:v>41182</c:v>
                </c:pt>
                <c:pt idx="102">
                  <c:v>41213</c:v>
                </c:pt>
                <c:pt idx="103">
                  <c:v>41243</c:v>
                </c:pt>
                <c:pt idx="104">
                  <c:v>41274</c:v>
                </c:pt>
                <c:pt idx="105">
                  <c:v>41305</c:v>
                </c:pt>
                <c:pt idx="106">
                  <c:v>41333</c:v>
                </c:pt>
                <c:pt idx="107">
                  <c:v>41364</c:v>
                </c:pt>
                <c:pt idx="108">
                  <c:v>41394</c:v>
                </c:pt>
                <c:pt idx="109">
                  <c:v>41425</c:v>
                </c:pt>
                <c:pt idx="110">
                  <c:v>41455</c:v>
                </c:pt>
                <c:pt idx="111">
                  <c:v>41486</c:v>
                </c:pt>
                <c:pt idx="112">
                  <c:v>41517</c:v>
                </c:pt>
                <c:pt idx="113">
                  <c:v>41547</c:v>
                </c:pt>
                <c:pt idx="114">
                  <c:v>41578</c:v>
                </c:pt>
                <c:pt idx="115">
                  <c:v>41608</c:v>
                </c:pt>
                <c:pt idx="116">
                  <c:v>41639</c:v>
                </c:pt>
                <c:pt idx="117">
                  <c:v>41670</c:v>
                </c:pt>
                <c:pt idx="118">
                  <c:v>41698</c:v>
                </c:pt>
                <c:pt idx="119">
                  <c:v>41729</c:v>
                </c:pt>
                <c:pt idx="120">
                  <c:v>41759</c:v>
                </c:pt>
                <c:pt idx="121">
                  <c:v>41790</c:v>
                </c:pt>
                <c:pt idx="122">
                  <c:v>41820</c:v>
                </c:pt>
                <c:pt idx="123">
                  <c:v>41851</c:v>
                </c:pt>
                <c:pt idx="124">
                  <c:v>41882</c:v>
                </c:pt>
                <c:pt idx="125">
                  <c:v>41912</c:v>
                </c:pt>
                <c:pt idx="126">
                  <c:v>41943</c:v>
                </c:pt>
                <c:pt idx="127">
                  <c:v>41973</c:v>
                </c:pt>
                <c:pt idx="128">
                  <c:v>42004</c:v>
                </c:pt>
                <c:pt idx="129">
                  <c:v>42035</c:v>
                </c:pt>
                <c:pt idx="130">
                  <c:v>42063</c:v>
                </c:pt>
                <c:pt idx="131">
                  <c:v>42094</c:v>
                </c:pt>
                <c:pt idx="132">
                  <c:v>42124</c:v>
                </c:pt>
                <c:pt idx="133">
                  <c:v>42155</c:v>
                </c:pt>
                <c:pt idx="134">
                  <c:v>42185</c:v>
                </c:pt>
                <c:pt idx="135">
                  <c:v>42216</c:v>
                </c:pt>
                <c:pt idx="136">
                  <c:v>42247</c:v>
                </c:pt>
                <c:pt idx="137">
                  <c:v>42277</c:v>
                </c:pt>
                <c:pt idx="138">
                  <c:v>42308</c:v>
                </c:pt>
                <c:pt idx="139">
                  <c:v>42338</c:v>
                </c:pt>
                <c:pt idx="140">
                  <c:v>42369</c:v>
                </c:pt>
                <c:pt idx="141">
                  <c:v>42400</c:v>
                </c:pt>
                <c:pt idx="142">
                  <c:v>42429</c:v>
                </c:pt>
                <c:pt idx="143">
                  <c:v>42460</c:v>
                </c:pt>
                <c:pt idx="144">
                  <c:v>42490</c:v>
                </c:pt>
                <c:pt idx="145">
                  <c:v>42521</c:v>
                </c:pt>
                <c:pt idx="146">
                  <c:v>42551</c:v>
                </c:pt>
                <c:pt idx="147">
                  <c:v>42582</c:v>
                </c:pt>
                <c:pt idx="148">
                  <c:v>42613</c:v>
                </c:pt>
                <c:pt idx="149">
                  <c:v>42643</c:v>
                </c:pt>
                <c:pt idx="150">
                  <c:v>42674</c:v>
                </c:pt>
                <c:pt idx="151">
                  <c:v>42704</c:v>
                </c:pt>
                <c:pt idx="152">
                  <c:v>42735</c:v>
                </c:pt>
                <c:pt idx="153">
                  <c:v>42766</c:v>
                </c:pt>
                <c:pt idx="154">
                  <c:v>42794</c:v>
                </c:pt>
                <c:pt idx="155">
                  <c:v>42825</c:v>
                </c:pt>
                <c:pt idx="156">
                  <c:v>42855</c:v>
                </c:pt>
                <c:pt idx="157">
                  <c:v>42886</c:v>
                </c:pt>
                <c:pt idx="158">
                  <c:v>42916</c:v>
                </c:pt>
                <c:pt idx="159">
                  <c:v>42947</c:v>
                </c:pt>
                <c:pt idx="160">
                  <c:v>42978</c:v>
                </c:pt>
                <c:pt idx="161">
                  <c:v>43008</c:v>
                </c:pt>
                <c:pt idx="162">
                  <c:v>43039</c:v>
                </c:pt>
                <c:pt idx="163">
                  <c:v>43069</c:v>
                </c:pt>
                <c:pt idx="164">
                  <c:v>43100</c:v>
                </c:pt>
                <c:pt idx="165">
                  <c:v>43131</c:v>
                </c:pt>
                <c:pt idx="166">
                  <c:v>43159</c:v>
                </c:pt>
                <c:pt idx="167">
                  <c:v>43190</c:v>
                </c:pt>
                <c:pt idx="168">
                  <c:v>43220</c:v>
                </c:pt>
                <c:pt idx="169">
                  <c:v>43251</c:v>
                </c:pt>
                <c:pt idx="170">
                  <c:v>43281</c:v>
                </c:pt>
                <c:pt idx="171">
                  <c:v>43312</c:v>
                </c:pt>
                <c:pt idx="172">
                  <c:v>43343</c:v>
                </c:pt>
                <c:pt idx="173">
                  <c:v>43373</c:v>
                </c:pt>
                <c:pt idx="174">
                  <c:v>43404</c:v>
                </c:pt>
                <c:pt idx="175">
                  <c:v>43434</c:v>
                </c:pt>
                <c:pt idx="176">
                  <c:v>43465</c:v>
                </c:pt>
                <c:pt idx="177">
                  <c:v>43496</c:v>
                </c:pt>
                <c:pt idx="178">
                  <c:v>43524</c:v>
                </c:pt>
                <c:pt idx="179">
                  <c:v>43555</c:v>
                </c:pt>
                <c:pt idx="180">
                  <c:v>43585</c:v>
                </c:pt>
                <c:pt idx="181">
                  <c:v>43616</c:v>
                </c:pt>
                <c:pt idx="182">
                  <c:v>43646</c:v>
                </c:pt>
                <c:pt idx="183">
                  <c:v>43677</c:v>
                </c:pt>
                <c:pt idx="184">
                  <c:v>43708</c:v>
                </c:pt>
                <c:pt idx="185">
                  <c:v>43738</c:v>
                </c:pt>
                <c:pt idx="186">
                  <c:v>43769</c:v>
                </c:pt>
                <c:pt idx="187">
                  <c:v>43799</c:v>
                </c:pt>
                <c:pt idx="188">
                  <c:v>43830</c:v>
                </c:pt>
                <c:pt idx="189">
                  <c:v>43861</c:v>
                </c:pt>
                <c:pt idx="190">
                  <c:v>43890</c:v>
                </c:pt>
                <c:pt idx="191">
                  <c:v>43921</c:v>
                </c:pt>
                <c:pt idx="192">
                  <c:v>43951</c:v>
                </c:pt>
                <c:pt idx="193">
                  <c:v>43982</c:v>
                </c:pt>
                <c:pt idx="194">
                  <c:v>44012</c:v>
                </c:pt>
                <c:pt idx="195">
                  <c:v>44043</c:v>
                </c:pt>
                <c:pt idx="196">
                  <c:v>44074</c:v>
                </c:pt>
                <c:pt idx="197">
                  <c:v>44104</c:v>
                </c:pt>
                <c:pt idx="198">
                  <c:v>44135</c:v>
                </c:pt>
                <c:pt idx="199">
                  <c:v>44165</c:v>
                </c:pt>
                <c:pt idx="200">
                  <c:v>44196</c:v>
                </c:pt>
                <c:pt idx="201">
                  <c:v>44227</c:v>
                </c:pt>
                <c:pt idx="202">
                  <c:v>44255</c:v>
                </c:pt>
                <c:pt idx="203">
                  <c:v>44286</c:v>
                </c:pt>
                <c:pt idx="204">
                  <c:v>44316</c:v>
                </c:pt>
                <c:pt idx="205">
                  <c:v>44347</c:v>
                </c:pt>
                <c:pt idx="206">
                  <c:v>44377</c:v>
                </c:pt>
                <c:pt idx="207">
                  <c:v>44408</c:v>
                </c:pt>
                <c:pt idx="208">
                  <c:v>44439</c:v>
                </c:pt>
                <c:pt idx="209">
                  <c:v>44469</c:v>
                </c:pt>
                <c:pt idx="210">
                  <c:v>44500</c:v>
                </c:pt>
                <c:pt idx="211">
                  <c:v>44530</c:v>
                </c:pt>
                <c:pt idx="212">
                  <c:v>44561</c:v>
                </c:pt>
                <c:pt idx="213">
                  <c:v>44592</c:v>
                </c:pt>
                <c:pt idx="214">
                  <c:v>44620</c:v>
                </c:pt>
                <c:pt idx="215">
                  <c:v>44651</c:v>
                </c:pt>
                <c:pt idx="216">
                  <c:v>44681</c:v>
                </c:pt>
                <c:pt idx="217">
                  <c:v>44712</c:v>
                </c:pt>
                <c:pt idx="218">
                  <c:v>44742</c:v>
                </c:pt>
                <c:pt idx="219">
                  <c:v>44773</c:v>
                </c:pt>
                <c:pt idx="220">
                  <c:v>44804</c:v>
                </c:pt>
                <c:pt idx="221">
                  <c:v>44834</c:v>
                </c:pt>
                <c:pt idx="222">
                  <c:v>44865</c:v>
                </c:pt>
                <c:pt idx="223">
                  <c:v>44895</c:v>
                </c:pt>
                <c:pt idx="224">
                  <c:v>44926</c:v>
                </c:pt>
                <c:pt idx="225">
                  <c:v>44957</c:v>
                </c:pt>
                <c:pt idx="226">
                  <c:v>44985</c:v>
                </c:pt>
                <c:pt idx="227">
                  <c:v>45016</c:v>
                </c:pt>
                <c:pt idx="228">
                  <c:v>45046</c:v>
                </c:pt>
                <c:pt idx="229">
                  <c:v>45077</c:v>
                </c:pt>
                <c:pt idx="230">
                  <c:v>45107</c:v>
                </c:pt>
                <c:pt idx="231">
                  <c:v>45138</c:v>
                </c:pt>
                <c:pt idx="232">
                  <c:v>45169</c:v>
                </c:pt>
                <c:pt idx="233">
                  <c:v>45199</c:v>
                </c:pt>
                <c:pt idx="234">
                  <c:v>45230</c:v>
                </c:pt>
                <c:pt idx="235">
                  <c:v>45260</c:v>
                </c:pt>
                <c:pt idx="236">
                  <c:v>45291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'Exchange rates'!$B$13:$B$253</c:f>
              <c:numCache>
                <c:formatCode>0.0</c:formatCode>
                <c:ptCount val="241"/>
                <c:pt idx="0">
                  <c:v>72.2</c:v>
                </c:pt>
                <c:pt idx="1">
                  <c:v>71.430000000000007</c:v>
                </c:pt>
                <c:pt idx="2">
                  <c:v>68.89</c:v>
                </c:pt>
                <c:pt idx="3">
                  <c:v>69.86</c:v>
                </c:pt>
                <c:pt idx="4">
                  <c:v>70.11</c:v>
                </c:pt>
                <c:pt idx="5">
                  <c:v>71.47</c:v>
                </c:pt>
                <c:pt idx="6">
                  <c:v>74.61</c:v>
                </c:pt>
                <c:pt idx="7">
                  <c:v>77.75</c:v>
                </c:pt>
                <c:pt idx="8">
                  <c:v>77.900000000000006</c:v>
                </c:pt>
                <c:pt idx="9">
                  <c:v>77.44</c:v>
                </c:pt>
                <c:pt idx="10">
                  <c:v>79.05</c:v>
                </c:pt>
                <c:pt idx="11">
                  <c:v>77.19</c:v>
                </c:pt>
                <c:pt idx="12">
                  <c:v>78.11</c:v>
                </c:pt>
                <c:pt idx="13">
                  <c:v>75.570000000000007</c:v>
                </c:pt>
                <c:pt idx="14">
                  <c:v>76.37</c:v>
                </c:pt>
                <c:pt idx="15">
                  <c:v>75.949999999999989</c:v>
                </c:pt>
                <c:pt idx="16">
                  <c:v>74.709999999999994</c:v>
                </c:pt>
                <c:pt idx="17">
                  <c:v>76.149999999999991</c:v>
                </c:pt>
                <c:pt idx="18">
                  <c:v>74.87</c:v>
                </c:pt>
                <c:pt idx="19">
                  <c:v>73.89</c:v>
                </c:pt>
                <c:pt idx="20">
                  <c:v>73.37</c:v>
                </c:pt>
                <c:pt idx="21">
                  <c:v>75.099999999999994</c:v>
                </c:pt>
                <c:pt idx="22">
                  <c:v>73.819999999999993</c:v>
                </c:pt>
                <c:pt idx="23">
                  <c:v>71.59</c:v>
                </c:pt>
                <c:pt idx="24">
                  <c:v>75.42</c:v>
                </c:pt>
                <c:pt idx="25">
                  <c:v>76.36</c:v>
                </c:pt>
                <c:pt idx="26">
                  <c:v>74.33</c:v>
                </c:pt>
                <c:pt idx="27">
                  <c:v>76.58</c:v>
                </c:pt>
                <c:pt idx="28">
                  <c:v>76.27000000000001</c:v>
                </c:pt>
                <c:pt idx="29">
                  <c:v>74.8</c:v>
                </c:pt>
                <c:pt idx="30">
                  <c:v>76.92</c:v>
                </c:pt>
                <c:pt idx="31">
                  <c:v>78.5</c:v>
                </c:pt>
                <c:pt idx="32">
                  <c:v>79.13</c:v>
                </c:pt>
                <c:pt idx="33">
                  <c:v>77.2</c:v>
                </c:pt>
                <c:pt idx="34">
                  <c:v>78.8</c:v>
                </c:pt>
                <c:pt idx="35">
                  <c:v>80.7</c:v>
                </c:pt>
                <c:pt idx="36">
                  <c:v>82.679999999999993</c:v>
                </c:pt>
                <c:pt idx="37">
                  <c:v>82.44</c:v>
                </c:pt>
                <c:pt idx="38">
                  <c:v>84.87</c:v>
                </c:pt>
                <c:pt idx="39">
                  <c:v>85.72</c:v>
                </c:pt>
                <c:pt idx="40">
                  <c:v>82.14</c:v>
                </c:pt>
                <c:pt idx="41">
                  <c:v>88.27000000000001</c:v>
                </c:pt>
                <c:pt idx="42">
                  <c:v>92.16</c:v>
                </c:pt>
                <c:pt idx="43">
                  <c:v>88.649999999999991</c:v>
                </c:pt>
                <c:pt idx="44">
                  <c:v>88.160000000000011</c:v>
                </c:pt>
                <c:pt idx="45">
                  <c:v>88.84</c:v>
                </c:pt>
                <c:pt idx="46">
                  <c:v>94.66</c:v>
                </c:pt>
                <c:pt idx="47">
                  <c:v>91.8</c:v>
                </c:pt>
                <c:pt idx="48">
                  <c:v>93.37</c:v>
                </c:pt>
                <c:pt idx="49">
                  <c:v>95.59</c:v>
                </c:pt>
                <c:pt idx="50">
                  <c:v>96.26</c:v>
                </c:pt>
                <c:pt idx="51">
                  <c:v>94.34</c:v>
                </c:pt>
                <c:pt idx="52">
                  <c:v>86.39</c:v>
                </c:pt>
                <c:pt idx="53">
                  <c:v>79.959999999999994</c:v>
                </c:pt>
                <c:pt idx="54">
                  <c:v>66.8</c:v>
                </c:pt>
                <c:pt idx="55">
                  <c:v>65.72</c:v>
                </c:pt>
                <c:pt idx="56">
                  <c:v>69.28</c:v>
                </c:pt>
                <c:pt idx="57">
                  <c:v>64.38000000000001</c:v>
                </c:pt>
                <c:pt idx="58">
                  <c:v>64.539999999999992</c:v>
                </c:pt>
                <c:pt idx="59">
                  <c:v>68.73</c:v>
                </c:pt>
                <c:pt idx="60">
                  <c:v>72.650000000000006</c:v>
                </c:pt>
                <c:pt idx="61">
                  <c:v>79.12</c:v>
                </c:pt>
                <c:pt idx="62">
                  <c:v>81.14</c:v>
                </c:pt>
                <c:pt idx="63">
                  <c:v>82.809999999999988</c:v>
                </c:pt>
                <c:pt idx="64">
                  <c:v>83.93</c:v>
                </c:pt>
                <c:pt idx="65">
                  <c:v>88.01</c:v>
                </c:pt>
                <c:pt idx="66">
                  <c:v>91.61</c:v>
                </c:pt>
                <c:pt idx="67">
                  <c:v>91.78</c:v>
                </c:pt>
                <c:pt idx="68">
                  <c:v>89.69</c:v>
                </c:pt>
                <c:pt idx="69">
                  <c:v>89.09</c:v>
                </c:pt>
                <c:pt idx="70">
                  <c:v>88.990000000000009</c:v>
                </c:pt>
                <c:pt idx="71">
                  <c:v>91.59</c:v>
                </c:pt>
                <c:pt idx="72">
                  <c:v>93</c:v>
                </c:pt>
                <c:pt idx="73">
                  <c:v>84.899999999999991</c:v>
                </c:pt>
                <c:pt idx="74">
                  <c:v>85.22999999999999</c:v>
                </c:pt>
                <c:pt idx="75">
                  <c:v>89.86</c:v>
                </c:pt>
                <c:pt idx="76">
                  <c:v>89.18</c:v>
                </c:pt>
                <c:pt idx="77">
                  <c:v>96.67</c:v>
                </c:pt>
                <c:pt idx="78">
                  <c:v>97.61</c:v>
                </c:pt>
                <c:pt idx="79">
                  <c:v>96.179999999999993</c:v>
                </c:pt>
                <c:pt idx="80">
                  <c:v>101.63</c:v>
                </c:pt>
                <c:pt idx="81">
                  <c:v>99.24</c:v>
                </c:pt>
                <c:pt idx="82">
                  <c:v>101.63</c:v>
                </c:pt>
                <c:pt idx="83">
                  <c:v>103.34</c:v>
                </c:pt>
                <c:pt idx="84">
                  <c:v>109.00000000000001</c:v>
                </c:pt>
                <c:pt idx="85">
                  <c:v>107.09</c:v>
                </c:pt>
                <c:pt idx="86">
                  <c:v>107.39000000000001</c:v>
                </c:pt>
                <c:pt idx="87">
                  <c:v>109.53999999999999</c:v>
                </c:pt>
                <c:pt idx="88">
                  <c:v>106.91</c:v>
                </c:pt>
                <c:pt idx="89">
                  <c:v>97.81</c:v>
                </c:pt>
                <c:pt idx="90">
                  <c:v>105.08999999999999</c:v>
                </c:pt>
                <c:pt idx="91">
                  <c:v>100.21</c:v>
                </c:pt>
                <c:pt idx="92">
                  <c:v>101.56</c:v>
                </c:pt>
                <c:pt idx="93">
                  <c:v>106.37</c:v>
                </c:pt>
                <c:pt idx="94">
                  <c:v>108.16</c:v>
                </c:pt>
                <c:pt idx="95">
                  <c:v>104.02</c:v>
                </c:pt>
                <c:pt idx="96">
                  <c:v>104.52999999999999</c:v>
                </c:pt>
                <c:pt idx="97">
                  <c:v>97.27</c:v>
                </c:pt>
                <c:pt idx="98">
                  <c:v>101.91</c:v>
                </c:pt>
                <c:pt idx="99">
                  <c:v>105.25999999999999</c:v>
                </c:pt>
                <c:pt idx="100">
                  <c:v>103.01</c:v>
                </c:pt>
                <c:pt idx="101">
                  <c:v>104.64</c:v>
                </c:pt>
                <c:pt idx="102">
                  <c:v>103.78</c:v>
                </c:pt>
                <c:pt idx="103">
                  <c:v>104.30999999999999</c:v>
                </c:pt>
                <c:pt idx="104">
                  <c:v>103.84</c:v>
                </c:pt>
                <c:pt idx="105">
                  <c:v>103.94000000000001</c:v>
                </c:pt>
                <c:pt idx="106">
                  <c:v>102.75000000000001</c:v>
                </c:pt>
                <c:pt idx="107">
                  <c:v>104.25999999999999</c:v>
                </c:pt>
                <c:pt idx="108">
                  <c:v>103.67999999999999</c:v>
                </c:pt>
                <c:pt idx="109">
                  <c:v>96.49</c:v>
                </c:pt>
                <c:pt idx="110">
                  <c:v>92.75</c:v>
                </c:pt>
                <c:pt idx="111">
                  <c:v>90.36999999999999</c:v>
                </c:pt>
                <c:pt idx="112">
                  <c:v>89.47</c:v>
                </c:pt>
                <c:pt idx="113">
                  <c:v>93.089999999999989</c:v>
                </c:pt>
                <c:pt idx="114">
                  <c:v>94.899999999999991</c:v>
                </c:pt>
                <c:pt idx="115">
                  <c:v>90.86999999999999</c:v>
                </c:pt>
                <c:pt idx="116">
                  <c:v>89.48</c:v>
                </c:pt>
                <c:pt idx="117">
                  <c:v>87.63</c:v>
                </c:pt>
                <c:pt idx="118">
                  <c:v>89.47</c:v>
                </c:pt>
                <c:pt idx="119">
                  <c:v>92.210000000000008</c:v>
                </c:pt>
                <c:pt idx="120">
                  <c:v>92.86999999999999</c:v>
                </c:pt>
                <c:pt idx="121">
                  <c:v>93.19</c:v>
                </c:pt>
                <c:pt idx="122">
                  <c:v>94.199999999999989</c:v>
                </c:pt>
                <c:pt idx="123">
                  <c:v>93.24</c:v>
                </c:pt>
                <c:pt idx="124">
                  <c:v>93.49</c:v>
                </c:pt>
                <c:pt idx="125">
                  <c:v>87.52</c:v>
                </c:pt>
                <c:pt idx="126">
                  <c:v>88.05</c:v>
                </c:pt>
                <c:pt idx="127">
                  <c:v>84.91</c:v>
                </c:pt>
                <c:pt idx="128">
                  <c:v>82.02000000000001</c:v>
                </c:pt>
                <c:pt idx="129">
                  <c:v>77.81</c:v>
                </c:pt>
                <c:pt idx="130">
                  <c:v>77.92</c:v>
                </c:pt>
                <c:pt idx="131">
                  <c:v>76.34</c:v>
                </c:pt>
                <c:pt idx="132">
                  <c:v>79.81</c:v>
                </c:pt>
                <c:pt idx="133">
                  <c:v>76.63</c:v>
                </c:pt>
                <c:pt idx="134">
                  <c:v>76.8</c:v>
                </c:pt>
                <c:pt idx="135">
                  <c:v>72.94</c:v>
                </c:pt>
                <c:pt idx="136">
                  <c:v>71.489999999999995</c:v>
                </c:pt>
                <c:pt idx="137">
                  <c:v>70.099999999999994</c:v>
                </c:pt>
                <c:pt idx="138">
                  <c:v>70.989999999999995</c:v>
                </c:pt>
                <c:pt idx="139">
                  <c:v>71.89</c:v>
                </c:pt>
                <c:pt idx="140">
                  <c:v>73.06</c:v>
                </c:pt>
                <c:pt idx="141">
                  <c:v>71</c:v>
                </c:pt>
                <c:pt idx="142">
                  <c:v>71.399999999999991</c:v>
                </c:pt>
                <c:pt idx="143">
                  <c:v>76.570000000000007</c:v>
                </c:pt>
                <c:pt idx="144">
                  <c:v>76.55</c:v>
                </c:pt>
                <c:pt idx="145">
                  <c:v>72.42</c:v>
                </c:pt>
                <c:pt idx="146">
                  <c:v>74.260000000000005</c:v>
                </c:pt>
                <c:pt idx="147">
                  <c:v>75.22</c:v>
                </c:pt>
                <c:pt idx="148">
                  <c:v>75.14</c:v>
                </c:pt>
                <c:pt idx="149">
                  <c:v>76.3</c:v>
                </c:pt>
                <c:pt idx="150">
                  <c:v>76.13</c:v>
                </c:pt>
                <c:pt idx="151">
                  <c:v>74.739999999999995</c:v>
                </c:pt>
                <c:pt idx="152">
                  <c:v>72.36</c:v>
                </c:pt>
                <c:pt idx="153">
                  <c:v>75.67</c:v>
                </c:pt>
                <c:pt idx="154">
                  <c:v>76.88000000000001</c:v>
                </c:pt>
                <c:pt idx="155">
                  <c:v>76.44</c:v>
                </c:pt>
                <c:pt idx="156">
                  <c:v>74.75</c:v>
                </c:pt>
                <c:pt idx="157">
                  <c:v>74.5</c:v>
                </c:pt>
                <c:pt idx="158">
                  <c:v>76.92</c:v>
                </c:pt>
                <c:pt idx="159">
                  <c:v>79.86999999999999</c:v>
                </c:pt>
                <c:pt idx="160">
                  <c:v>78.97999999999999</c:v>
                </c:pt>
                <c:pt idx="161">
                  <c:v>78.39</c:v>
                </c:pt>
                <c:pt idx="162">
                  <c:v>76.73</c:v>
                </c:pt>
                <c:pt idx="163">
                  <c:v>75.849999999999994</c:v>
                </c:pt>
                <c:pt idx="164">
                  <c:v>78</c:v>
                </c:pt>
                <c:pt idx="165">
                  <c:v>80.73</c:v>
                </c:pt>
                <c:pt idx="166">
                  <c:v>77.92</c:v>
                </c:pt>
                <c:pt idx="167">
                  <c:v>76.649999999999991</c:v>
                </c:pt>
                <c:pt idx="168">
                  <c:v>75.7</c:v>
                </c:pt>
                <c:pt idx="169">
                  <c:v>75.64</c:v>
                </c:pt>
                <c:pt idx="170">
                  <c:v>73.91</c:v>
                </c:pt>
                <c:pt idx="171">
                  <c:v>74.31</c:v>
                </c:pt>
                <c:pt idx="172">
                  <c:v>72.599999999999994</c:v>
                </c:pt>
                <c:pt idx="173">
                  <c:v>72.22</c:v>
                </c:pt>
                <c:pt idx="174">
                  <c:v>70.850000000000009</c:v>
                </c:pt>
                <c:pt idx="175">
                  <c:v>73.16</c:v>
                </c:pt>
                <c:pt idx="176">
                  <c:v>70.58</c:v>
                </c:pt>
                <c:pt idx="177">
                  <c:v>72.680000000000007</c:v>
                </c:pt>
                <c:pt idx="178">
                  <c:v>71.460000000000008</c:v>
                </c:pt>
                <c:pt idx="179">
                  <c:v>70.87</c:v>
                </c:pt>
                <c:pt idx="180">
                  <c:v>70.39</c:v>
                </c:pt>
                <c:pt idx="181">
                  <c:v>69.16</c:v>
                </c:pt>
                <c:pt idx="182">
                  <c:v>70.13000000000001</c:v>
                </c:pt>
                <c:pt idx="183">
                  <c:v>68.94</c:v>
                </c:pt>
                <c:pt idx="184">
                  <c:v>67.179999999999993</c:v>
                </c:pt>
                <c:pt idx="185">
                  <c:v>67.490000000000009</c:v>
                </c:pt>
                <c:pt idx="186">
                  <c:v>69.260000000000005</c:v>
                </c:pt>
                <c:pt idx="187">
                  <c:v>67.77</c:v>
                </c:pt>
                <c:pt idx="188">
                  <c:v>70.06</c:v>
                </c:pt>
                <c:pt idx="189">
                  <c:v>67.239999999999995</c:v>
                </c:pt>
                <c:pt idx="190">
                  <c:v>65.239999999999995</c:v>
                </c:pt>
                <c:pt idx="191">
                  <c:v>61.750000000000007</c:v>
                </c:pt>
                <c:pt idx="192">
                  <c:v>65.66</c:v>
                </c:pt>
                <c:pt idx="193">
                  <c:v>66.59</c:v>
                </c:pt>
                <c:pt idx="194">
                  <c:v>68.63</c:v>
                </c:pt>
                <c:pt idx="195">
                  <c:v>72.13000000000001</c:v>
                </c:pt>
                <c:pt idx="196">
                  <c:v>73.540000000000006</c:v>
                </c:pt>
                <c:pt idx="197">
                  <c:v>71.08</c:v>
                </c:pt>
                <c:pt idx="198">
                  <c:v>70.44</c:v>
                </c:pt>
                <c:pt idx="199">
                  <c:v>73.929999999999993</c:v>
                </c:pt>
                <c:pt idx="200">
                  <c:v>77.02</c:v>
                </c:pt>
                <c:pt idx="201">
                  <c:v>76.449999999999989</c:v>
                </c:pt>
                <c:pt idx="202">
                  <c:v>78.290000000000006</c:v>
                </c:pt>
                <c:pt idx="203">
                  <c:v>76.02</c:v>
                </c:pt>
                <c:pt idx="204">
                  <c:v>77.759999999999991</c:v>
                </c:pt>
                <c:pt idx="205">
                  <c:v>77.25</c:v>
                </c:pt>
                <c:pt idx="206">
                  <c:v>75.180000000000007</c:v>
                </c:pt>
                <c:pt idx="207">
                  <c:v>73.81</c:v>
                </c:pt>
                <c:pt idx="208">
                  <c:v>73.350000000000009</c:v>
                </c:pt>
                <c:pt idx="209">
                  <c:v>72.06</c:v>
                </c:pt>
                <c:pt idx="210">
                  <c:v>75.460000000000008</c:v>
                </c:pt>
                <c:pt idx="211">
                  <c:v>71.44</c:v>
                </c:pt>
                <c:pt idx="212">
                  <c:v>72.56</c:v>
                </c:pt>
                <c:pt idx="213">
                  <c:v>70.11</c:v>
                </c:pt>
                <c:pt idx="214">
                  <c:v>71.819999999999993</c:v>
                </c:pt>
                <c:pt idx="215">
                  <c:v>74.819999999999993</c:v>
                </c:pt>
                <c:pt idx="216">
                  <c:v>71.48</c:v>
                </c:pt>
                <c:pt idx="217">
                  <c:v>71.87</c:v>
                </c:pt>
                <c:pt idx="218">
                  <c:v>68.89</c:v>
                </c:pt>
                <c:pt idx="219">
                  <c:v>70.069999999999993</c:v>
                </c:pt>
                <c:pt idx="220">
                  <c:v>69.02000000000001</c:v>
                </c:pt>
                <c:pt idx="221">
                  <c:v>65.02</c:v>
                </c:pt>
                <c:pt idx="222">
                  <c:v>64.2</c:v>
                </c:pt>
                <c:pt idx="223">
                  <c:v>66.97999999999999</c:v>
                </c:pt>
                <c:pt idx="224">
                  <c:v>67.75</c:v>
                </c:pt>
                <c:pt idx="225">
                  <c:v>70.37</c:v>
                </c:pt>
                <c:pt idx="226">
                  <c:v>67.300000000000011</c:v>
                </c:pt>
                <c:pt idx="227">
                  <c:v>67.12</c:v>
                </c:pt>
                <c:pt idx="228">
                  <c:v>66.100000000000009</c:v>
                </c:pt>
                <c:pt idx="229">
                  <c:v>64.95</c:v>
                </c:pt>
                <c:pt idx="230">
                  <c:v>66.3</c:v>
                </c:pt>
                <c:pt idx="231">
                  <c:v>66.820000000000007</c:v>
                </c:pt>
                <c:pt idx="232">
                  <c:v>64.849999999999994</c:v>
                </c:pt>
                <c:pt idx="233">
                  <c:v>64.58</c:v>
                </c:pt>
                <c:pt idx="234">
                  <c:v>63.460000000000008</c:v>
                </c:pt>
                <c:pt idx="235">
                  <c:v>66.47999999999999</c:v>
                </c:pt>
                <c:pt idx="236">
                  <c:v>68.400000000000006</c:v>
                </c:pt>
                <c:pt idx="237">
                  <c:v>65.739999999999995</c:v>
                </c:pt>
                <c:pt idx="238">
                  <c:v>65.19</c:v>
                </c:pt>
                <c:pt idx="239">
                  <c:v>65.319999999999993</c:v>
                </c:pt>
                <c:pt idx="240">
                  <c:v>65.25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584864"/>
        <c:axId val="1548358768"/>
      </c:lineChart>
      <c:lineChart>
        <c:grouping val="standard"/>
        <c:varyColors val="0"/>
        <c:ser>
          <c:idx val="1"/>
          <c:order val="1"/>
          <c:tx>
            <c:strRef>
              <c:f>'Exchange rates'!$C$12</c:f>
              <c:strCache>
                <c:ptCount val="1"/>
                <c:pt idx="0">
                  <c:v>Trade weighted index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38107</c:v>
                </c:pt>
                <c:pt idx="1">
                  <c:v>38138</c:v>
                </c:pt>
                <c:pt idx="2">
                  <c:v>38168</c:v>
                </c:pt>
                <c:pt idx="3">
                  <c:v>38199</c:v>
                </c:pt>
                <c:pt idx="4">
                  <c:v>38230</c:v>
                </c:pt>
                <c:pt idx="5">
                  <c:v>38260</c:v>
                </c:pt>
                <c:pt idx="6">
                  <c:v>38291</c:v>
                </c:pt>
                <c:pt idx="7">
                  <c:v>38321</c:v>
                </c:pt>
                <c:pt idx="8">
                  <c:v>38352</c:v>
                </c:pt>
                <c:pt idx="9">
                  <c:v>38383</c:v>
                </c:pt>
                <c:pt idx="10">
                  <c:v>38411</c:v>
                </c:pt>
                <c:pt idx="11">
                  <c:v>38442</c:v>
                </c:pt>
                <c:pt idx="12">
                  <c:v>38472</c:v>
                </c:pt>
                <c:pt idx="13">
                  <c:v>38503</c:v>
                </c:pt>
                <c:pt idx="14">
                  <c:v>38533</c:v>
                </c:pt>
                <c:pt idx="15">
                  <c:v>38564</c:v>
                </c:pt>
                <c:pt idx="16">
                  <c:v>38595</c:v>
                </c:pt>
                <c:pt idx="17">
                  <c:v>38625</c:v>
                </c:pt>
                <c:pt idx="18">
                  <c:v>38656</c:v>
                </c:pt>
                <c:pt idx="19">
                  <c:v>38686</c:v>
                </c:pt>
                <c:pt idx="20">
                  <c:v>38717</c:v>
                </c:pt>
                <c:pt idx="21">
                  <c:v>38748</c:v>
                </c:pt>
                <c:pt idx="22">
                  <c:v>38776</c:v>
                </c:pt>
                <c:pt idx="23">
                  <c:v>38807</c:v>
                </c:pt>
                <c:pt idx="24">
                  <c:v>38837</c:v>
                </c:pt>
                <c:pt idx="25">
                  <c:v>38868</c:v>
                </c:pt>
                <c:pt idx="26">
                  <c:v>38898</c:v>
                </c:pt>
                <c:pt idx="27">
                  <c:v>38929</c:v>
                </c:pt>
                <c:pt idx="28">
                  <c:v>38960</c:v>
                </c:pt>
                <c:pt idx="29">
                  <c:v>38990</c:v>
                </c:pt>
                <c:pt idx="30">
                  <c:v>39021</c:v>
                </c:pt>
                <c:pt idx="31">
                  <c:v>39051</c:v>
                </c:pt>
                <c:pt idx="32">
                  <c:v>39082</c:v>
                </c:pt>
                <c:pt idx="33">
                  <c:v>39113</c:v>
                </c:pt>
                <c:pt idx="34">
                  <c:v>39141</c:v>
                </c:pt>
                <c:pt idx="35">
                  <c:v>39172</c:v>
                </c:pt>
                <c:pt idx="36">
                  <c:v>39202</c:v>
                </c:pt>
                <c:pt idx="37">
                  <c:v>39233</c:v>
                </c:pt>
                <c:pt idx="38">
                  <c:v>39263</c:v>
                </c:pt>
                <c:pt idx="39">
                  <c:v>39294</c:v>
                </c:pt>
                <c:pt idx="40">
                  <c:v>39325</c:v>
                </c:pt>
                <c:pt idx="41">
                  <c:v>39355</c:v>
                </c:pt>
                <c:pt idx="42">
                  <c:v>39386</c:v>
                </c:pt>
                <c:pt idx="43">
                  <c:v>39416</c:v>
                </c:pt>
                <c:pt idx="44">
                  <c:v>39447</c:v>
                </c:pt>
                <c:pt idx="45">
                  <c:v>39478</c:v>
                </c:pt>
                <c:pt idx="46">
                  <c:v>39507</c:v>
                </c:pt>
                <c:pt idx="47">
                  <c:v>39538</c:v>
                </c:pt>
                <c:pt idx="48">
                  <c:v>39568</c:v>
                </c:pt>
                <c:pt idx="49">
                  <c:v>39599</c:v>
                </c:pt>
                <c:pt idx="50">
                  <c:v>39629</c:v>
                </c:pt>
                <c:pt idx="51">
                  <c:v>39660</c:v>
                </c:pt>
                <c:pt idx="52">
                  <c:v>39691</c:v>
                </c:pt>
                <c:pt idx="53">
                  <c:v>39721</c:v>
                </c:pt>
                <c:pt idx="54">
                  <c:v>39752</c:v>
                </c:pt>
                <c:pt idx="55">
                  <c:v>39782</c:v>
                </c:pt>
                <c:pt idx="56">
                  <c:v>39813</c:v>
                </c:pt>
                <c:pt idx="57">
                  <c:v>39844</c:v>
                </c:pt>
                <c:pt idx="58">
                  <c:v>39872</c:v>
                </c:pt>
                <c:pt idx="59">
                  <c:v>39903</c:v>
                </c:pt>
                <c:pt idx="60">
                  <c:v>39933</c:v>
                </c:pt>
                <c:pt idx="61">
                  <c:v>39964</c:v>
                </c:pt>
                <c:pt idx="62">
                  <c:v>39994</c:v>
                </c:pt>
                <c:pt idx="63">
                  <c:v>40025</c:v>
                </c:pt>
                <c:pt idx="64">
                  <c:v>40056</c:v>
                </c:pt>
                <c:pt idx="65">
                  <c:v>40086</c:v>
                </c:pt>
                <c:pt idx="66">
                  <c:v>40117</c:v>
                </c:pt>
                <c:pt idx="67">
                  <c:v>40147</c:v>
                </c:pt>
                <c:pt idx="68">
                  <c:v>40178</c:v>
                </c:pt>
                <c:pt idx="69">
                  <c:v>40209</c:v>
                </c:pt>
                <c:pt idx="70">
                  <c:v>40237</c:v>
                </c:pt>
                <c:pt idx="71">
                  <c:v>40268</c:v>
                </c:pt>
                <c:pt idx="72">
                  <c:v>40298</c:v>
                </c:pt>
                <c:pt idx="73">
                  <c:v>40329</c:v>
                </c:pt>
                <c:pt idx="74">
                  <c:v>40359</c:v>
                </c:pt>
                <c:pt idx="75">
                  <c:v>40390</c:v>
                </c:pt>
                <c:pt idx="76">
                  <c:v>40421</c:v>
                </c:pt>
                <c:pt idx="77">
                  <c:v>40451</c:v>
                </c:pt>
                <c:pt idx="78">
                  <c:v>40482</c:v>
                </c:pt>
                <c:pt idx="79">
                  <c:v>40512</c:v>
                </c:pt>
                <c:pt idx="80">
                  <c:v>40543</c:v>
                </c:pt>
                <c:pt idx="81">
                  <c:v>40574</c:v>
                </c:pt>
                <c:pt idx="82">
                  <c:v>40602</c:v>
                </c:pt>
                <c:pt idx="83">
                  <c:v>40633</c:v>
                </c:pt>
                <c:pt idx="84">
                  <c:v>40663</c:v>
                </c:pt>
                <c:pt idx="85">
                  <c:v>40694</c:v>
                </c:pt>
                <c:pt idx="86">
                  <c:v>40724</c:v>
                </c:pt>
                <c:pt idx="87">
                  <c:v>40755</c:v>
                </c:pt>
                <c:pt idx="88">
                  <c:v>40786</c:v>
                </c:pt>
                <c:pt idx="89">
                  <c:v>40816</c:v>
                </c:pt>
                <c:pt idx="90">
                  <c:v>40847</c:v>
                </c:pt>
                <c:pt idx="91">
                  <c:v>40877</c:v>
                </c:pt>
                <c:pt idx="92">
                  <c:v>40908</c:v>
                </c:pt>
                <c:pt idx="93">
                  <c:v>40939</c:v>
                </c:pt>
                <c:pt idx="94">
                  <c:v>40968</c:v>
                </c:pt>
                <c:pt idx="95">
                  <c:v>40999</c:v>
                </c:pt>
                <c:pt idx="96">
                  <c:v>41029</c:v>
                </c:pt>
                <c:pt idx="97">
                  <c:v>41060</c:v>
                </c:pt>
                <c:pt idx="98">
                  <c:v>41090</c:v>
                </c:pt>
                <c:pt idx="99">
                  <c:v>41121</c:v>
                </c:pt>
                <c:pt idx="100">
                  <c:v>41152</c:v>
                </c:pt>
                <c:pt idx="101">
                  <c:v>41182</c:v>
                </c:pt>
                <c:pt idx="102">
                  <c:v>41213</c:v>
                </c:pt>
                <c:pt idx="103">
                  <c:v>41243</c:v>
                </c:pt>
                <c:pt idx="104">
                  <c:v>41274</c:v>
                </c:pt>
                <c:pt idx="105">
                  <c:v>41305</c:v>
                </c:pt>
                <c:pt idx="106">
                  <c:v>41333</c:v>
                </c:pt>
                <c:pt idx="107">
                  <c:v>41364</c:v>
                </c:pt>
                <c:pt idx="108">
                  <c:v>41394</c:v>
                </c:pt>
                <c:pt idx="109">
                  <c:v>41425</c:v>
                </c:pt>
                <c:pt idx="110">
                  <c:v>41455</c:v>
                </c:pt>
                <c:pt idx="111">
                  <c:v>41486</c:v>
                </c:pt>
                <c:pt idx="112">
                  <c:v>41517</c:v>
                </c:pt>
                <c:pt idx="113">
                  <c:v>41547</c:v>
                </c:pt>
                <c:pt idx="114">
                  <c:v>41578</c:v>
                </c:pt>
                <c:pt idx="115">
                  <c:v>41608</c:v>
                </c:pt>
                <c:pt idx="116">
                  <c:v>41639</c:v>
                </c:pt>
                <c:pt idx="117">
                  <c:v>41670</c:v>
                </c:pt>
                <c:pt idx="118">
                  <c:v>41698</c:v>
                </c:pt>
                <c:pt idx="119">
                  <c:v>41729</c:v>
                </c:pt>
                <c:pt idx="120">
                  <c:v>41759</c:v>
                </c:pt>
                <c:pt idx="121">
                  <c:v>41790</c:v>
                </c:pt>
                <c:pt idx="122">
                  <c:v>41820</c:v>
                </c:pt>
                <c:pt idx="123">
                  <c:v>41851</c:v>
                </c:pt>
                <c:pt idx="124">
                  <c:v>41882</c:v>
                </c:pt>
                <c:pt idx="125">
                  <c:v>41912</c:v>
                </c:pt>
                <c:pt idx="126">
                  <c:v>41943</c:v>
                </c:pt>
                <c:pt idx="127">
                  <c:v>41973</c:v>
                </c:pt>
                <c:pt idx="128">
                  <c:v>42004</c:v>
                </c:pt>
                <c:pt idx="129">
                  <c:v>42035</c:v>
                </c:pt>
                <c:pt idx="130">
                  <c:v>42063</c:v>
                </c:pt>
                <c:pt idx="131">
                  <c:v>42094</c:v>
                </c:pt>
                <c:pt idx="132">
                  <c:v>42124</c:v>
                </c:pt>
                <c:pt idx="133">
                  <c:v>42155</c:v>
                </c:pt>
                <c:pt idx="134">
                  <c:v>42185</c:v>
                </c:pt>
                <c:pt idx="135">
                  <c:v>42216</c:v>
                </c:pt>
                <c:pt idx="136">
                  <c:v>42247</c:v>
                </c:pt>
                <c:pt idx="137">
                  <c:v>42277</c:v>
                </c:pt>
                <c:pt idx="138">
                  <c:v>42308</c:v>
                </c:pt>
                <c:pt idx="139">
                  <c:v>42338</c:v>
                </c:pt>
                <c:pt idx="140">
                  <c:v>42369</c:v>
                </c:pt>
                <c:pt idx="141">
                  <c:v>42400</c:v>
                </c:pt>
                <c:pt idx="142">
                  <c:v>42429</c:v>
                </c:pt>
                <c:pt idx="143">
                  <c:v>42460</c:v>
                </c:pt>
                <c:pt idx="144">
                  <c:v>42490</c:v>
                </c:pt>
                <c:pt idx="145">
                  <c:v>42521</c:v>
                </c:pt>
                <c:pt idx="146">
                  <c:v>42551</c:v>
                </c:pt>
                <c:pt idx="147">
                  <c:v>42582</c:v>
                </c:pt>
                <c:pt idx="148">
                  <c:v>42613</c:v>
                </c:pt>
                <c:pt idx="149">
                  <c:v>42643</c:v>
                </c:pt>
                <c:pt idx="150">
                  <c:v>42674</c:v>
                </c:pt>
                <c:pt idx="151">
                  <c:v>42704</c:v>
                </c:pt>
                <c:pt idx="152">
                  <c:v>42735</c:v>
                </c:pt>
                <c:pt idx="153">
                  <c:v>42766</c:v>
                </c:pt>
                <c:pt idx="154">
                  <c:v>42794</c:v>
                </c:pt>
                <c:pt idx="155">
                  <c:v>42825</c:v>
                </c:pt>
                <c:pt idx="156">
                  <c:v>42855</c:v>
                </c:pt>
                <c:pt idx="157">
                  <c:v>42886</c:v>
                </c:pt>
                <c:pt idx="158">
                  <c:v>42916</c:v>
                </c:pt>
                <c:pt idx="159">
                  <c:v>42947</c:v>
                </c:pt>
                <c:pt idx="160">
                  <c:v>42978</c:v>
                </c:pt>
                <c:pt idx="161">
                  <c:v>43008</c:v>
                </c:pt>
                <c:pt idx="162">
                  <c:v>43039</c:v>
                </c:pt>
                <c:pt idx="163">
                  <c:v>43069</c:v>
                </c:pt>
                <c:pt idx="164">
                  <c:v>43100</c:v>
                </c:pt>
                <c:pt idx="165">
                  <c:v>43131</c:v>
                </c:pt>
                <c:pt idx="166">
                  <c:v>43159</c:v>
                </c:pt>
                <c:pt idx="167">
                  <c:v>43190</c:v>
                </c:pt>
                <c:pt idx="168">
                  <c:v>43220</c:v>
                </c:pt>
                <c:pt idx="169">
                  <c:v>43251</c:v>
                </c:pt>
                <c:pt idx="170">
                  <c:v>43281</c:v>
                </c:pt>
                <c:pt idx="171">
                  <c:v>43312</c:v>
                </c:pt>
                <c:pt idx="172">
                  <c:v>43343</c:v>
                </c:pt>
                <c:pt idx="173">
                  <c:v>43373</c:v>
                </c:pt>
                <c:pt idx="174">
                  <c:v>43404</c:v>
                </c:pt>
                <c:pt idx="175">
                  <c:v>43434</c:v>
                </c:pt>
                <c:pt idx="176">
                  <c:v>43465</c:v>
                </c:pt>
                <c:pt idx="177">
                  <c:v>43496</c:v>
                </c:pt>
                <c:pt idx="178">
                  <c:v>43524</c:v>
                </c:pt>
                <c:pt idx="179">
                  <c:v>43555</c:v>
                </c:pt>
                <c:pt idx="180">
                  <c:v>43585</c:v>
                </c:pt>
                <c:pt idx="181">
                  <c:v>43616</c:v>
                </c:pt>
                <c:pt idx="182">
                  <c:v>43646</c:v>
                </c:pt>
                <c:pt idx="183">
                  <c:v>43677</c:v>
                </c:pt>
                <c:pt idx="184">
                  <c:v>43708</c:v>
                </c:pt>
                <c:pt idx="185">
                  <c:v>43738</c:v>
                </c:pt>
                <c:pt idx="186">
                  <c:v>43769</c:v>
                </c:pt>
                <c:pt idx="187">
                  <c:v>43799</c:v>
                </c:pt>
                <c:pt idx="188">
                  <c:v>43830</c:v>
                </c:pt>
                <c:pt idx="189">
                  <c:v>43861</c:v>
                </c:pt>
                <c:pt idx="190">
                  <c:v>43890</c:v>
                </c:pt>
                <c:pt idx="191">
                  <c:v>43921</c:v>
                </c:pt>
                <c:pt idx="192">
                  <c:v>43951</c:v>
                </c:pt>
                <c:pt idx="193">
                  <c:v>43982</c:v>
                </c:pt>
                <c:pt idx="194">
                  <c:v>44012</c:v>
                </c:pt>
                <c:pt idx="195">
                  <c:v>44043</c:v>
                </c:pt>
                <c:pt idx="196">
                  <c:v>44074</c:v>
                </c:pt>
                <c:pt idx="197">
                  <c:v>44104</c:v>
                </c:pt>
                <c:pt idx="198">
                  <c:v>44135</c:v>
                </c:pt>
                <c:pt idx="199">
                  <c:v>44165</c:v>
                </c:pt>
                <c:pt idx="200">
                  <c:v>44196</c:v>
                </c:pt>
                <c:pt idx="201">
                  <c:v>44227</c:v>
                </c:pt>
                <c:pt idx="202">
                  <c:v>44255</c:v>
                </c:pt>
                <c:pt idx="203">
                  <c:v>44286</c:v>
                </c:pt>
                <c:pt idx="204">
                  <c:v>44316</c:v>
                </c:pt>
                <c:pt idx="205">
                  <c:v>44347</c:v>
                </c:pt>
                <c:pt idx="206">
                  <c:v>44377</c:v>
                </c:pt>
                <c:pt idx="207">
                  <c:v>44408</c:v>
                </c:pt>
                <c:pt idx="208">
                  <c:v>44439</c:v>
                </c:pt>
                <c:pt idx="209">
                  <c:v>44469</c:v>
                </c:pt>
                <c:pt idx="210">
                  <c:v>44500</c:v>
                </c:pt>
                <c:pt idx="211">
                  <c:v>44530</c:v>
                </c:pt>
                <c:pt idx="212">
                  <c:v>44561</c:v>
                </c:pt>
                <c:pt idx="213">
                  <c:v>44592</c:v>
                </c:pt>
                <c:pt idx="214">
                  <c:v>44620</c:v>
                </c:pt>
                <c:pt idx="215">
                  <c:v>44651</c:v>
                </c:pt>
                <c:pt idx="216">
                  <c:v>44681</c:v>
                </c:pt>
                <c:pt idx="217">
                  <c:v>44712</c:v>
                </c:pt>
                <c:pt idx="218">
                  <c:v>44742</c:v>
                </c:pt>
                <c:pt idx="219">
                  <c:v>44773</c:v>
                </c:pt>
                <c:pt idx="220">
                  <c:v>44804</c:v>
                </c:pt>
                <c:pt idx="221">
                  <c:v>44834</c:v>
                </c:pt>
                <c:pt idx="222">
                  <c:v>44865</c:v>
                </c:pt>
                <c:pt idx="223">
                  <c:v>44895</c:v>
                </c:pt>
                <c:pt idx="224">
                  <c:v>44926</c:v>
                </c:pt>
                <c:pt idx="225">
                  <c:v>44957</c:v>
                </c:pt>
                <c:pt idx="226">
                  <c:v>44985</c:v>
                </c:pt>
                <c:pt idx="227">
                  <c:v>45016</c:v>
                </c:pt>
                <c:pt idx="228">
                  <c:v>45046</c:v>
                </c:pt>
                <c:pt idx="229">
                  <c:v>45077</c:v>
                </c:pt>
                <c:pt idx="230">
                  <c:v>45107</c:v>
                </c:pt>
                <c:pt idx="231">
                  <c:v>45138</c:v>
                </c:pt>
                <c:pt idx="232">
                  <c:v>45169</c:v>
                </c:pt>
                <c:pt idx="233">
                  <c:v>45199</c:v>
                </c:pt>
                <c:pt idx="234">
                  <c:v>45230</c:v>
                </c:pt>
                <c:pt idx="235">
                  <c:v>45260</c:v>
                </c:pt>
                <c:pt idx="236">
                  <c:v>45291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'Exchange rates'!$C$13:$C$253</c:f>
              <c:numCache>
                <c:formatCode>0.0</c:formatCode>
                <c:ptCount val="241"/>
                <c:pt idx="0">
                  <c:v>62.1</c:v>
                </c:pt>
                <c:pt idx="1">
                  <c:v>61.1</c:v>
                </c:pt>
                <c:pt idx="2">
                  <c:v>59.1</c:v>
                </c:pt>
                <c:pt idx="3">
                  <c:v>60.2</c:v>
                </c:pt>
                <c:pt idx="4">
                  <c:v>60.1</c:v>
                </c:pt>
                <c:pt idx="5">
                  <c:v>61</c:v>
                </c:pt>
                <c:pt idx="6">
                  <c:v>62.5</c:v>
                </c:pt>
                <c:pt idx="7">
                  <c:v>63.6</c:v>
                </c:pt>
                <c:pt idx="8">
                  <c:v>63.2</c:v>
                </c:pt>
                <c:pt idx="9">
                  <c:v>63.5</c:v>
                </c:pt>
                <c:pt idx="10">
                  <c:v>64.400000000000006</c:v>
                </c:pt>
                <c:pt idx="11">
                  <c:v>63.8</c:v>
                </c:pt>
                <c:pt idx="12">
                  <c:v>64.099999999999994</c:v>
                </c:pt>
                <c:pt idx="13">
                  <c:v>63.2</c:v>
                </c:pt>
                <c:pt idx="14">
                  <c:v>64.5</c:v>
                </c:pt>
                <c:pt idx="15">
                  <c:v>64.3</c:v>
                </c:pt>
                <c:pt idx="16">
                  <c:v>63.3</c:v>
                </c:pt>
                <c:pt idx="17">
                  <c:v>64.7</c:v>
                </c:pt>
                <c:pt idx="18">
                  <c:v>63.9</c:v>
                </c:pt>
                <c:pt idx="19">
                  <c:v>63.7</c:v>
                </c:pt>
                <c:pt idx="20">
                  <c:v>62.7</c:v>
                </c:pt>
                <c:pt idx="21">
                  <c:v>63.4</c:v>
                </c:pt>
                <c:pt idx="22">
                  <c:v>62.6</c:v>
                </c:pt>
                <c:pt idx="23">
                  <c:v>60.8</c:v>
                </c:pt>
                <c:pt idx="24">
                  <c:v>62.8</c:v>
                </c:pt>
                <c:pt idx="25">
                  <c:v>63.2</c:v>
                </c:pt>
                <c:pt idx="26">
                  <c:v>62.2</c:v>
                </c:pt>
                <c:pt idx="27">
                  <c:v>63.9</c:v>
                </c:pt>
                <c:pt idx="28">
                  <c:v>63.7</c:v>
                </c:pt>
                <c:pt idx="29">
                  <c:v>62.6</c:v>
                </c:pt>
                <c:pt idx="30">
                  <c:v>64</c:v>
                </c:pt>
                <c:pt idx="31">
                  <c:v>64.5</c:v>
                </c:pt>
                <c:pt idx="32">
                  <c:v>64.900000000000006</c:v>
                </c:pt>
                <c:pt idx="33">
                  <c:v>63.8</c:v>
                </c:pt>
                <c:pt idx="34">
                  <c:v>64.599999999999994</c:v>
                </c:pt>
                <c:pt idx="35">
                  <c:v>65.900000000000006</c:v>
                </c:pt>
                <c:pt idx="36">
                  <c:v>67</c:v>
                </c:pt>
                <c:pt idx="37">
                  <c:v>67</c:v>
                </c:pt>
                <c:pt idx="38">
                  <c:v>68.900000000000006</c:v>
                </c:pt>
                <c:pt idx="39">
                  <c:v>68.8</c:v>
                </c:pt>
                <c:pt idx="40">
                  <c:v>66.2</c:v>
                </c:pt>
                <c:pt idx="41">
                  <c:v>70</c:v>
                </c:pt>
                <c:pt idx="42">
                  <c:v>72.2</c:v>
                </c:pt>
                <c:pt idx="43">
                  <c:v>68.900000000000006</c:v>
                </c:pt>
                <c:pt idx="44">
                  <c:v>68.7</c:v>
                </c:pt>
                <c:pt idx="45">
                  <c:v>68.3</c:v>
                </c:pt>
                <c:pt idx="46">
                  <c:v>71.8</c:v>
                </c:pt>
                <c:pt idx="47">
                  <c:v>68.900000000000006</c:v>
                </c:pt>
                <c:pt idx="48">
                  <c:v>70.7</c:v>
                </c:pt>
                <c:pt idx="49">
                  <c:v>72.8</c:v>
                </c:pt>
                <c:pt idx="50">
                  <c:v>73.400000000000006</c:v>
                </c:pt>
                <c:pt idx="51">
                  <c:v>72.2</c:v>
                </c:pt>
                <c:pt idx="52">
                  <c:v>67.7</c:v>
                </c:pt>
                <c:pt idx="53">
                  <c:v>63.4</c:v>
                </c:pt>
                <c:pt idx="54">
                  <c:v>54.7</c:v>
                </c:pt>
                <c:pt idx="55">
                  <c:v>54.6</c:v>
                </c:pt>
                <c:pt idx="56">
                  <c:v>55.6</c:v>
                </c:pt>
                <c:pt idx="57">
                  <c:v>53.2</c:v>
                </c:pt>
                <c:pt idx="58">
                  <c:v>54.8</c:v>
                </c:pt>
                <c:pt idx="59">
                  <c:v>57.4</c:v>
                </c:pt>
                <c:pt idx="60">
                  <c:v>59.7</c:v>
                </c:pt>
                <c:pt idx="61">
                  <c:v>63.3</c:v>
                </c:pt>
                <c:pt idx="62">
                  <c:v>64.7</c:v>
                </c:pt>
                <c:pt idx="63">
                  <c:v>65.7</c:v>
                </c:pt>
                <c:pt idx="64">
                  <c:v>66.3</c:v>
                </c:pt>
                <c:pt idx="65">
                  <c:v>68.2</c:v>
                </c:pt>
                <c:pt idx="66">
                  <c:v>70.7</c:v>
                </c:pt>
                <c:pt idx="67">
                  <c:v>69.900000000000006</c:v>
                </c:pt>
                <c:pt idx="68">
                  <c:v>69.7</c:v>
                </c:pt>
                <c:pt idx="69">
                  <c:v>69.2</c:v>
                </c:pt>
                <c:pt idx="70">
                  <c:v>69.5</c:v>
                </c:pt>
                <c:pt idx="71">
                  <c:v>71.7</c:v>
                </c:pt>
                <c:pt idx="72">
                  <c:v>72.5</c:v>
                </c:pt>
                <c:pt idx="73">
                  <c:v>67.5</c:v>
                </c:pt>
                <c:pt idx="74">
                  <c:v>67.3</c:v>
                </c:pt>
                <c:pt idx="75">
                  <c:v>69.400000000000006</c:v>
                </c:pt>
                <c:pt idx="76">
                  <c:v>69</c:v>
                </c:pt>
                <c:pt idx="77">
                  <c:v>72.900000000000006</c:v>
                </c:pt>
                <c:pt idx="78">
                  <c:v>72.7</c:v>
                </c:pt>
                <c:pt idx="79">
                  <c:v>73</c:v>
                </c:pt>
                <c:pt idx="80">
                  <c:v>75.8</c:v>
                </c:pt>
                <c:pt idx="81">
                  <c:v>74</c:v>
                </c:pt>
                <c:pt idx="82">
                  <c:v>75.5</c:v>
                </c:pt>
                <c:pt idx="83">
                  <c:v>76.3</c:v>
                </c:pt>
                <c:pt idx="84">
                  <c:v>78.900000000000006</c:v>
                </c:pt>
                <c:pt idx="85">
                  <c:v>77.8</c:v>
                </c:pt>
                <c:pt idx="86">
                  <c:v>77.8</c:v>
                </c:pt>
                <c:pt idx="87">
                  <c:v>78.400000000000006</c:v>
                </c:pt>
                <c:pt idx="88">
                  <c:v>76.5</c:v>
                </c:pt>
                <c:pt idx="89">
                  <c:v>72.400000000000006</c:v>
                </c:pt>
                <c:pt idx="90">
                  <c:v>76.900000000000006</c:v>
                </c:pt>
                <c:pt idx="91">
                  <c:v>74.599999999999994</c:v>
                </c:pt>
                <c:pt idx="92">
                  <c:v>75.8</c:v>
                </c:pt>
                <c:pt idx="93">
                  <c:v>77.900000000000006</c:v>
                </c:pt>
                <c:pt idx="94">
                  <c:v>79.2</c:v>
                </c:pt>
                <c:pt idx="95">
                  <c:v>76.900000000000006</c:v>
                </c:pt>
                <c:pt idx="96">
                  <c:v>77</c:v>
                </c:pt>
                <c:pt idx="97">
                  <c:v>73.599999999999994</c:v>
                </c:pt>
                <c:pt idx="98">
                  <c:v>76.5</c:v>
                </c:pt>
                <c:pt idx="99">
                  <c:v>78.900000000000006</c:v>
                </c:pt>
                <c:pt idx="100">
                  <c:v>77</c:v>
                </c:pt>
                <c:pt idx="101">
                  <c:v>76.900000000000006</c:v>
                </c:pt>
                <c:pt idx="102">
                  <c:v>76.5</c:v>
                </c:pt>
                <c:pt idx="103">
                  <c:v>77.2</c:v>
                </c:pt>
                <c:pt idx="104">
                  <c:v>77.099999999999994</c:v>
                </c:pt>
                <c:pt idx="105">
                  <c:v>77.7</c:v>
                </c:pt>
                <c:pt idx="106">
                  <c:v>77.400000000000006</c:v>
                </c:pt>
                <c:pt idx="107">
                  <c:v>79.099999999999994</c:v>
                </c:pt>
                <c:pt idx="108">
                  <c:v>78.400000000000006</c:v>
                </c:pt>
                <c:pt idx="109">
                  <c:v>74</c:v>
                </c:pt>
                <c:pt idx="110">
                  <c:v>71.400000000000006</c:v>
                </c:pt>
                <c:pt idx="111">
                  <c:v>69.400000000000006</c:v>
                </c:pt>
                <c:pt idx="112">
                  <c:v>69.2</c:v>
                </c:pt>
                <c:pt idx="113">
                  <c:v>71.2</c:v>
                </c:pt>
                <c:pt idx="114">
                  <c:v>72.099999999999994</c:v>
                </c:pt>
                <c:pt idx="115">
                  <c:v>69.8</c:v>
                </c:pt>
                <c:pt idx="116">
                  <c:v>68.900000000000006</c:v>
                </c:pt>
                <c:pt idx="117">
                  <c:v>67.7</c:v>
                </c:pt>
                <c:pt idx="118">
                  <c:v>68.900000000000006</c:v>
                </c:pt>
                <c:pt idx="119">
                  <c:v>71</c:v>
                </c:pt>
                <c:pt idx="120">
                  <c:v>71.400000000000006</c:v>
                </c:pt>
                <c:pt idx="121">
                  <c:v>71.5</c:v>
                </c:pt>
                <c:pt idx="122">
                  <c:v>72</c:v>
                </c:pt>
                <c:pt idx="123">
                  <c:v>71.5</c:v>
                </c:pt>
                <c:pt idx="124">
                  <c:v>71.900000000000006</c:v>
                </c:pt>
                <c:pt idx="125">
                  <c:v>68.900000000000006</c:v>
                </c:pt>
                <c:pt idx="126">
                  <c:v>69.400000000000006</c:v>
                </c:pt>
                <c:pt idx="127">
                  <c:v>68.2</c:v>
                </c:pt>
                <c:pt idx="128">
                  <c:v>66.5</c:v>
                </c:pt>
                <c:pt idx="129">
                  <c:v>63.9</c:v>
                </c:pt>
                <c:pt idx="130">
                  <c:v>64.099999999999994</c:v>
                </c:pt>
                <c:pt idx="131">
                  <c:v>63.3</c:v>
                </c:pt>
                <c:pt idx="132">
                  <c:v>65.3</c:v>
                </c:pt>
                <c:pt idx="133">
                  <c:v>63.7</c:v>
                </c:pt>
                <c:pt idx="134">
                  <c:v>63.8</c:v>
                </c:pt>
                <c:pt idx="135">
                  <c:v>61.4</c:v>
                </c:pt>
                <c:pt idx="136">
                  <c:v>60.9</c:v>
                </c:pt>
                <c:pt idx="137">
                  <c:v>59.9</c:v>
                </c:pt>
                <c:pt idx="138">
                  <c:v>60.3</c:v>
                </c:pt>
                <c:pt idx="139">
                  <c:v>61.8</c:v>
                </c:pt>
                <c:pt idx="140">
                  <c:v>62.7</c:v>
                </c:pt>
                <c:pt idx="141">
                  <c:v>61.5</c:v>
                </c:pt>
                <c:pt idx="142">
                  <c:v>61.4</c:v>
                </c:pt>
                <c:pt idx="143">
                  <c:v>64.400000000000006</c:v>
                </c:pt>
                <c:pt idx="144">
                  <c:v>63.8</c:v>
                </c:pt>
                <c:pt idx="145">
                  <c:v>61.7</c:v>
                </c:pt>
                <c:pt idx="146">
                  <c:v>62.5</c:v>
                </c:pt>
                <c:pt idx="147">
                  <c:v>63.3</c:v>
                </c:pt>
                <c:pt idx="148">
                  <c:v>63.2</c:v>
                </c:pt>
                <c:pt idx="149">
                  <c:v>63.9</c:v>
                </c:pt>
                <c:pt idx="150">
                  <c:v>65</c:v>
                </c:pt>
                <c:pt idx="151">
                  <c:v>65.3</c:v>
                </c:pt>
                <c:pt idx="152">
                  <c:v>63.9</c:v>
                </c:pt>
                <c:pt idx="153">
                  <c:v>65.8</c:v>
                </c:pt>
                <c:pt idx="154">
                  <c:v>66.7</c:v>
                </c:pt>
                <c:pt idx="155">
                  <c:v>66.2</c:v>
                </c:pt>
                <c:pt idx="156">
                  <c:v>64.5</c:v>
                </c:pt>
                <c:pt idx="157">
                  <c:v>63.8</c:v>
                </c:pt>
                <c:pt idx="158">
                  <c:v>65.5</c:v>
                </c:pt>
                <c:pt idx="159">
                  <c:v>67.3</c:v>
                </c:pt>
                <c:pt idx="160">
                  <c:v>66.3</c:v>
                </c:pt>
                <c:pt idx="161">
                  <c:v>66.2</c:v>
                </c:pt>
                <c:pt idx="162">
                  <c:v>64.900000000000006</c:v>
                </c:pt>
                <c:pt idx="163">
                  <c:v>63.6</c:v>
                </c:pt>
                <c:pt idx="164">
                  <c:v>64.900000000000006</c:v>
                </c:pt>
                <c:pt idx="165">
                  <c:v>65.599999999999994</c:v>
                </c:pt>
                <c:pt idx="166">
                  <c:v>63.6</c:v>
                </c:pt>
                <c:pt idx="167">
                  <c:v>62.3</c:v>
                </c:pt>
                <c:pt idx="168">
                  <c:v>62.1</c:v>
                </c:pt>
                <c:pt idx="169">
                  <c:v>62.8</c:v>
                </c:pt>
                <c:pt idx="170">
                  <c:v>62.6</c:v>
                </c:pt>
                <c:pt idx="171">
                  <c:v>63.5</c:v>
                </c:pt>
                <c:pt idx="172">
                  <c:v>62.2</c:v>
                </c:pt>
                <c:pt idx="173">
                  <c:v>62.2</c:v>
                </c:pt>
                <c:pt idx="174">
                  <c:v>61.9</c:v>
                </c:pt>
                <c:pt idx="175">
                  <c:v>63.3</c:v>
                </c:pt>
                <c:pt idx="176">
                  <c:v>60.7</c:v>
                </c:pt>
                <c:pt idx="177">
                  <c:v>61.6</c:v>
                </c:pt>
                <c:pt idx="178">
                  <c:v>60.7</c:v>
                </c:pt>
                <c:pt idx="179">
                  <c:v>60.5</c:v>
                </c:pt>
                <c:pt idx="180">
                  <c:v>60.5</c:v>
                </c:pt>
                <c:pt idx="181">
                  <c:v>60</c:v>
                </c:pt>
                <c:pt idx="182">
                  <c:v>60.1</c:v>
                </c:pt>
                <c:pt idx="183">
                  <c:v>59.5</c:v>
                </c:pt>
                <c:pt idx="184">
                  <c:v>58.9</c:v>
                </c:pt>
                <c:pt idx="185">
                  <c:v>59.2</c:v>
                </c:pt>
                <c:pt idx="186">
                  <c:v>60</c:v>
                </c:pt>
                <c:pt idx="187">
                  <c:v>59</c:v>
                </c:pt>
                <c:pt idx="188">
                  <c:v>60.3</c:v>
                </c:pt>
                <c:pt idx="189">
                  <c:v>58.1</c:v>
                </c:pt>
                <c:pt idx="190">
                  <c:v>57</c:v>
                </c:pt>
                <c:pt idx="191">
                  <c:v>54.7</c:v>
                </c:pt>
                <c:pt idx="192">
                  <c:v>57.8</c:v>
                </c:pt>
                <c:pt idx="193">
                  <c:v>58.8</c:v>
                </c:pt>
                <c:pt idx="194">
                  <c:v>60</c:v>
                </c:pt>
                <c:pt idx="195">
                  <c:v>61.9</c:v>
                </c:pt>
                <c:pt idx="196">
                  <c:v>62.6</c:v>
                </c:pt>
                <c:pt idx="197">
                  <c:v>60.7</c:v>
                </c:pt>
                <c:pt idx="198">
                  <c:v>59.5</c:v>
                </c:pt>
                <c:pt idx="199">
                  <c:v>61.5</c:v>
                </c:pt>
                <c:pt idx="200">
                  <c:v>63.4</c:v>
                </c:pt>
                <c:pt idx="201">
                  <c:v>63</c:v>
                </c:pt>
                <c:pt idx="202">
                  <c:v>64.5</c:v>
                </c:pt>
                <c:pt idx="203">
                  <c:v>63.9</c:v>
                </c:pt>
                <c:pt idx="204">
                  <c:v>64.400000000000006</c:v>
                </c:pt>
                <c:pt idx="205">
                  <c:v>63.5</c:v>
                </c:pt>
                <c:pt idx="206">
                  <c:v>62.7</c:v>
                </c:pt>
                <c:pt idx="207">
                  <c:v>61.6</c:v>
                </c:pt>
                <c:pt idx="208">
                  <c:v>61.2</c:v>
                </c:pt>
                <c:pt idx="209">
                  <c:v>60.8</c:v>
                </c:pt>
                <c:pt idx="210">
                  <c:v>63.1</c:v>
                </c:pt>
                <c:pt idx="211">
                  <c:v>60.2</c:v>
                </c:pt>
                <c:pt idx="212">
                  <c:v>61.1</c:v>
                </c:pt>
                <c:pt idx="213">
                  <c:v>59.3</c:v>
                </c:pt>
                <c:pt idx="214">
                  <c:v>60.6</c:v>
                </c:pt>
                <c:pt idx="215">
                  <c:v>63.6</c:v>
                </c:pt>
                <c:pt idx="216">
                  <c:v>63.1</c:v>
                </c:pt>
                <c:pt idx="217">
                  <c:v>63.2</c:v>
                </c:pt>
                <c:pt idx="218">
                  <c:v>61.8</c:v>
                </c:pt>
                <c:pt idx="219">
                  <c:v>63.1</c:v>
                </c:pt>
                <c:pt idx="220">
                  <c:v>63.3</c:v>
                </c:pt>
                <c:pt idx="221">
                  <c:v>61.5</c:v>
                </c:pt>
                <c:pt idx="222">
                  <c:v>61.3</c:v>
                </c:pt>
                <c:pt idx="223">
                  <c:v>62.1</c:v>
                </c:pt>
                <c:pt idx="224">
                  <c:v>61.4</c:v>
                </c:pt>
                <c:pt idx="225">
                  <c:v>62.4</c:v>
                </c:pt>
                <c:pt idx="226">
                  <c:v>61.4</c:v>
                </c:pt>
                <c:pt idx="227">
                  <c:v>60.3</c:v>
                </c:pt>
                <c:pt idx="228">
                  <c:v>59.8</c:v>
                </c:pt>
                <c:pt idx="229">
                  <c:v>59.8</c:v>
                </c:pt>
                <c:pt idx="230">
                  <c:v>61.7</c:v>
                </c:pt>
                <c:pt idx="231">
                  <c:v>61.3</c:v>
                </c:pt>
                <c:pt idx="232">
                  <c:v>60.6</c:v>
                </c:pt>
                <c:pt idx="233">
                  <c:v>61.1</c:v>
                </c:pt>
                <c:pt idx="234">
                  <c:v>60.2</c:v>
                </c:pt>
                <c:pt idx="235">
                  <c:v>61.5</c:v>
                </c:pt>
                <c:pt idx="236">
                  <c:v>62.6</c:v>
                </c:pt>
                <c:pt idx="237">
                  <c:v>61.4</c:v>
                </c:pt>
                <c:pt idx="238">
                  <c:v>61.1</c:v>
                </c:pt>
                <c:pt idx="239">
                  <c:v>61.5</c:v>
                </c:pt>
                <c:pt idx="240">
                  <c:v>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664"/>
        <c:axId val="98701712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54835876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c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  <c:majorUnit val="10"/>
      </c:valAx>
      <c:valAx>
        <c:axId val="98701712"/>
        <c:scaling>
          <c:orientation val="minMax"/>
          <c:max val="11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731664"/>
        <c:crosses val="max"/>
        <c:crossBetween val="between"/>
        <c:majorUnit val="10"/>
      </c:valAx>
      <c:dateAx>
        <c:axId val="987316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987017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CPI!$B$12</c:f>
              <c:strCache>
                <c:ptCount val="1"/>
                <c:pt idx="0">
                  <c:v>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CPI!$B$13:$B$93</c:f>
              <c:numCache>
                <c:formatCode>0.0;\-0.0;0.0;@</c:formatCode>
                <c:ptCount val="81"/>
                <c:pt idx="0">
                  <c:v>1.6000000000000072</c:v>
                </c:pt>
                <c:pt idx="1">
                  <c:v>2.7000000000000073</c:v>
                </c:pt>
                <c:pt idx="2">
                  <c:v>2.5000000000000071</c:v>
                </c:pt>
                <c:pt idx="3">
                  <c:v>3.0000000000000071</c:v>
                </c:pt>
                <c:pt idx="4">
                  <c:v>3.3000000000000069</c:v>
                </c:pt>
                <c:pt idx="5">
                  <c:v>3.7000000000000068</c:v>
                </c:pt>
                <c:pt idx="6">
                  <c:v>4.2000000000000064</c:v>
                </c:pt>
                <c:pt idx="7">
                  <c:v>4.0000000000000062</c:v>
                </c:pt>
                <c:pt idx="8">
                  <c:v>4.2000000000000064</c:v>
                </c:pt>
                <c:pt idx="9">
                  <c:v>4.800000000000006</c:v>
                </c:pt>
                <c:pt idx="10">
                  <c:v>4.7000000000000064</c:v>
                </c:pt>
                <c:pt idx="11">
                  <c:v>4.300000000000006</c:v>
                </c:pt>
                <c:pt idx="12">
                  <c:v>3.6000000000000059</c:v>
                </c:pt>
                <c:pt idx="13">
                  <c:v>3.0000000000000058</c:v>
                </c:pt>
                <c:pt idx="14">
                  <c:v>2.7000000000000055</c:v>
                </c:pt>
                <c:pt idx="15">
                  <c:v>3.1000000000000054</c:v>
                </c:pt>
                <c:pt idx="16">
                  <c:v>4.300000000000006</c:v>
                </c:pt>
                <c:pt idx="17">
                  <c:v>4.5000000000000062</c:v>
                </c:pt>
                <c:pt idx="18">
                  <c:v>4.9000000000000066</c:v>
                </c:pt>
                <c:pt idx="19">
                  <c:v>3.7000000000000064</c:v>
                </c:pt>
                <c:pt idx="20">
                  <c:v>2.2000000000000064</c:v>
                </c:pt>
                <c:pt idx="21">
                  <c:v>1.4000000000000064</c:v>
                </c:pt>
                <c:pt idx="22">
                  <c:v>1.2000000000000064</c:v>
                </c:pt>
                <c:pt idx="23">
                  <c:v>2.1000000000000063</c:v>
                </c:pt>
                <c:pt idx="24">
                  <c:v>3.4000000000000066</c:v>
                </c:pt>
                <c:pt idx="25">
                  <c:v>3.4000000000000066</c:v>
                </c:pt>
                <c:pt idx="26">
                  <c:v>3.1000000000000068</c:v>
                </c:pt>
                <c:pt idx="27">
                  <c:v>2.6000000000000068</c:v>
                </c:pt>
                <c:pt idx="28">
                  <c:v>2.6000000000000068</c:v>
                </c:pt>
                <c:pt idx="29">
                  <c:v>3.0000000000000067</c:v>
                </c:pt>
                <c:pt idx="30">
                  <c:v>2.8000000000000065</c:v>
                </c:pt>
                <c:pt idx="31">
                  <c:v>2.9000000000000066</c:v>
                </c:pt>
                <c:pt idx="32">
                  <c:v>1.9000000000000066</c:v>
                </c:pt>
                <c:pt idx="33">
                  <c:v>1.1000000000000065</c:v>
                </c:pt>
                <c:pt idx="34">
                  <c:v>2.0000000000000067</c:v>
                </c:pt>
                <c:pt idx="35">
                  <c:v>2.1000000000000068</c:v>
                </c:pt>
                <c:pt idx="36">
                  <c:v>2.4000000000000066</c:v>
                </c:pt>
                <c:pt idx="37">
                  <c:v>2.5000000000000067</c:v>
                </c:pt>
                <c:pt idx="38">
                  <c:v>2.6000000000000068</c:v>
                </c:pt>
                <c:pt idx="39">
                  <c:v>2.9000000000000066</c:v>
                </c:pt>
                <c:pt idx="40">
                  <c:v>3.1000000000000068</c:v>
                </c:pt>
                <c:pt idx="41">
                  <c:v>3.3000000000000069</c:v>
                </c:pt>
                <c:pt idx="42">
                  <c:v>2.6000000000000068</c:v>
                </c:pt>
                <c:pt idx="43">
                  <c:v>2.0000000000000067</c:v>
                </c:pt>
                <c:pt idx="44">
                  <c:v>1.4000000000000066</c:v>
                </c:pt>
                <c:pt idx="45">
                  <c:v>1.2000000000000066</c:v>
                </c:pt>
                <c:pt idx="46">
                  <c:v>1.1000000000000065</c:v>
                </c:pt>
                <c:pt idx="47">
                  <c:v>1.5000000000000067</c:v>
                </c:pt>
                <c:pt idx="48">
                  <c:v>0.70000000000000662</c:v>
                </c:pt>
                <c:pt idx="49">
                  <c:v>0.50000000000000666</c:v>
                </c:pt>
                <c:pt idx="50">
                  <c:v>0.50000000000000666</c:v>
                </c:pt>
                <c:pt idx="51">
                  <c:v>0.40000000000000668</c:v>
                </c:pt>
                <c:pt idx="52">
                  <c:v>1.0000000000000067</c:v>
                </c:pt>
                <c:pt idx="53">
                  <c:v>0.70000000000000662</c:v>
                </c:pt>
                <c:pt idx="54">
                  <c:v>0.80000000000000659</c:v>
                </c:pt>
                <c:pt idx="55">
                  <c:v>0.80000000000000659</c:v>
                </c:pt>
                <c:pt idx="56">
                  <c:v>0.90000000000000657</c:v>
                </c:pt>
                <c:pt idx="57">
                  <c:v>1.1000000000000065</c:v>
                </c:pt>
                <c:pt idx="58">
                  <c:v>1.2000000000000066</c:v>
                </c:pt>
                <c:pt idx="59">
                  <c:v>1.3000000000000067</c:v>
                </c:pt>
                <c:pt idx="60">
                  <c:v>1.1000000000000068</c:v>
                </c:pt>
                <c:pt idx="61">
                  <c:v>1.6000000000000068</c:v>
                </c:pt>
                <c:pt idx="62">
                  <c:v>1.6000000000000068</c:v>
                </c:pt>
                <c:pt idx="63">
                  <c:v>1.6000000000000068</c:v>
                </c:pt>
                <c:pt idx="64">
                  <c:v>2.1000000000000068</c:v>
                </c:pt>
                <c:pt idx="65">
                  <c:v>0.10000000000000675</c:v>
                </c:pt>
                <c:pt idx="66">
                  <c:v>1.3000000000000069</c:v>
                </c:pt>
                <c:pt idx="67">
                  <c:v>-9.9999999999993205E-2</c:v>
                </c:pt>
                <c:pt idx="68">
                  <c:v>1.0000000000000069</c:v>
                </c:pt>
                <c:pt idx="69">
                  <c:v>4.2000000000000073</c:v>
                </c:pt>
                <c:pt idx="70">
                  <c:v>3.2000000000000073</c:v>
                </c:pt>
                <c:pt idx="71">
                  <c:v>5.7000000000000073</c:v>
                </c:pt>
                <c:pt idx="72">
                  <c:v>7.6000000000000076</c:v>
                </c:pt>
                <c:pt idx="73">
                  <c:v>7.4000000000000075</c:v>
                </c:pt>
                <c:pt idx="74">
                  <c:v>6.0000000000000071</c:v>
                </c:pt>
                <c:pt idx="75">
                  <c:v>8.3000000000000078</c:v>
                </c:pt>
                <c:pt idx="76">
                  <c:v>5.8000000000000078</c:v>
                </c:pt>
                <c:pt idx="77">
                  <c:v>4.9000000000000075</c:v>
                </c:pt>
                <c:pt idx="78">
                  <c:v>5.8000000000000078</c:v>
                </c:pt>
                <c:pt idx="79">
                  <c:v>3.6000000000000076</c:v>
                </c:pt>
                <c:pt idx="80">
                  <c:v>3.4000000000000075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CC3-8389-B34FDD42173F}"/>
            </c:ext>
          </c:extLst>
        </c:ser>
        <c:ser>
          <c:idx val="1"/>
          <c:order val="1"/>
          <c:tx>
            <c:strRef>
              <c:f>CPI!$C$12</c:f>
              <c:strCache>
                <c:ptCount val="1"/>
                <c:pt idx="0">
                  <c:v>Australia(a)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CPI!$C$13:$C$93</c:f>
              <c:numCache>
                <c:formatCode>0.0;\-0.0;0.0;@</c:formatCode>
                <c:ptCount val="81"/>
                <c:pt idx="0">
                  <c:v>2.0000000000000027</c:v>
                </c:pt>
                <c:pt idx="1">
                  <c:v>2.5000000000000027</c:v>
                </c:pt>
                <c:pt idx="2">
                  <c:v>2.3000000000000025</c:v>
                </c:pt>
                <c:pt idx="3">
                  <c:v>2.5000000000000027</c:v>
                </c:pt>
                <c:pt idx="4">
                  <c:v>2.4000000000000026</c:v>
                </c:pt>
                <c:pt idx="5">
                  <c:v>2.5000000000000027</c:v>
                </c:pt>
                <c:pt idx="6">
                  <c:v>3.1000000000000028</c:v>
                </c:pt>
                <c:pt idx="7">
                  <c:v>2.8000000000000025</c:v>
                </c:pt>
                <c:pt idx="8">
                  <c:v>2.9000000000000026</c:v>
                </c:pt>
                <c:pt idx="9">
                  <c:v>4.0000000000000027</c:v>
                </c:pt>
                <c:pt idx="10">
                  <c:v>4.0000000000000027</c:v>
                </c:pt>
                <c:pt idx="11">
                  <c:v>3.3000000000000025</c:v>
                </c:pt>
                <c:pt idx="12">
                  <c:v>2.5000000000000027</c:v>
                </c:pt>
                <c:pt idx="13">
                  <c:v>2.1000000000000028</c:v>
                </c:pt>
                <c:pt idx="14">
                  <c:v>1.8000000000000027</c:v>
                </c:pt>
                <c:pt idx="15">
                  <c:v>2.900000000000003</c:v>
                </c:pt>
                <c:pt idx="16">
                  <c:v>4.3000000000000034</c:v>
                </c:pt>
                <c:pt idx="17">
                  <c:v>4.400000000000003</c:v>
                </c:pt>
                <c:pt idx="18">
                  <c:v>5.0000000000000036</c:v>
                </c:pt>
                <c:pt idx="19">
                  <c:v>3.7000000000000037</c:v>
                </c:pt>
                <c:pt idx="20">
                  <c:v>2.4000000000000039</c:v>
                </c:pt>
                <c:pt idx="21">
                  <c:v>1.4000000000000039</c:v>
                </c:pt>
                <c:pt idx="22">
                  <c:v>1.200000000000004</c:v>
                </c:pt>
                <c:pt idx="23">
                  <c:v>2.1000000000000041</c:v>
                </c:pt>
                <c:pt idx="24">
                  <c:v>2.9000000000000039</c:v>
                </c:pt>
                <c:pt idx="25">
                  <c:v>3.1000000000000041</c:v>
                </c:pt>
                <c:pt idx="26">
                  <c:v>2.9000000000000039</c:v>
                </c:pt>
                <c:pt idx="27">
                  <c:v>2.8000000000000038</c:v>
                </c:pt>
                <c:pt idx="28">
                  <c:v>3.3000000000000038</c:v>
                </c:pt>
                <c:pt idx="29">
                  <c:v>3.500000000000004</c:v>
                </c:pt>
                <c:pt idx="30">
                  <c:v>3.4000000000000039</c:v>
                </c:pt>
                <c:pt idx="31">
                  <c:v>3.000000000000004</c:v>
                </c:pt>
                <c:pt idx="32">
                  <c:v>1.6000000000000039</c:v>
                </c:pt>
                <c:pt idx="33">
                  <c:v>1.2000000000000037</c:v>
                </c:pt>
                <c:pt idx="34">
                  <c:v>2.0000000000000036</c:v>
                </c:pt>
                <c:pt idx="35">
                  <c:v>2.2000000000000037</c:v>
                </c:pt>
                <c:pt idx="36">
                  <c:v>2.5000000000000036</c:v>
                </c:pt>
                <c:pt idx="37">
                  <c:v>2.4000000000000035</c:v>
                </c:pt>
                <c:pt idx="38">
                  <c:v>2.2000000000000033</c:v>
                </c:pt>
                <c:pt idx="39">
                  <c:v>2.7000000000000033</c:v>
                </c:pt>
                <c:pt idx="40">
                  <c:v>2.9000000000000035</c:v>
                </c:pt>
                <c:pt idx="41">
                  <c:v>3.0000000000000036</c:v>
                </c:pt>
                <c:pt idx="42">
                  <c:v>2.3000000000000034</c:v>
                </c:pt>
                <c:pt idx="43">
                  <c:v>1.7000000000000033</c:v>
                </c:pt>
                <c:pt idx="44">
                  <c:v>1.3000000000000034</c:v>
                </c:pt>
                <c:pt idx="45">
                  <c:v>1.5000000000000033</c:v>
                </c:pt>
                <c:pt idx="46">
                  <c:v>1.5000000000000033</c:v>
                </c:pt>
                <c:pt idx="47">
                  <c:v>1.7000000000000033</c:v>
                </c:pt>
                <c:pt idx="48">
                  <c:v>1.3000000000000034</c:v>
                </c:pt>
                <c:pt idx="49">
                  <c:v>1.0000000000000033</c:v>
                </c:pt>
                <c:pt idx="50">
                  <c:v>1.3000000000000034</c:v>
                </c:pt>
                <c:pt idx="51">
                  <c:v>1.5000000000000033</c:v>
                </c:pt>
                <c:pt idx="52">
                  <c:v>2.1000000000000032</c:v>
                </c:pt>
                <c:pt idx="53">
                  <c:v>1.9000000000000032</c:v>
                </c:pt>
                <c:pt idx="54">
                  <c:v>1.8000000000000032</c:v>
                </c:pt>
                <c:pt idx="55">
                  <c:v>1.9000000000000032</c:v>
                </c:pt>
                <c:pt idx="56">
                  <c:v>1.9000000000000032</c:v>
                </c:pt>
                <c:pt idx="57">
                  <c:v>2.1000000000000032</c:v>
                </c:pt>
                <c:pt idx="58">
                  <c:v>1.9000000000000032</c:v>
                </c:pt>
                <c:pt idx="59">
                  <c:v>1.8000000000000032</c:v>
                </c:pt>
                <c:pt idx="60">
                  <c:v>1.3000000000000032</c:v>
                </c:pt>
                <c:pt idx="61">
                  <c:v>1.6000000000000032</c:v>
                </c:pt>
                <c:pt idx="62">
                  <c:v>1.7000000000000033</c:v>
                </c:pt>
                <c:pt idx="63">
                  <c:v>1.8000000000000034</c:v>
                </c:pt>
                <c:pt idx="64">
                  <c:v>2.2000000000000033</c:v>
                </c:pt>
                <c:pt idx="65">
                  <c:v>-0.29999999999999671</c:v>
                </c:pt>
                <c:pt idx="66">
                  <c:v>0.70000000000000329</c:v>
                </c:pt>
                <c:pt idx="67">
                  <c:v>0.90000000000000324</c:v>
                </c:pt>
                <c:pt idx="68">
                  <c:v>1.1000000000000032</c:v>
                </c:pt>
                <c:pt idx="69">
                  <c:v>3.8000000000000034</c:v>
                </c:pt>
                <c:pt idx="70">
                  <c:v>3.0000000000000036</c:v>
                </c:pt>
                <c:pt idx="71">
                  <c:v>3.5000000000000036</c:v>
                </c:pt>
                <c:pt idx="72">
                  <c:v>5.1000000000000032</c:v>
                </c:pt>
                <c:pt idx="73">
                  <c:v>6.1000000000000032</c:v>
                </c:pt>
                <c:pt idx="74">
                  <c:v>7.3000000000000034</c:v>
                </c:pt>
                <c:pt idx="75">
                  <c:v>7.8000000000000034</c:v>
                </c:pt>
                <c:pt idx="76">
                  <c:v>7.0000000000000036</c:v>
                </c:pt>
                <c:pt idx="77">
                  <c:v>6.0000000000000036</c:v>
                </c:pt>
                <c:pt idx="78">
                  <c:v>5.4000000000000039</c:v>
                </c:pt>
                <c:pt idx="79">
                  <c:v>4.1000000000000041</c:v>
                </c:pt>
                <c:pt idx="80">
                  <c:v>3.6000000000000041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3-4CC3-8389-B34FDD42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584864"/>
        <c:axId val="1548358768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54835876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860126859142608"/>
          <c:y val="4.8030392889989081E-2"/>
          <c:w val="0.41956539807524063"/>
          <c:h val="0.7601557463706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'CPI components'!$C$12</c:f>
              <c:strCache>
                <c:ptCount val="1"/>
                <c:pt idx="0">
                  <c:v>Australia(a)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Transport</c:v>
                </c:pt>
                <c:pt idx="1">
                  <c:v>Recreation &amp; culture</c:v>
                </c:pt>
                <c:pt idx="2">
                  <c:v>Clothing &amp; footwear</c:v>
                </c:pt>
                <c:pt idx="3">
                  <c:v>Communication</c:v>
                </c:pt>
                <c:pt idx="4">
                  <c:v>Housing </c:v>
                </c:pt>
                <c:pt idx="5">
                  <c:v>Furnishings, h/hold equipment &amp; services</c:v>
                </c:pt>
                <c:pt idx="6">
                  <c:v>Alcohol &amp; tobacco</c:v>
                </c:pt>
                <c:pt idx="7">
                  <c:v>Insurance &amp; financial services</c:v>
                </c:pt>
                <c:pt idx="8">
                  <c:v>Food &amp; non-alcoholic beverages</c:v>
                </c:pt>
                <c:pt idx="9">
                  <c:v>Health</c:v>
                </c:pt>
                <c:pt idx="10">
                  <c:v>Education</c:v>
                </c:pt>
              </c:strCache>
            </c:strRef>
          </c:cat>
          <c:val>
            <c:numRef>
              <c:f>'CPI components'!$C$13:$C$23</c:f>
              <c:numCache>
                <c:formatCode>0.00_ ;\-0.00\ </c:formatCode>
                <c:ptCount val="11"/>
                <c:pt idx="0">
                  <c:v>6.1538461538461563E-2</c:v>
                </c:pt>
                <c:pt idx="1">
                  <c:v>-7.6923076923076953E-3</c:v>
                </c:pt>
                <c:pt idx="2">
                  <c:v>-3.8461538461538478E-2</c:v>
                </c:pt>
                <c:pt idx="3">
                  <c:v>-7.6923076923076893E-3</c:v>
                </c:pt>
                <c:pt idx="4">
                  <c:v>0.17692307692307691</c:v>
                </c:pt>
                <c:pt idx="5">
                  <c:v>-7.6923076923076953E-3</c:v>
                </c:pt>
                <c:pt idx="6">
                  <c:v>6.1538461538461597E-2</c:v>
                </c:pt>
                <c:pt idx="7">
                  <c:v>0.10769230769230773</c:v>
                </c:pt>
                <c:pt idx="8">
                  <c:v>0.1615384615384616</c:v>
                </c:pt>
                <c:pt idx="9">
                  <c:v>0.19230769230769237</c:v>
                </c:pt>
                <c:pt idx="10">
                  <c:v>0.26923076923076938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8-4594-B4D3-25EFFF360AD6}"/>
            </c:ext>
          </c:extLst>
        </c:ser>
        <c:ser>
          <c:idx val="1"/>
          <c:order val="1"/>
          <c:tx>
            <c:strRef>
              <c:f>'CPI components'!$B$12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Transport</c:v>
                </c:pt>
                <c:pt idx="1">
                  <c:v>Recreation &amp; culture</c:v>
                </c:pt>
                <c:pt idx="2">
                  <c:v>Clothing &amp; footwear</c:v>
                </c:pt>
                <c:pt idx="3">
                  <c:v>Communication</c:v>
                </c:pt>
                <c:pt idx="4">
                  <c:v>Housing </c:v>
                </c:pt>
                <c:pt idx="5">
                  <c:v>Furnishings, h/hold equipment &amp; services</c:v>
                </c:pt>
                <c:pt idx="6">
                  <c:v>Alcohol &amp; tobacco</c:v>
                </c:pt>
                <c:pt idx="7">
                  <c:v>Insurance &amp; financial services</c:v>
                </c:pt>
                <c:pt idx="8">
                  <c:v>Food &amp; non-alcoholic beverages</c:v>
                </c:pt>
                <c:pt idx="9">
                  <c:v>Health</c:v>
                </c:pt>
                <c:pt idx="10">
                  <c:v>Education</c:v>
                </c:pt>
              </c:strCache>
            </c:strRef>
          </c:cat>
          <c:val>
            <c:numRef>
              <c:f>'CPI components'!$B$13:$B$23</c:f>
              <c:numCache>
                <c:formatCode>0.00_ ;\-0.00\ </c:formatCode>
                <c:ptCount val="11"/>
                <c:pt idx="0">
                  <c:v>-8.9552238805970893E-2</c:v>
                </c:pt>
                <c:pt idx="1">
                  <c:v>-3.7313432835818776E-2</c:v>
                </c:pt>
                <c:pt idx="2">
                  <c:v>-2.9850746268656744E-2</c:v>
                </c:pt>
                <c:pt idx="3">
                  <c:v>-7.4626865671643516E-3</c:v>
                </c:pt>
                <c:pt idx="4">
                  <c:v>0</c:v>
                </c:pt>
                <c:pt idx="5">
                  <c:v>1.492537313432804E-2</c:v>
                </c:pt>
                <c:pt idx="6">
                  <c:v>7.4626865671642853E-2</c:v>
                </c:pt>
                <c:pt idx="7">
                  <c:v>0.11940298507462631</c:v>
                </c:pt>
                <c:pt idx="8">
                  <c:v>0.14925373134328304</c:v>
                </c:pt>
                <c:pt idx="9">
                  <c:v>0.17910447761193912</c:v>
                </c:pt>
                <c:pt idx="10">
                  <c:v>0.21641791044776121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8-4594-B4D3-25EFFF360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30000000000000004"/>
          <c:min val="-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'Household spending'!$B$12</c:f>
              <c:strCache>
                <c:ptCount val="1"/>
                <c:pt idx="0">
                  <c:v>Goods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  <c:pt idx="13">
                  <c:v>44287</c:v>
                </c:pt>
                <c:pt idx="14">
                  <c:v>44317</c:v>
                </c:pt>
                <c:pt idx="15">
                  <c:v>44348</c:v>
                </c:pt>
                <c:pt idx="16">
                  <c:v>44378</c:v>
                </c:pt>
                <c:pt idx="17">
                  <c:v>44409</c:v>
                </c:pt>
                <c:pt idx="18">
                  <c:v>44440</c:v>
                </c:pt>
                <c:pt idx="19">
                  <c:v>44470</c:v>
                </c:pt>
                <c:pt idx="20">
                  <c:v>44501</c:v>
                </c:pt>
                <c:pt idx="21">
                  <c:v>44531</c:v>
                </c:pt>
                <c:pt idx="22">
                  <c:v>44562</c:v>
                </c:pt>
                <c:pt idx="23">
                  <c:v>44593</c:v>
                </c:pt>
                <c:pt idx="24">
                  <c:v>44621</c:v>
                </c:pt>
                <c:pt idx="25">
                  <c:v>44652</c:v>
                </c:pt>
                <c:pt idx="26">
                  <c:v>44682</c:v>
                </c:pt>
                <c:pt idx="27">
                  <c:v>44713</c:v>
                </c:pt>
                <c:pt idx="28">
                  <c:v>44743</c:v>
                </c:pt>
                <c:pt idx="29">
                  <c:v>44774</c:v>
                </c:pt>
                <c:pt idx="30">
                  <c:v>44805</c:v>
                </c:pt>
                <c:pt idx="31">
                  <c:v>44835</c:v>
                </c:pt>
                <c:pt idx="32">
                  <c:v>44866</c:v>
                </c:pt>
                <c:pt idx="33">
                  <c:v>44896</c:v>
                </c:pt>
                <c:pt idx="34">
                  <c:v>44927</c:v>
                </c:pt>
                <c:pt idx="35">
                  <c:v>44958</c:v>
                </c:pt>
                <c:pt idx="36">
                  <c:v>44986</c:v>
                </c:pt>
                <c:pt idx="37">
                  <c:v>45017</c:v>
                </c:pt>
                <c:pt idx="38">
                  <c:v>45047</c:v>
                </c:pt>
                <c:pt idx="39">
                  <c:v>45078</c:v>
                </c:pt>
                <c:pt idx="40">
                  <c:v>45108</c:v>
                </c:pt>
                <c:pt idx="41">
                  <c:v>45139</c:v>
                </c:pt>
                <c:pt idx="42">
                  <c:v>45170</c:v>
                </c:pt>
                <c:pt idx="43">
                  <c:v>45200</c:v>
                </c:pt>
                <c:pt idx="44">
                  <c:v>45231</c:v>
                </c:pt>
                <c:pt idx="45">
                  <c:v>45261</c:v>
                </c:pt>
                <c:pt idx="46">
                  <c:v>45292</c:v>
                </c:pt>
                <c:pt idx="47">
                  <c:v>45323</c:v>
                </c:pt>
                <c:pt idx="48">
                  <c:v>45352</c:v>
                </c:pt>
              </c:numCache>
            </c:numRef>
          </c:cat>
          <c:val>
            <c:numRef>
              <c:f>'Household spending'!$B$13:$B$61</c:f>
              <c:numCache>
                <c:formatCode>0.0;\-0.0;0.0;@</c:formatCode>
                <c:ptCount val="49"/>
                <c:pt idx="0">
                  <c:v>13.200000000000001</c:v>
                </c:pt>
                <c:pt idx="1">
                  <c:v>-6.1000000000000005</c:v>
                </c:pt>
                <c:pt idx="2">
                  <c:v>10.3</c:v>
                </c:pt>
                <c:pt idx="3">
                  <c:v>11</c:v>
                </c:pt>
                <c:pt idx="4">
                  <c:v>15.9</c:v>
                </c:pt>
                <c:pt idx="5">
                  <c:v>10.5</c:v>
                </c:pt>
                <c:pt idx="6">
                  <c:v>13.100000000000001</c:v>
                </c:pt>
                <c:pt idx="7">
                  <c:v>10.5</c:v>
                </c:pt>
                <c:pt idx="8">
                  <c:v>13.5</c:v>
                </c:pt>
                <c:pt idx="9">
                  <c:v>10</c:v>
                </c:pt>
                <c:pt idx="10">
                  <c:v>12.8</c:v>
                </c:pt>
                <c:pt idx="11">
                  <c:v>7.8000000000000007</c:v>
                </c:pt>
                <c:pt idx="12">
                  <c:v>0.2</c:v>
                </c:pt>
                <c:pt idx="13">
                  <c:v>16.8</c:v>
                </c:pt>
                <c:pt idx="14">
                  <c:v>4.3</c:v>
                </c:pt>
                <c:pt idx="15">
                  <c:v>1</c:v>
                </c:pt>
                <c:pt idx="16">
                  <c:v>-0.70000000000000007</c:v>
                </c:pt>
                <c:pt idx="17">
                  <c:v>3.4000000000000004</c:v>
                </c:pt>
                <c:pt idx="18">
                  <c:v>5.6000000000000005</c:v>
                </c:pt>
                <c:pt idx="19">
                  <c:v>5.7</c:v>
                </c:pt>
                <c:pt idx="20">
                  <c:v>7.2</c:v>
                </c:pt>
                <c:pt idx="21">
                  <c:v>5.9</c:v>
                </c:pt>
                <c:pt idx="22">
                  <c:v>7</c:v>
                </c:pt>
                <c:pt idx="23">
                  <c:v>11.8</c:v>
                </c:pt>
                <c:pt idx="24">
                  <c:v>5.9</c:v>
                </c:pt>
                <c:pt idx="25">
                  <c:v>12.3</c:v>
                </c:pt>
                <c:pt idx="26">
                  <c:v>8</c:v>
                </c:pt>
                <c:pt idx="27">
                  <c:v>9.6000000000000014</c:v>
                </c:pt>
                <c:pt idx="28">
                  <c:v>7.5</c:v>
                </c:pt>
                <c:pt idx="29">
                  <c:v>5.5</c:v>
                </c:pt>
                <c:pt idx="30">
                  <c:v>6.3000000000000007</c:v>
                </c:pt>
                <c:pt idx="31">
                  <c:v>8.1</c:v>
                </c:pt>
                <c:pt idx="32">
                  <c:v>7.1000000000000005</c:v>
                </c:pt>
                <c:pt idx="33">
                  <c:v>2.5</c:v>
                </c:pt>
                <c:pt idx="34">
                  <c:v>3.3000000000000003</c:v>
                </c:pt>
                <c:pt idx="35">
                  <c:v>4.2</c:v>
                </c:pt>
                <c:pt idx="36">
                  <c:v>5</c:v>
                </c:pt>
                <c:pt idx="37">
                  <c:v>3.8000000000000003</c:v>
                </c:pt>
                <c:pt idx="38">
                  <c:v>2.7</c:v>
                </c:pt>
                <c:pt idx="39">
                  <c:v>4.1000000000000005</c:v>
                </c:pt>
                <c:pt idx="40">
                  <c:v>2.1</c:v>
                </c:pt>
                <c:pt idx="41">
                  <c:v>3.1</c:v>
                </c:pt>
                <c:pt idx="42">
                  <c:v>1.8</c:v>
                </c:pt>
                <c:pt idx="43">
                  <c:v>1.6</c:v>
                </c:pt>
                <c:pt idx="44">
                  <c:v>2.2000000000000002</c:v>
                </c:pt>
                <c:pt idx="45">
                  <c:v>0</c:v>
                </c:pt>
                <c:pt idx="46">
                  <c:v>3.4000000000000004</c:v>
                </c:pt>
                <c:pt idx="47">
                  <c:v>4.5</c:v>
                </c:pt>
                <c:pt idx="48">
                  <c:v>4.8000000000000007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6-4024-AA42-3DABB0FBA9D2}"/>
            </c:ext>
          </c:extLst>
        </c:ser>
        <c:ser>
          <c:idx val="1"/>
          <c:order val="1"/>
          <c:tx>
            <c:strRef>
              <c:f>'Household spending'!$C$12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  <c:pt idx="13">
                  <c:v>44287</c:v>
                </c:pt>
                <c:pt idx="14">
                  <c:v>44317</c:v>
                </c:pt>
                <c:pt idx="15">
                  <c:v>44348</c:v>
                </c:pt>
                <c:pt idx="16">
                  <c:v>44378</c:v>
                </c:pt>
                <c:pt idx="17">
                  <c:v>44409</c:v>
                </c:pt>
                <c:pt idx="18">
                  <c:v>44440</c:v>
                </c:pt>
                <c:pt idx="19">
                  <c:v>44470</c:v>
                </c:pt>
                <c:pt idx="20">
                  <c:v>44501</c:v>
                </c:pt>
                <c:pt idx="21">
                  <c:v>44531</c:v>
                </c:pt>
                <c:pt idx="22">
                  <c:v>44562</c:v>
                </c:pt>
                <c:pt idx="23">
                  <c:v>44593</c:v>
                </c:pt>
                <c:pt idx="24">
                  <c:v>44621</c:v>
                </c:pt>
                <c:pt idx="25">
                  <c:v>44652</c:v>
                </c:pt>
                <c:pt idx="26">
                  <c:v>44682</c:v>
                </c:pt>
                <c:pt idx="27">
                  <c:v>44713</c:v>
                </c:pt>
                <c:pt idx="28">
                  <c:v>44743</c:v>
                </c:pt>
                <c:pt idx="29">
                  <c:v>44774</c:v>
                </c:pt>
                <c:pt idx="30">
                  <c:v>44805</c:v>
                </c:pt>
                <c:pt idx="31">
                  <c:v>44835</c:v>
                </c:pt>
                <c:pt idx="32">
                  <c:v>44866</c:v>
                </c:pt>
                <c:pt idx="33">
                  <c:v>44896</c:v>
                </c:pt>
                <c:pt idx="34">
                  <c:v>44927</c:v>
                </c:pt>
                <c:pt idx="35">
                  <c:v>44958</c:v>
                </c:pt>
                <c:pt idx="36">
                  <c:v>44986</c:v>
                </c:pt>
                <c:pt idx="37">
                  <c:v>45017</c:v>
                </c:pt>
                <c:pt idx="38">
                  <c:v>45047</c:v>
                </c:pt>
                <c:pt idx="39">
                  <c:v>45078</c:v>
                </c:pt>
                <c:pt idx="40">
                  <c:v>45108</c:v>
                </c:pt>
                <c:pt idx="41">
                  <c:v>45139</c:v>
                </c:pt>
                <c:pt idx="42">
                  <c:v>45170</c:v>
                </c:pt>
                <c:pt idx="43">
                  <c:v>45200</c:v>
                </c:pt>
                <c:pt idx="44">
                  <c:v>45231</c:v>
                </c:pt>
                <c:pt idx="45">
                  <c:v>45261</c:v>
                </c:pt>
                <c:pt idx="46">
                  <c:v>45292</c:v>
                </c:pt>
                <c:pt idx="47">
                  <c:v>45323</c:v>
                </c:pt>
                <c:pt idx="48">
                  <c:v>45352</c:v>
                </c:pt>
              </c:numCache>
            </c:numRef>
          </c:cat>
          <c:val>
            <c:numRef>
              <c:f>'Household spending'!$C$13:$C$61</c:f>
              <c:numCache>
                <c:formatCode>0.0;\-0.0;0.0;@</c:formatCode>
                <c:ptCount val="49"/>
                <c:pt idx="0">
                  <c:v>-16.8</c:v>
                </c:pt>
                <c:pt idx="1">
                  <c:v>-51.5</c:v>
                </c:pt>
                <c:pt idx="2">
                  <c:v>-39.799999999999997</c:v>
                </c:pt>
                <c:pt idx="3">
                  <c:v>-25.999999999999996</c:v>
                </c:pt>
                <c:pt idx="4">
                  <c:v>-18.299999999999997</c:v>
                </c:pt>
                <c:pt idx="5">
                  <c:v>-19.199999999999996</c:v>
                </c:pt>
                <c:pt idx="6">
                  <c:v>-12.399999999999995</c:v>
                </c:pt>
                <c:pt idx="7">
                  <c:v>-13.499999999999995</c:v>
                </c:pt>
                <c:pt idx="8">
                  <c:v>-11.699999999999994</c:v>
                </c:pt>
                <c:pt idx="9">
                  <c:v>-8.199999999999994</c:v>
                </c:pt>
                <c:pt idx="10">
                  <c:v>-10.599999999999994</c:v>
                </c:pt>
                <c:pt idx="11">
                  <c:v>-12.199999999999994</c:v>
                </c:pt>
                <c:pt idx="12">
                  <c:v>20.800000000000004</c:v>
                </c:pt>
                <c:pt idx="13">
                  <c:v>93.800000000000011</c:v>
                </c:pt>
                <c:pt idx="14">
                  <c:v>61.400000000000013</c:v>
                </c:pt>
                <c:pt idx="15">
                  <c:v>30.500000000000011</c:v>
                </c:pt>
                <c:pt idx="16">
                  <c:v>15.400000000000009</c:v>
                </c:pt>
                <c:pt idx="17">
                  <c:v>18.800000000000011</c:v>
                </c:pt>
                <c:pt idx="18">
                  <c:v>15.800000000000011</c:v>
                </c:pt>
                <c:pt idx="19">
                  <c:v>14.100000000000012</c:v>
                </c:pt>
                <c:pt idx="20">
                  <c:v>17.100000000000012</c:v>
                </c:pt>
                <c:pt idx="21">
                  <c:v>11.500000000000011</c:v>
                </c:pt>
                <c:pt idx="22">
                  <c:v>11.800000000000011</c:v>
                </c:pt>
                <c:pt idx="23">
                  <c:v>24.100000000000012</c:v>
                </c:pt>
                <c:pt idx="24">
                  <c:v>12.800000000000011</c:v>
                </c:pt>
                <c:pt idx="25">
                  <c:v>18.400000000000013</c:v>
                </c:pt>
                <c:pt idx="26">
                  <c:v>17.700000000000014</c:v>
                </c:pt>
                <c:pt idx="27">
                  <c:v>24.900000000000013</c:v>
                </c:pt>
                <c:pt idx="28">
                  <c:v>28.200000000000014</c:v>
                </c:pt>
                <c:pt idx="29">
                  <c:v>23.700000000000014</c:v>
                </c:pt>
                <c:pt idx="30">
                  <c:v>27.500000000000014</c:v>
                </c:pt>
                <c:pt idx="31">
                  <c:v>30.700000000000014</c:v>
                </c:pt>
                <c:pt idx="32">
                  <c:v>25.100000000000012</c:v>
                </c:pt>
                <c:pt idx="33">
                  <c:v>22.20000000000001</c:v>
                </c:pt>
                <c:pt idx="34">
                  <c:v>21.70000000000001</c:v>
                </c:pt>
                <c:pt idx="35">
                  <c:v>20.300000000000011</c:v>
                </c:pt>
                <c:pt idx="36">
                  <c:v>17.900000000000013</c:v>
                </c:pt>
                <c:pt idx="37">
                  <c:v>19.300000000000011</c:v>
                </c:pt>
                <c:pt idx="38">
                  <c:v>18.300000000000011</c:v>
                </c:pt>
                <c:pt idx="39">
                  <c:v>13.600000000000012</c:v>
                </c:pt>
                <c:pt idx="40">
                  <c:v>11.700000000000012</c:v>
                </c:pt>
                <c:pt idx="41">
                  <c:v>12.400000000000011</c:v>
                </c:pt>
                <c:pt idx="42">
                  <c:v>9.2000000000000099</c:v>
                </c:pt>
                <c:pt idx="43">
                  <c:v>6.8000000000000096</c:v>
                </c:pt>
                <c:pt idx="44">
                  <c:v>5.8000000000000096</c:v>
                </c:pt>
                <c:pt idx="45">
                  <c:v>7.1000000000000094</c:v>
                </c:pt>
                <c:pt idx="46">
                  <c:v>7.7000000000000099</c:v>
                </c:pt>
                <c:pt idx="47">
                  <c:v>7.2000000000000099</c:v>
                </c:pt>
                <c:pt idx="48">
                  <c:v>4.1000000000000103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6-4024-AA42-3DABB0FB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10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54955494693598"/>
          <c:y val="5.4254007398273733E-2"/>
          <c:w val="0.65881504621704901"/>
          <c:h val="0.73672475897356238"/>
        </c:manualLayout>
      </c:layout>
      <c:lineChart>
        <c:grouping val="standard"/>
        <c:varyColors val="0"/>
        <c:ser>
          <c:idx val="0"/>
          <c:order val="0"/>
          <c:tx>
            <c:strRef>
              <c:f>'Household spending'!$D$12</c:f>
              <c:strCache>
                <c:ptCount val="1"/>
                <c:pt idx="0">
                  <c:v>Discretionary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  <c:pt idx="13">
                  <c:v>44287</c:v>
                </c:pt>
                <c:pt idx="14">
                  <c:v>44317</c:v>
                </c:pt>
                <c:pt idx="15">
                  <c:v>44348</c:v>
                </c:pt>
                <c:pt idx="16">
                  <c:v>44378</c:v>
                </c:pt>
                <c:pt idx="17">
                  <c:v>44409</c:v>
                </c:pt>
                <c:pt idx="18">
                  <c:v>44440</c:v>
                </c:pt>
                <c:pt idx="19">
                  <c:v>44470</c:v>
                </c:pt>
                <c:pt idx="20">
                  <c:v>44501</c:v>
                </c:pt>
                <c:pt idx="21">
                  <c:v>44531</c:v>
                </c:pt>
                <c:pt idx="22">
                  <c:v>44562</c:v>
                </c:pt>
                <c:pt idx="23">
                  <c:v>44593</c:v>
                </c:pt>
                <c:pt idx="24">
                  <c:v>44621</c:v>
                </c:pt>
                <c:pt idx="25">
                  <c:v>44652</c:v>
                </c:pt>
                <c:pt idx="26">
                  <c:v>44682</c:v>
                </c:pt>
                <c:pt idx="27">
                  <c:v>44713</c:v>
                </c:pt>
                <c:pt idx="28">
                  <c:v>44743</c:v>
                </c:pt>
                <c:pt idx="29">
                  <c:v>44774</c:v>
                </c:pt>
                <c:pt idx="30">
                  <c:v>44805</c:v>
                </c:pt>
                <c:pt idx="31">
                  <c:v>44835</c:v>
                </c:pt>
                <c:pt idx="32">
                  <c:v>44866</c:v>
                </c:pt>
                <c:pt idx="33">
                  <c:v>44896</c:v>
                </c:pt>
                <c:pt idx="34">
                  <c:v>44927</c:v>
                </c:pt>
                <c:pt idx="35">
                  <c:v>44958</c:v>
                </c:pt>
                <c:pt idx="36">
                  <c:v>44986</c:v>
                </c:pt>
                <c:pt idx="37">
                  <c:v>45017</c:v>
                </c:pt>
                <c:pt idx="38">
                  <c:v>45047</c:v>
                </c:pt>
                <c:pt idx="39">
                  <c:v>45078</c:v>
                </c:pt>
                <c:pt idx="40">
                  <c:v>45108</c:v>
                </c:pt>
                <c:pt idx="41">
                  <c:v>45139</c:v>
                </c:pt>
                <c:pt idx="42">
                  <c:v>45170</c:v>
                </c:pt>
                <c:pt idx="43">
                  <c:v>45200</c:v>
                </c:pt>
                <c:pt idx="44">
                  <c:v>45231</c:v>
                </c:pt>
                <c:pt idx="45">
                  <c:v>45261</c:v>
                </c:pt>
                <c:pt idx="46">
                  <c:v>45292</c:v>
                </c:pt>
                <c:pt idx="47">
                  <c:v>45323</c:v>
                </c:pt>
                <c:pt idx="48">
                  <c:v>45352</c:v>
                </c:pt>
              </c:numCache>
            </c:numRef>
          </c:cat>
          <c:val>
            <c:numRef>
              <c:f>'Household spending'!$D$13:$D$61</c:f>
              <c:numCache>
                <c:formatCode>0.0;\-0.0;0.0;@</c:formatCode>
                <c:ptCount val="49"/>
                <c:pt idx="0">
                  <c:v>-5.3000000000000007</c:v>
                </c:pt>
                <c:pt idx="1">
                  <c:v>-27.000000000000004</c:v>
                </c:pt>
                <c:pt idx="2">
                  <c:v>-5.5000000000000036</c:v>
                </c:pt>
                <c:pt idx="3">
                  <c:v>-2.4000000000000035</c:v>
                </c:pt>
                <c:pt idx="4">
                  <c:v>5.3999999999999968</c:v>
                </c:pt>
                <c:pt idx="5">
                  <c:v>0.49999999999999645</c:v>
                </c:pt>
                <c:pt idx="6">
                  <c:v>6.2999999999999972</c:v>
                </c:pt>
                <c:pt idx="7">
                  <c:v>3.8999999999999968</c:v>
                </c:pt>
                <c:pt idx="8">
                  <c:v>9.0999999999999979</c:v>
                </c:pt>
                <c:pt idx="9">
                  <c:v>5.3999999999999977</c:v>
                </c:pt>
                <c:pt idx="10">
                  <c:v>4.7999999999999972</c:v>
                </c:pt>
                <c:pt idx="11">
                  <c:v>1.7999999999999972</c:v>
                </c:pt>
                <c:pt idx="12">
                  <c:v>17.5</c:v>
                </c:pt>
                <c:pt idx="13">
                  <c:v>45.5</c:v>
                </c:pt>
                <c:pt idx="14">
                  <c:v>18.799999999999997</c:v>
                </c:pt>
                <c:pt idx="15">
                  <c:v>11.399999999999997</c:v>
                </c:pt>
                <c:pt idx="16">
                  <c:v>5.3999999999999968</c:v>
                </c:pt>
                <c:pt idx="17">
                  <c:v>11.199999999999998</c:v>
                </c:pt>
                <c:pt idx="18">
                  <c:v>11.599999999999998</c:v>
                </c:pt>
                <c:pt idx="19">
                  <c:v>10.299999999999997</c:v>
                </c:pt>
                <c:pt idx="20">
                  <c:v>11.699999999999998</c:v>
                </c:pt>
                <c:pt idx="21">
                  <c:v>7.599999999999997</c:v>
                </c:pt>
                <c:pt idx="22">
                  <c:v>6.8999999999999968</c:v>
                </c:pt>
                <c:pt idx="23">
                  <c:v>13.899999999999997</c:v>
                </c:pt>
                <c:pt idx="24">
                  <c:v>6.1999999999999966</c:v>
                </c:pt>
                <c:pt idx="25">
                  <c:v>13.399999999999997</c:v>
                </c:pt>
                <c:pt idx="26">
                  <c:v>8.1999999999999957</c:v>
                </c:pt>
                <c:pt idx="27">
                  <c:v>11.199999999999996</c:v>
                </c:pt>
                <c:pt idx="28">
                  <c:v>10.499999999999996</c:v>
                </c:pt>
                <c:pt idx="29">
                  <c:v>6.4999999999999964</c:v>
                </c:pt>
                <c:pt idx="30">
                  <c:v>8.3999999999999968</c:v>
                </c:pt>
                <c:pt idx="31">
                  <c:v>10.199999999999998</c:v>
                </c:pt>
                <c:pt idx="32">
                  <c:v>6.8999999999999968</c:v>
                </c:pt>
                <c:pt idx="33">
                  <c:v>2.4999999999999964</c:v>
                </c:pt>
                <c:pt idx="34">
                  <c:v>5.4999999999999964</c:v>
                </c:pt>
                <c:pt idx="35">
                  <c:v>6.6999999999999966</c:v>
                </c:pt>
                <c:pt idx="36">
                  <c:v>4.8999999999999968</c:v>
                </c:pt>
                <c:pt idx="37">
                  <c:v>4.4999999999999964</c:v>
                </c:pt>
                <c:pt idx="38">
                  <c:v>3.8999999999999964</c:v>
                </c:pt>
                <c:pt idx="39">
                  <c:v>4.8999999999999968</c:v>
                </c:pt>
                <c:pt idx="40">
                  <c:v>1.7999999999999967</c:v>
                </c:pt>
                <c:pt idx="41">
                  <c:v>2.3999999999999968</c:v>
                </c:pt>
                <c:pt idx="42">
                  <c:v>0.99999999999999667</c:v>
                </c:pt>
                <c:pt idx="43">
                  <c:v>0.79999999999999671</c:v>
                </c:pt>
                <c:pt idx="44">
                  <c:v>1.5999999999999968</c:v>
                </c:pt>
                <c:pt idx="45">
                  <c:v>0.69999999999999674</c:v>
                </c:pt>
                <c:pt idx="46">
                  <c:v>2.6999999999999966</c:v>
                </c:pt>
                <c:pt idx="47">
                  <c:v>0.69999999999999662</c:v>
                </c:pt>
                <c:pt idx="48">
                  <c:v>2.099999999999997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A-42EF-862A-1DF054F1B13E}"/>
            </c:ext>
          </c:extLst>
        </c:ser>
        <c:ser>
          <c:idx val="1"/>
          <c:order val="1"/>
          <c:tx>
            <c:strRef>
              <c:f>'Household spending'!$E$12</c:f>
              <c:strCache>
                <c:ptCount val="1"/>
                <c:pt idx="0">
                  <c:v>Non-discretionary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  <c:pt idx="10">
                  <c:v>44197</c:v>
                </c:pt>
                <c:pt idx="11">
                  <c:v>44228</c:v>
                </c:pt>
                <c:pt idx="12">
                  <c:v>44256</c:v>
                </c:pt>
                <c:pt idx="13">
                  <c:v>44287</c:v>
                </c:pt>
                <c:pt idx="14">
                  <c:v>44317</c:v>
                </c:pt>
                <c:pt idx="15">
                  <c:v>44348</c:v>
                </c:pt>
                <c:pt idx="16">
                  <c:v>44378</c:v>
                </c:pt>
                <c:pt idx="17">
                  <c:v>44409</c:v>
                </c:pt>
                <c:pt idx="18">
                  <c:v>44440</c:v>
                </c:pt>
                <c:pt idx="19">
                  <c:v>44470</c:v>
                </c:pt>
                <c:pt idx="20">
                  <c:v>44501</c:v>
                </c:pt>
                <c:pt idx="21">
                  <c:v>44531</c:v>
                </c:pt>
                <c:pt idx="22">
                  <c:v>44562</c:v>
                </c:pt>
                <c:pt idx="23">
                  <c:v>44593</c:v>
                </c:pt>
                <c:pt idx="24">
                  <c:v>44621</c:v>
                </c:pt>
                <c:pt idx="25">
                  <c:v>44652</c:v>
                </c:pt>
                <c:pt idx="26">
                  <c:v>44682</c:v>
                </c:pt>
                <c:pt idx="27">
                  <c:v>44713</c:v>
                </c:pt>
                <c:pt idx="28">
                  <c:v>44743</c:v>
                </c:pt>
                <c:pt idx="29">
                  <c:v>44774</c:v>
                </c:pt>
                <c:pt idx="30">
                  <c:v>44805</c:v>
                </c:pt>
                <c:pt idx="31">
                  <c:v>44835</c:v>
                </c:pt>
                <c:pt idx="32">
                  <c:v>44866</c:v>
                </c:pt>
                <c:pt idx="33">
                  <c:v>44896</c:v>
                </c:pt>
                <c:pt idx="34">
                  <c:v>44927</c:v>
                </c:pt>
                <c:pt idx="35">
                  <c:v>44958</c:v>
                </c:pt>
                <c:pt idx="36">
                  <c:v>44986</c:v>
                </c:pt>
                <c:pt idx="37">
                  <c:v>45017</c:v>
                </c:pt>
                <c:pt idx="38">
                  <c:v>45047</c:v>
                </c:pt>
                <c:pt idx="39">
                  <c:v>45078</c:v>
                </c:pt>
                <c:pt idx="40">
                  <c:v>45108</c:v>
                </c:pt>
                <c:pt idx="41">
                  <c:v>45139</c:v>
                </c:pt>
                <c:pt idx="42">
                  <c:v>45170</c:v>
                </c:pt>
                <c:pt idx="43">
                  <c:v>45200</c:v>
                </c:pt>
                <c:pt idx="44">
                  <c:v>45231</c:v>
                </c:pt>
                <c:pt idx="45">
                  <c:v>45261</c:v>
                </c:pt>
                <c:pt idx="46">
                  <c:v>45292</c:v>
                </c:pt>
                <c:pt idx="47">
                  <c:v>45323</c:v>
                </c:pt>
                <c:pt idx="48">
                  <c:v>45352</c:v>
                </c:pt>
              </c:numCache>
            </c:numRef>
          </c:cat>
          <c:val>
            <c:numRef>
              <c:f>'Household spending'!$E$13:$E$61</c:f>
              <c:numCache>
                <c:formatCode>0.0;\-0.0;0.0;@</c:formatCode>
                <c:ptCount val="49"/>
                <c:pt idx="0">
                  <c:v>-0.70000000000000018</c:v>
                </c:pt>
                <c:pt idx="1">
                  <c:v>-32.6</c:v>
                </c:pt>
                <c:pt idx="2">
                  <c:v>-25.3</c:v>
                </c:pt>
                <c:pt idx="3">
                  <c:v>-13.4</c:v>
                </c:pt>
                <c:pt idx="4">
                  <c:v>-8.6</c:v>
                </c:pt>
                <c:pt idx="5">
                  <c:v>-10.3</c:v>
                </c:pt>
                <c:pt idx="6">
                  <c:v>-5.6000000000000005</c:v>
                </c:pt>
                <c:pt idx="7">
                  <c:v>-6.9</c:v>
                </c:pt>
                <c:pt idx="8">
                  <c:v>-6.3000000000000007</c:v>
                </c:pt>
                <c:pt idx="9">
                  <c:v>-1.9000000000000004</c:v>
                </c:pt>
                <c:pt idx="10">
                  <c:v>-3.2</c:v>
                </c:pt>
                <c:pt idx="11">
                  <c:v>-6.6000000000000005</c:v>
                </c:pt>
                <c:pt idx="12">
                  <c:v>3.6000000000000005</c:v>
                </c:pt>
                <c:pt idx="13">
                  <c:v>44.7</c:v>
                </c:pt>
                <c:pt idx="14">
                  <c:v>33.900000000000006</c:v>
                </c:pt>
                <c:pt idx="15">
                  <c:v>15.500000000000004</c:v>
                </c:pt>
                <c:pt idx="16">
                  <c:v>7.5000000000000036</c:v>
                </c:pt>
                <c:pt idx="17">
                  <c:v>9.9000000000000039</c:v>
                </c:pt>
                <c:pt idx="18">
                  <c:v>9.2000000000000046</c:v>
                </c:pt>
                <c:pt idx="19">
                  <c:v>8.9000000000000039</c:v>
                </c:pt>
                <c:pt idx="20">
                  <c:v>11.600000000000005</c:v>
                </c:pt>
                <c:pt idx="21">
                  <c:v>8.8000000000000043</c:v>
                </c:pt>
                <c:pt idx="22">
                  <c:v>11.400000000000004</c:v>
                </c:pt>
                <c:pt idx="23">
                  <c:v>21.100000000000005</c:v>
                </c:pt>
                <c:pt idx="24">
                  <c:v>12.000000000000005</c:v>
                </c:pt>
                <c:pt idx="25">
                  <c:v>17.000000000000007</c:v>
                </c:pt>
                <c:pt idx="26">
                  <c:v>16.800000000000008</c:v>
                </c:pt>
                <c:pt idx="27">
                  <c:v>22.400000000000009</c:v>
                </c:pt>
                <c:pt idx="28">
                  <c:v>23.800000000000008</c:v>
                </c:pt>
                <c:pt idx="29">
                  <c:v>21.600000000000009</c:v>
                </c:pt>
                <c:pt idx="30">
                  <c:v>24.100000000000009</c:v>
                </c:pt>
                <c:pt idx="31">
                  <c:v>26.900000000000009</c:v>
                </c:pt>
                <c:pt idx="32">
                  <c:v>24.000000000000007</c:v>
                </c:pt>
                <c:pt idx="33">
                  <c:v>19.900000000000006</c:v>
                </c:pt>
                <c:pt idx="34">
                  <c:v>17.900000000000006</c:v>
                </c:pt>
                <c:pt idx="35">
                  <c:v>17.000000000000007</c:v>
                </c:pt>
                <c:pt idx="36">
                  <c:v>17.000000000000007</c:v>
                </c:pt>
                <c:pt idx="37">
                  <c:v>17.600000000000009</c:v>
                </c:pt>
                <c:pt idx="38">
                  <c:v>16.300000000000008</c:v>
                </c:pt>
                <c:pt idx="39">
                  <c:v>12.400000000000007</c:v>
                </c:pt>
                <c:pt idx="40">
                  <c:v>11.500000000000007</c:v>
                </c:pt>
                <c:pt idx="41">
                  <c:v>12.600000000000007</c:v>
                </c:pt>
                <c:pt idx="42">
                  <c:v>9.5000000000000071</c:v>
                </c:pt>
                <c:pt idx="43">
                  <c:v>7.1000000000000068</c:v>
                </c:pt>
                <c:pt idx="44">
                  <c:v>6.1000000000000068</c:v>
                </c:pt>
                <c:pt idx="45">
                  <c:v>5.6000000000000068</c:v>
                </c:pt>
                <c:pt idx="46">
                  <c:v>7.9000000000000075</c:v>
                </c:pt>
                <c:pt idx="47">
                  <c:v>9.8000000000000078</c:v>
                </c:pt>
                <c:pt idx="48">
                  <c:v>6.1000000000000076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A-42EF-862A-1DF054F1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93067759255126"/>
          <c:w val="1"/>
          <c:h val="0.110476227462935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'Employed &amp; hours worked'!$B$12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'Employed &amp; hours worked'!$B$13:$B$253</c:f>
              <c:numCache>
                <c:formatCode>0.0</c:formatCode>
                <c:ptCount val="241"/>
                <c:pt idx="0">
                  <c:v>1.2979085931347445</c:v>
                </c:pt>
                <c:pt idx="1">
                  <c:v>1.2576639057912953</c:v>
                </c:pt>
                <c:pt idx="2">
                  <c:v>1.1507406966901224</c:v>
                </c:pt>
                <c:pt idx="3">
                  <c:v>1.1319358842027061</c:v>
                </c:pt>
                <c:pt idx="4">
                  <c:v>1.1603747666226294</c:v>
                </c:pt>
                <c:pt idx="5">
                  <c:v>1.3388284045828813</c:v>
                </c:pt>
                <c:pt idx="6">
                  <c:v>1.5579583385782581</c:v>
                </c:pt>
                <c:pt idx="7">
                  <c:v>1.8144435030771788</c:v>
                </c:pt>
                <c:pt idx="8">
                  <c:v>1.9731563276165209</c:v>
                </c:pt>
                <c:pt idx="9">
                  <c:v>2.3106957097264846</c:v>
                </c:pt>
                <c:pt idx="10">
                  <c:v>2.6460153575698309</c:v>
                </c:pt>
                <c:pt idx="11">
                  <c:v>2.9205670409256257</c:v>
                </c:pt>
                <c:pt idx="12">
                  <c:v>3.224003371172679</c:v>
                </c:pt>
                <c:pt idx="13">
                  <c:v>3.5203233594573335</c:v>
                </c:pt>
                <c:pt idx="14">
                  <c:v>3.9591560237000278</c:v>
                </c:pt>
                <c:pt idx="15">
                  <c:v>4.4028801862647793</c:v>
                </c:pt>
                <c:pt idx="16">
                  <c:v>4.8624479702490175</c:v>
                </c:pt>
                <c:pt idx="17">
                  <c:v>5.2902986939246999</c:v>
                </c:pt>
                <c:pt idx="18">
                  <c:v>5.4381959004700775</c:v>
                </c:pt>
                <c:pt idx="19">
                  <c:v>5.4754454631602334</c:v>
                </c:pt>
                <c:pt idx="20">
                  <c:v>5.6780818857089299</c:v>
                </c:pt>
                <c:pt idx="21">
                  <c:v>5.7954025770083462</c:v>
                </c:pt>
                <c:pt idx="22">
                  <c:v>5.7618871206860822</c:v>
                </c:pt>
                <c:pt idx="23">
                  <c:v>5.7520701206722924</c:v>
                </c:pt>
                <c:pt idx="24">
                  <c:v>5.6822473876092516</c:v>
                </c:pt>
                <c:pt idx="25">
                  <c:v>5.5011292209645291</c:v>
                </c:pt>
                <c:pt idx="26">
                  <c:v>5.3145863679530558</c:v>
                </c:pt>
                <c:pt idx="27">
                  <c:v>5.0491784364022241</c:v>
                </c:pt>
                <c:pt idx="28">
                  <c:v>4.6643432933591411</c:v>
                </c:pt>
                <c:pt idx="29">
                  <c:v>4.2483121747287633</c:v>
                </c:pt>
                <c:pt idx="30">
                  <c:v>3.9631284100950959</c:v>
                </c:pt>
                <c:pt idx="31">
                  <c:v>3.8311199298050269</c:v>
                </c:pt>
                <c:pt idx="32">
                  <c:v>3.5823688798082953</c:v>
                </c:pt>
                <c:pt idx="33">
                  <c:v>3.3719740964237577</c:v>
                </c:pt>
                <c:pt idx="34">
                  <c:v>3.3275101759038028</c:v>
                </c:pt>
                <c:pt idx="35">
                  <c:v>3.2062384590200166</c:v>
                </c:pt>
                <c:pt idx="36">
                  <c:v>3.0466280492105424</c:v>
                </c:pt>
                <c:pt idx="37">
                  <c:v>3.0292801156344584</c:v>
                </c:pt>
                <c:pt idx="38">
                  <c:v>3.0508770625397474</c:v>
                </c:pt>
                <c:pt idx="39">
                  <c:v>3.1264572586622963</c:v>
                </c:pt>
                <c:pt idx="40">
                  <c:v>3.3163470598163158</c:v>
                </c:pt>
                <c:pt idx="41">
                  <c:v>3.4377469732798316</c:v>
                </c:pt>
                <c:pt idx="42">
                  <c:v>3.6947286006828062</c:v>
                </c:pt>
                <c:pt idx="43">
                  <c:v>3.7383988716333638</c:v>
                </c:pt>
                <c:pt idx="44">
                  <c:v>3.9307172168919102</c:v>
                </c:pt>
                <c:pt idx="45">
                  <c:v>4.1179943761912918</c:v>
                </c:pt>
                <c:pt idx="46">
                  <c:v>4.1694280076155055</c:v>
                </c:pt>
                <c:pt idx="47">
                  <c:v>4.2251635716912483</c:v>
                </c:pt>
                <c:pt idx="48">
                  <c:v>4.3810769554107676</c:v>
                </c:pt>
                <c:pt idx="49">
                  <c:v>4.3546432079634156</c:v>
                </c:pt>
                <c:pt idx="50">
                  <c:v>4.2930284327239665</c:v>
                </c:pt>
                <c:pt idx="51">
                  <c:v>4.2655749300630319</c:v>
                </c:pt>
                <c:pt idx="52">
                  <c:v>4.2856447940024189</c:v>
                </c:pt>
                <c:pt idx="53">
                  <c:v>4.3686397422852741</c:v>
                </c:pt>
                <c:pt idx="54">
                  <c:v>4.4391601775844558</c:v>
                </c:pt>
                <c:pt idx="55">
                  <c:v>4.5345111794624415</c:v>
                </c:pt>
                <c:pt idx="56">
                  <c:v>4.6173860231942365</c:v>
                </c:pt>
                <c:pt idx="57">
                  <c:v>4.4203332115278826</c:v>
                </c:pt>
                <c:pt idx="58">
                  <c:v>4.313440609361141</c:v>
                </c:pt>
                <c:pt idx="59">
                  <c:v>4.2587156303451668</c:v>
                </c:pt>
                <c:pt idx="60">
                  <c:v>4.1332943588049842</c:v>
                </c:pt>
                <c:pt idx="61">
                  <c:v>4.1693081206247262</c:v>
                </c:pt>
                <c:pt idx="62">
                  <c:v>3.9997162475510217</c:v>
                </c:pt>
                <c:pt idx="63">
                  <c:v>3.5772616234499344</c:v>
                </c:pt>
                <c:pt idx="64">
                  <c:v>3.0660469206643004</c:v>
                </c:pt>
                <c:pt idx="65">
                  <c:v>2.5380158225475791</c:v>
                </c:pt>
                <c:pt idx="66">
                  <c:v>1.8956229016840576</c:v>
                </c:pt>
                <c:pt idx="67">
                  <c:v>1.4291176014766371</c:v>
                </c:pt>
                <c:pt idx="68">
                  <c:v>0.84632953245946663</c:v>
                </c:pt>
                <c:pt idx="69">
                  <c:v>0.64683317445402011</c:v>
                </c:pt>
                <c:pt idx="70">
                  <c:v>0.44865830836169351</c:v>
                </c:pt>
                <c:pt idx="71">
                  <c:v>0.22892708669455253</c:v>
                </c:pt>
                <c:pt idx="72">
                  <c:v>-1.3498224630148492E-3</c:v>
                </c:pt>
                <c:pt idx="73">
                  <c:v>-0.23784198373645316</c:v>
                </c:pt>
                <c:pt idx="74">
                  <c:v>-4.0081240888190095E-2</c:v>
                </c:pt>
                <c:pt idx="75">
                  <c:v>0.40335856710604912</c:v>
                </c:pt>
                <c:pt idx="76">
                  <c:v>0.76241323612316059</c:v>
                </c:pt>
                <c:pt idx="77">
                  <c:v>1.2102167034095945</c:v>
                </c:pt>
                <c:pt idx="78">
                  <c:v>1.6004585438561314</c:v>
                </c:pt>
                <c:pt idx="79">
                  <c:v>1.9783919340747635</c:v>
                </c:pt>
                <c:pt idx="80">
                  <c:v>2.337601687287183</c:v>
                </c:pt>
                <c:pt idx="81">
                  <c:v>2.559454211032608</c:v>
                </c:pt>
                <c:pt idx="82">
                  <c:v>2.6589872270516235</c:v>
                </c:pt>
                <c:pt idx="83">
                  <c:v>2.8742771105072507</c:v>
                </c:pt>
                <c:pt idx="84">
                  <c:v>3.2470735665999451</c:v>
                </c:pt>
                <c:pt idx="85">
                  <c:v>3.5384077560668414</c:v>
                </c:pt>
                <c:pt idx="86">
                  <c:v>3.4435521176683581</c:v>
                </c:pt>
                <c:pt idx="87">
                  <c:v>3.3293026920404145</c:v>
                </c:pt>
                <c:pt idx="88">
                  <c:v>3.2689935065502995</c:v>
                </c:pt>
                <c:pt idx="89">
                  <c:v>3.1880320295322617</c:v>
                </c:pt>
                <c:pt idx="90">
                  <c:v>3.1590498423180735</c:v>
                </c:pt>
                <c:pt idx="91">
                  <c:v>3.0959330734541712</c:v>
                </c:pt>
                <c:pt idx="92">
                  <c:v>3.1016143234192217</c:v>
                </c:pt>
                <c:pt idx="93">
                  <c:v>3.2392685831010404</c:v>
                </c:pt>
                <c:pt idx="94">
                  <c:v>3.5895482769445097</c:v>
                </c:pt>
                <c:pt idx="95">
                  <c:v>3.7368524433519568</c:v>
                </c:pt>
                <c:pt idx="96">
                  <c:v>3.7774227369151037</c:v>
                </c:pt>
                <c:pt idx="97">
                  <c:v>3.8383545780449557</c:v>
                </c:pt>
                <c:pt idx="98">
                  <c:v>3.9980794383562168</c:v>
                </c:pt>
                <c:pt idx="99">
                  <c:v>4.0367668032491588</c:v>
                </c:pt>
                <c:pt idx="100">
                  <c:v>4.1978151321874657</c:v>
                </c:pt>
                <c:pt idx="101">
                  <c:v>4.3348706643218549</c:v>
                </c:pt>
                <c:pt idx="102">
                  <c:v>4.5564964252890805</c:v>
                </c:pt>
                <c:pt idx="103">
                  <c:v>4.6591723837289933</c:v>
                </c:pt>
                <c:pt idx="104">
                  <c:v>4.7624497298240254</c:v>
                </c:pt>
                <c:pt idx="105">
                  <c:v>4.6288864971035348</c:v>
                </c:pt>
                <c:pt idx="106">
                  <c:v>4.2849276248754231</c:v>
                </c:pt>
                <c:pt idx="107">
                  <c:v>3.944889722488254</c:v>
                </c:pt>
                <c:pt idx="108">
                  <c:v>3.56896950998431</c:v>
                </c:pt>
                <c:pt idx="109">
                  <c:v>3.1516525198811873</c:v>
                </c:pt>
                <c:pt idx="110">
                  <c:v>2.7899129585751359</c:v>
                </c:pt>
                <c:pt idx="111">
                  <c:v>2.512886379270074</c:v>
                </c:pt>
                <c:pt idx="112">
                  <c:v>2.1081525939811607</c:v>
                </c:pt>
                <c:pt idx="113">
                  <c:v>1.6867552589669987</c:v>
                </c:pt>
                <c:pt idx="114">
                  <c:v>1.2633043380467113</c:v>
                </c:pt>
                <c:pt idx="115">
                  <c:v>0.85506718247307933</c:v>
                </c:pt>
                <c:pt idx="116">
                  <c:v>0.47936573270752625</c:v>
                </c:pt>
                <c:pt idx="117">
                  <c:v>0.12997500072973178</c:v>
                </c:pt>
                <c:pt idx="118">
                  <c:v>-0.10083771052360468</c:v>
                </c:pt>
                <c:pt idx="119">
                  <c:v>-0.16507988046507993</c:v>
                </c:pt>
                <c:pt idx="120">
                  <c:v>-0.2134347474239684</c:v>
                </c:pt>
                <c:pt idx="121">
                  <c:v>-0.15064338886288109</c:v>
                </c:pt>
                <c:pt idx="122">
                  <c:v>-0.13194967037101213</c:v>
                </c:pt>
                <c:pt idx="123">
                  <c:v>-8.5119039964187682E-2</c:v>
                </c:pt>
                <c:pt idx="124">
                  <c:v>-2.4731334862326815E-2</c:v>
                </c:pt>
                <c:pt idx="125">
                  <c:v>3.6933440450281907E-2</c:v>
                </c:pt>
                <c:pt idx="126">
                  <c:v>8.393165416107351E-2</c:v>
                </c:pt>
                <c:pt idx="127">
                  <c:v>0.24539930460427684</c:v>
                </c:pt>
                <c:pt idx="128">
                  <c:v>0.30336964371338038</c:v>
                </c:pt>
                <c:pt idx="129">
                  <c:v>0.49388899438527201</c:v>
                </c:pt>
                <c:pt idx="130">
                  <c:v>0.72967625638684641</c:v>
                </c:pt>
                <c:pt idx="131">
                  <c:v>0.83729462604211768</c:v>
                </c:pt>
                <c:pt idx="132">
                  <c:v>0.87746220827764621</c:v>
                </c:pt>
                <c:pt idx="133">
                  <c:v>1.0104845256938333</c:v>
                </c:pt>
                <c:pt idx="134">
                  <c:v>1.0344187503351865</c:v>
                </c:pt>
                <c:pt idx="135">
                  <c:v>0.99112758954924551</c:v>
                </c:pt>
                <c:pt idx="136">
                  <c:v>1.0151336016705814</c:v>
                </c:pt>
                <c:pt idx="137">
                  <c:v>0.95059424714445395</c:v>
                </c:pt>
                <c:pt idx="138">
                  <c:v>0.91730738138864343</c:v>
                </c:pt>
                <c:pt idx="139">
                  <c:v>0.71506148056739161</c:v>
                </c:pt>
                <c:pt idx="140">
                  <c:v>0.70788174760942901</c:v>
                </c:pt>
                <c:pt idx="141">
                  <c:v>0.6039873345209168</c:v>
                </c:pt>
                <c:pt idx="142">
                  <c:v>0.29905973768162841</c:v>
                </c:pt>
                <c:pt idx="143">
                  <c:v>0.141169885378023</c:v>
                </c:pt>
                <c:pt idx="144">
                  <c:v>0.10886237270499866</c:v>
                </c:pt>
                <c:pt idx="145">
                  <c:v>-0.21157899071079234</c:v>
                </c:pt>
                <c:pt idx="146">
                  <c:v>-0.39199828684568505</c:v>
                </c:pt>
                <c:pt idx="147">
                  <c:v>-0.50360917807851235</c:v>
                </c:pt>
                <c:pt idx="148">
                  <c:v>-0.76352400973653811</c:v>
                </c:pt>
                <c:pt idx="149">
                  <c:v>-0.93213264332905332</c:v>
                </c:pt>
                <c:pt idx="150">
                  <c:v>-1.1999923584232408</c:v>
                </c:pt>
                <c:pt idx="151">
                  <c:v>-1.2157759895112141</c:v>
                </c:pt>
                <c:pt idx="152">
                  <c:v>-1.4210604811072836</c:v>
                </c:pt>
                <c:pt idx="153">
                  <c:v>-1.4737859950329946</c:v>
                </c:pt>
                <c:pt idx="154">
                  <c:v>-1.3827365034185912</c:v>
                </c:pt>
                <c:pt idx="155">
                  <c:v>-1.4726953536871146</c:v>
                </c:pt>
                <c:pt idx="156">
                  <c:v>-1.4939074736325719</c:v>
                </c:pt>
                <c:pt idx="157">
                  <c:v>-1.3222059401015618</c:v>
                </c:pt>
                <c:pt idx="158">
                  <c:v>-1.059474867711363</c:v>
                </c:pt>
                <c:pt idx="159">
                  <c:v>-0.87522508251862696</c:v>
                </c:pt>
                <c:pt idx="160">
                  <c:v>-0.52388380917248734</c:v>
                </c:pt>
                <c:pt idx="161">
                  <c:v>-3.6572498054399105E-2</c:v>
                </c:pt>
                <c:pt idx="162">
                  <c:v>0.39468994641127519</c:v>
                </c:pt>
                <c:pt idx="163">
                  <c:v>0.71282630586708695</c:v>
                </c:pt>
                <c:pt idx="164">
                  <c:v>1.1735546192097823</c:v>
                </c:pt>
                <c:pt idx="165">
                  <c:v>1.3888526907219756</c:v>
                </c:pt>
                <c:pt idx="166">
                  <c:v>1.6386730635571833</c:v>
                </c:pt>
                <c:pt idx="167">
                  <c:v>1.9990440941252352</c:v>
                </c:pt>
                <c:pt idx="168">
                  <c:v>2.22385734383026</c:v>
                </c:pt>
                <c:pt idx="169">
                  <c:v>2.3470529080983571</c:v>
                </c:pt>
                <c:pt idx="170">
                  <c:v>2.3523584839505451</c:v>
                </c:pt>
                <c:pt idx="171">
                  <c:v>2.3922655881609245</c:v>
                </c:pt>
                <c:pt idx="172">
                  <c:v>2.4288417460564204</c:v>
                </c:pt>
                <c:pt idx="173">
                  <c:v>2.3016816130646989</c:v>
                </c:pt>
                <c:pt idx="174">
                  <c:v>2.3357812333541395</c:v>
                </c:pt>
                <c:pt idx="175">
                  <c:v>2.3227445588019036</c:v>
                </c:pt>
                <c:pt idx="176">
                  <c:v>2.0969336689166118</c:v>
                </c:pt>
                <c:pt idx="177">
                  <c:v>2.0612091705438207</c:v>
                </c:pt>
                <c:pt idx="178">
                  <c:v>2.0057046700880266</c:v>
                </c:pt>
                <c:pt idx="179">
                  <c:v>1.9116359684649531</c:v>
                </c:pt>
                <c:pt idx="180">
                  <c:v>1.8386058334785904</c:v>
                </c:pt>
                <c:pt idx="181">
                  <c:v>1.8204280160518449</c:v>
                </c:pt>
                <c:pt idx="182">
                  <c:v>1.8703127134175546</c:v>
                </c:pt>
                <c:pt idx="183">
                  <c:v>1.9093693098410247</c:v>
                </c:pt>
                <c:pt idx="184">
                  <c:v>1.8912453633002091</c:v>
                </c:pt>
                <c:pt idx="185">
                  <c:v>1.8426429737463668</c:v>
                </c:pt>
                <c:pt idx="186">
                  <c:v>1.7952815201776495</c:v>
                </c:pt>
                <c:pt idx="187">
                  <c:v>1.7577799183962739</c:v>
                </c:pt>
                <c:pt idx="188">
                  <c:v>1.9060066373840279</c:v>
                </c:pt>
                <c:pt idx="189">
                  <c:v>1.9970682148723329</c:v>
                </c:pt>
                <c:pt idx="190">
                  <c:v>2.126758207470747</c:v>
                </c:pt>
                <c:pt idx="191">
                  <c:v>2.2378696464858683</c:v>
                </c:pt>
                <c:pt idx="192">
                  <c:v>1.9054076989359237</c:v>
                </c:pt>
                <c:pt idx="193">
                  <c:v>1.3867556529905123</c:v>
                </c:pt>
                <c:pt idx="194">
                  <c:v>0.84084994499546983</c:v>
                </c:pt>
                <c:pt idx="195">
                  <c:v>0.46018983635405242</c:v>
                </c:pt>
                <c:pt idx="196">
                  <c:v>0.25703325606423189</c:v>
                </c:pt>
                <c:pt idx="197">
                  <c:v>0.14242478735302377</c:v>
                </c:pt>
                <c:pt idx="198">
                  <c:v>-3.4048005857711949E-3</c:v>
                </c:pt>
                <c:pt idx="199">
                  <c:v>-7.6643664226316854E-2</c:v>
                </c:pt>
                <c:pt idx="200">
                  <c:v>-0.16295566545589946</c:v>
                </c:pt>
                <c:pt idx="201">
                  <c:v>-0.34899566822368389</c:v>
                </c:pt>
                <c:pt idx="202">
                  <c:v>-0.69433385528725466</c:v>
                </c:pt>
                <c:pt idx="203">
                  <c:v>-0.76257614459303014</c:v>
                </c:pt>
                <c:pt idx="204">
                  <c:v>-6.4405756507901479E-2</c:v>
                </c:pt>
                <c:pt idx="205">
                  <c:v>1.0577439037714909</c:v>
                </c:pt>
                <c:pt idx="206">
                  <c:v>2.058266134373965</c:v>
                </c:pt>
                <c:pt idx="207">
                  <c:v>2.8404329816692275</c:v>
                </c:pt>
                <c:pt idx="208">
                  <c:v>3.3466428214161459</c:v>
                </c:pt>
                <c:pt idx="209">
                  <c:v>3.8266025330949915</c:v>
                </c:pt>
                <c:pt idx="210">
                  <c:v>4.2122173408248864</c:v>
                </c:pt>
                <c:pt idx="211">
                  <c:v>4.5751387728485637</c:v>
                </c:pt>
                <c:pt idx="212">
                  <c:v>4.9475164130528881</c:v>
                </c:pt>
                <c:pt idx="213">
                  <c:v>5.5491109663285521</c:v>
                </c:pt>
                <c:pt idx="214">
                  <c:v>6.2240131730665338</c:v>
                </c:pt>
                <c:pt idx="215">
                  <c:v>6.4628099113233972</c:v>
                </c:pt>
                <c:pt idx="216">
                  <c:v>6.4219550588954011</c:v>
                </c:pt>
                <c:pt idx="217">
                  <c:v>6.0953159750015251</c:v>
                </c:pt>
                <c:pt idx="218">
                  <c:v>5.8245485839673705</c:v>
                </c:pt>
                <c:pt idx="219">
                  <c:v>5.6336054879298159</c:v>
                </c:pt>
                <c:pt idx="220">
                  <c:v>5.4970968169679058</c:v>
                </c:pt>
                <c:pt idx="221">
                  <c:v>5.3152571475634902</c:v>
                </c:pt>
                <c:pt idx="222">
                  <c:v>5.1913684024140982</c:v>
                </c:pt>
                <c:pt idx="223">
                  <c:v>4.9917640143804176</c:v>
                </c:pt>
                <c:pt idx="224">
                  <c:v>4.7695058835981019</c:v>
                </c:pt>
                <c:pt idx="225">
                  <c:v>4.3323243377442422</c:v>
                </c:pt>
                <c:pt idx="226">
                  <c:v>3.9563339721653046</c:v>
                </c:pt>
                <c:pt idx="227">
                  <c:v>3.8071486636082508</c:v>
                </c:pt>
                <c:pt idx="228">
                  <c:v>3.5742838661018128</c:v>
                </c:pt>
                <c:pt idx="229">
                  <c:v>3.3485882610373219</c:v>
                </c:pt>
                <c:pt idx="230">
                  <c:v>3.0930131533097205</c:v>
                </c:pt>
                <c:pt idx="231">
                  <c:v>2.9274906657894118</c:v>
                </c:pt>
                <c:pt idx="232">
                  <c:v>2.8675998155559546</c:v>
                </c:pt>
                <c:pt idx="233">
                  <c:v>2.8607287599452302</c:v>
                </c:pt>
                <c:pt idx="234">
                  <c:v>2.9379510757853167</c:v>
                </c:pt>
                <c:pt idx="235">
                  <c:v>3.0336331834083019</c:v>
                </c:pt>
                <c:pt idx="236">
                  <c:v>3.0190024354172396</c:v>
                </c:pt>
                <c:pt idx="237">
                  <c:v>3.1157555000783432</c:v>
                </c:pt>
                <c:pt idx="238">
                  <c:v>3.313936233388004</c:v>
                </c:pt>
                <c:pt idx="239">
                  <c:v>3.398944848749208</c:v>
                </c:pt>
                <c:pt idx="240">
                  <c:v>3.3875610946890289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4-430B-975E-4DA71BAEDBED}"/>
            </c:ext>
          </c:extLst>
        </c:ser>
        <c:ser>
          <c:idx val="1"/>
          <c:order val="1"/>
          <c:tx>
            <c:strRef>
              <c:f>'Employed &amp; hours worked'!$C$12</c:f>
              <c:strCache>
                <c:ptCount val="1"/>
                <c:pt idx="0">
                  <c:v>Total monthly hours worked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'Employed &amp; hours worked'!$C$13:$C$253</c:f>
              <c:numCache>
                <c:formatCode>0.0</c:formatCode>
                <c:ptCount val="241"/>
                <c:pt idx="0">
                  <c:v>2.3327523490746627</c:v>
                </c:pt>
                <c:pt idx="1">
                  <c:v>2.1532129910044606</c:v>
                </c:pt>
                <c:pt idx="2">
                  <c:v>1.756411626237786</c:v>
                </c:pt>
                <c:pt idx="3">
                  <c:v>1.3702263581262253</c:v>
                </c:pt>
                <c:pt idx="4">
                  <c:v>1.2175486133356284</c:v>
                </c:pt>
                <c:pt idx="5">
                  <c:v>1.1825362642525983</c:v>
                </c:pt>
                <c:pt idx="6">
                  <c:v>0.84735792469119442</c:v>
                </c:pt>
                <c:pt idx="7">
                  <c:v>0.86779670360941363</c:v>
                </c:pt>
                <c:pt idx="8">
                  <c:v>0.93425280946051181</c:v>
                </c:pt>
                <c:pt idx="9">
                  <c:v>1.6941757209823827</c:v>
                </c:pt>
                <c:pt idx="10">
                  <c:v>2.3787024859079464</c:v>
                </c:pt>
                <c:pt idx="11">
                  <c:v>3.0482532014526109</c:v>
                </c:pt>
                <c:pt idx="12">
                  <c:v>3.3748081506126404</c:v>
                </c:pt>
                <c:pt idx="13">
                  <c:v>3.7759109449904571</c:v>
                </c:pt>
                <c:pt idx="14">
                  <c:v>4.3345936348746283</c:v>
                </c:pt>
                <c:pt idx="15">
                  <c:v>5.1194483657627465</c:v>
                </c:pt>
                <c:pt idx="16">
                  <c:v>5.6459614167249983</c:v>
                </c:pt>
                <c:pt idx="17">
                  <c:v>6.1625081433887674</c:v>
                </c:pt>
                <c:pt idx="18">
                  <c:v>6.9747037031267611</c:v>
                </c:pt>
                <c:pt idx="19">
                  <c:v>7.061032390563482</c:v>
                </c:pt>
                <c:pt idx="20">
                  <c:v>7.2854681679818789</c:v>
                </c:pt>
                <c:pt idx="21">
                  <c:v>6.9658938132401982</c:v>
                </c:pt>
                <c:pt idx="22">
                  <c:v>6.5640994596142699</c:v>
                </c:pt>
                <c:pt idx="23">
                  <c:v>6.0445258028846593</c:v>
                </c:pt>
                <c:pt idx="24">
                  <c:v>5.8455291156809253</c:v>
                </c:pt>
                <c:pt idx="25">
                  <c:v>5.5243078435631476</c:v>
                </c:pt>
                <c:pt idx="26">
                  <c:v>5.4625699808422024</c:v>
                </c:pt>
                <c:pt idx="27">
                  <c:v>4.9513764231882806</c:v>
                </c:pt>
                <c:pt idx="28">
                  <c:v>4.465918387649781</c:v>
                </c:pt>
                <c:pt idx="29">
                  <c:v>3.967069387632316</c:v>
                </c:pt>
                <c:pt idx="30">
                  <c:v>3.1009042251620711</c:v>
                </c:pt>
                <c:pt idx="31">
                  <c:v>3.0592161480992752</c:v>
                </c:pt>
                <c:pt idx="32">
                  <c:v>2.6531097189526731</c:v>
                </c:pt>
                <c:pt idx="33">
                  <c:v>2.3037686306020433</c:v>
                </c:pt>
                <c:pt idx="34">
                  <c:v>2.2580077661056741</c:v>
                </c:pt>
                <c:pt idx="35">
                  <c:v>2.5133970967356145</c:v>
                </c:pt>
                <c:pt idx="36">
                  <c:v>2.722616063126182</c:v>
                </c:pt>
                <c:pt idx="37">
                  <c:v>2.7611970135045905</c:v>
                </c:pt>
                <c:pt idx="38">
                  <c:v>2.5553377721433845</c:v>
                </c:pt>
                <c:pt idx="39">
                  <c:v>2.8973056097693073</c:v>
                </c:pt>
                <c:pt idx="40">
                  <c:v>3.1428004826186129</c:v>
                </c:pt>
                <c:pt idx="41">
                  <c:v>3.3994700681008405</c:v>
                </c:pt>
                <c:pt idx="42">
                  <c:v>3.9669007218240848</c:v>
                </c:pt>
                <c:pt idx="43">
                  <c:v>4.0967660900612657</c:v>
                </c:pt>
                <c:pt idx="44">
                  <c:v>4.3449187856843485</c:v>
                </c:pt>
                <c:pt idx="45">
                  <c:v>4.8907409650422951</c:v>
                </c:pt>
                <c:pt idx="46">
                  <c:v>5.1039683447610118</c:v>
                </c:pt>
                <c:pt idx="47">
                  <c:v>5.0000233914126335</c:v>
                </c:pt>
                <c:pt idx="48">
                  <c:v>4.8476832844899231</c:v>
                </c:pt>
                <c:pt idx="49">
                  <c:v>4.9389270119005735</c:v>
                </c:pt>
                <c:pt idx="50">
                  <c:v>5.0814576069652784</c:v>
                </c:pt>
                <c:pt idx="51">
                  <c:v>4.9286231446794115</c:v>
                </c:pt>
                <c:pt idx="52">
                  <c:v>4.9965338230276268</c:v>
                </c:pt>
                <c:pt idx="53">
                  <c:v>5.0114672634093749</c:v>
                </c:pt>
                <c:pt idx="54">
                  <c:v>5.0327643053081905</c:v>
                </c:pt>
                <c:pt idx="55">
                  <c:v>4.807672982195732</c:v>
                </c:pt>
                <c:pt idx="56">
                  <c:v>4.9426249994244609</c:v>
                </c:pt>
                <c:pt idx="57">
                  <c:v>4.8307246806451154</c:v>
                </c:pt>
                <c:pt idx="58">
                  <c:v>4.5869550544372251</c:v>
                </c:pt>
                <c:pt idx="59">
                  <c:v>4.3383392930996578</c:v>
                </c:pt>
                <c:pt idx="60">
                  <c:v>4.043949950878245</c:v>
                </c:pt>
                <c:pt idx="61">
                  <c:v>3.6888361176368401</c:v>
                </c:pt>
                <c:pt idx="62">
                  <c:v>3.1554121492416209</c:v>
                </c:pt>
                <c:pt idx="63">
                  <c:v>2.2565066165828984</c:v>
                </c:pt>
                <c:pt idx="64">
                  <c:v>1.3434171504879799</c:v>
                </c:pt>
                <c:pt idx="65">
                  <c:v>0.72035674835286834</c:v>
                </c:pt>
                <c:pt idx="66">
                  <c:v>-0.25816979134918316</c:v>
                </c:pt>
                <c:pt idx="67">
                  <c:v>-0.63752078493435338</c:v>
                </c:pt>
                <c:pt idx="68">
                  <c:v>-1.438377088498799</c:v>
                </c:pt>
                <c:pt idx="69">
                  <c:v>-2.2037637359843543</c:v>
                </c:pt>
                <c:pt idx="70">
                  <c:v>-2.4831841337225824</c:v>
                </c:pt>
                <c:pt idx="71">
                  <c:v>-2.6429857297839421</c:v>
                </c:pt>
                <c:pt idx="72">
                  <c:v>-2.6900477274557244</c:v>
                </c:pt>
                <c:pt idx="73">
                  <c:v>-2.553035026318573</c:v>
                </c:pt>
                <c:pt idx="74">
                  <c:v>-2.1732493972406175</c:v>
                </c:pt>
                <c:pt idx="75">
                  <c:v>-1.3299921255915059</c:v>
                </c:pt>
                <c:pt idx="76">
                  <c:v>-0.3067358245939289</c:v>
                </c:pt>
                <c:pt idx="77">
                  <c:v>0.18354919869647546</c:v>
                </c:pt>
                <c:pt idx="78">
                  <c:v>1.089318174181253</c:v>
                </c:pt>
                <c:pt idx="79">
                  <c:v>1.7390210001206885</c:v>
                </c:pt>
                <c:pt idx="80">
                  <c:v>2.5396319759041663</c:v>
                </c:pt>
                <c:pt idx="81">
                  <c:v>3.4847684886754049</c:v>
                </c:pt>
                <c:pt idx="82">
                  <c:v>4.0240253030432216</c:v>
                </c:pt>
                <c:pt idx="83">
                  <c:v>4.5360921898877082</c:v>
                </c:pt>
                <c:pt idx="84">
                  <c:v>4.8649777026826602</c:v>
                </c:pt>
                <c:pt idx="85">
                  <c:v>5.080574062136356</c:v>
                </c:pt>
                <c:pt idx="86">
                  <c:v>5.2600428207313144</c:v>
                </c:pt>
                <c:pt idx="87">
                  <c:v>5.2336610886146495</c:v>
                </c:pt>
                <c:pt idx="88">
                  <c:v>4.8061279256326417</c:v>
                </c:pt>
                <c:pt idx="89">
                  <c:v>4.7825162079459416</c:v>
                </c:pt>
                <c:pt idx="90">
                  <c:v>4.6852410177889769</c:v>
                </c:pt>
                <c:pt idx="91">
                  <c:v>4.4173552743504096</c:v>
                </c:pt>
                <c:pt idx="92">
                  <c:v>4.3509537763751549</c:v>
                </c:pt>
                <c:pt idx="93">
                  <c:v>4.1214992120640392</c:v>
                </c:pt>
                <c:pt idx="94">
                  <c:v>4.2390031624844449</c:v>
                </c:pt>
                <c:pt idx="95">
                  <c:v>4.2394989759359847</c:v>
                </c:pt>
                <c:pt idx="96">
                  <c:v>4.8182992845027028</c:v>
                </c:pt>
                <c:pt idx="97">
                  <c:v>5.0809487731302561</c:v>
                </c:pt>
                <c:pt idx="98">
                  <c:v>5.0246078466860578</c:v>
                </c:pt>
                <c:pt idx="99">
                  <c:v>5.062104735503592</c:v>
                </c:pt>
                <c:pt idx="100">
                  <c:v>5.261184606258329</c:v>
                </c:pt>
                <c:pt idx="101">
                  <c:v>5.6210276508943613</c:v>
                </c:pt>
                <c:pt idx="102">
                  <c:v>5.4927099535982737</c:v>
                </c:pt>
                <c:pt idx="103">
                  <c:v>5.7086782418747539</c:v>
                </c:pt>
                <c:pt idx="104">
                  <c:v>5.4903782749285757</c:v>
                </c:pt>
                <c:pt idx="105">
                  <c:v>5.2860303491732319</c:v>
                </c:pt>
                <c:pt idx="106">
                  <c:v>4.6441113249436228</c:v>
                </c:pt>
                <c:pt idx="107">
                  <c:v>4.3453062710362644</c:v>
                </c:pt>
                <c:pt idx="108">
                  <c:v>3.3252087390253093</c:v>
                </c:pt>
                <c:pt idx="109">
                  <c:v>2.4694609437291737</c:v>
                </c:pt>
                <c:pt idx="110">
                  <c:v>2.0076220227502217</c:v>
                </c:pt>
                <c:pt idx="111">
                  <c:v>1.5599966061676795</c:v>
                </c:pt>
                <c:pt idx="112">
                  <c:v>1.2411042855822618</c:v>
                </c:pt>
                <c:pt idx="113">
                  <c:v>0.37187289123561396</c:v>
                </c:pt>
                <c:pt idx="114">
                  <c:v>3.2966500753128791E-2</c:v>
                </c:pt>
                <c:pt idx="115">
                  <c:v>-0.57275576987211307</c:v>
                </c:pt>
                <c:pt idx="116">
                  <c:v>-0.86928098831210443</c:v>
                </c:pt>
                <c:pt idx="117">
                  <c:v>-1.1581945456135778</c:v>
                </c:pt>
                <c:pt idx="118">
                  <c:v>-0.95281980415627965</c:v>
                </c:pt>
                <c:pt idx="119">
                  <c:v>-1.0776261044338709</c:v>
                </c:pt>
                <c:pt idx="120">
                  <c:v>-1.0810382759547599</c:v>
                </c:pt>
                <c:pt idx="121">
                  <c:v>-0.90594965824968288</c:v>
                </c:pt>
                <c:pt idx="122">
                  <c:v>-0.67711554632308157</c:v>
                </c:pt>
                <c:pt idx="123">
                  <c:v>-0.60267614462465868</c:v>
                </c:pt>
                <c:pt idx="124">
                  <c:v>-0.69621946777761456</c:v>
                </c:pt>
                <c:pt idx="125">
                  <c:v>-0.42564996930943844</c:v>
                </c:pt>
                <c:pt idx="126">
                  <c:v>-0.17779564131985559</c:v>
                </c:pt>
                <c:pt idx="127">
                  <c:v>0.19734865640155252</c:v>
                </c:pt>
                <c:pt idx="128">
                  <c:v>0.45715158369881159</c:v>
                </c:pt>
                <c:pt idx="129">
                  <c:v>0.79551197868867884</c:v>
                </c:pt>
                <c:pt idx="130">
                  <c:v>0.66165200815091474</c:v>
                </c:pt>
                <c:pt idx="131">
                  <c:v>0.6329765187095715</c:v>
                </c:pt>
                <c:pt idx="132">
                  <c:v>0.98753391605426177</c:v>
                </c:pt>
                <c:pt idx="133">
                  <c:v>1.2935615007330981</c:v>
                </c:pt>
                <c:pt idx="134">
                  <c:v>1.0616583324146944</c:v>
                </c:pt>
                <c:pt idx="135">
                  <c:v>0.95011464580978533</c:v>
                </c:pt>
                <c:pt idx="136">
                  <c:v>0.80840529387000704</c:v>
                </c:pt>
                <c:pt idx="137">
                  <c:v>0.63167554915652957</c:v>
                </c:pt>
                <c:pt idx="138">
                  <c:v>0.44711418001528447</c:v>
                </c:pt>
                <c:pt idx="139">
                  <c:v>-9.7286213338065863E-2</c:v>
                </c:pt>
                <c:pt idx="140">
                  <c:v>-0.51659024172941992</c:v>
                </c:pt>
                <c:pt idx="141">
                  <c:v>-0.98428818053788447</c:v>
                </c:pt>
                <c:pt idx="142">
                  <c:v>-1.2480002559397518</c:v>
                </c:pt>
                <c:pt idx="143">
                  <c:v>-1.4516099552417283</c:v>
                </c:pt>
                <c:pt idx="144">
                  <c:v>-2.1640004818849201</c:v>
                </c:pt>
                <c:pt idx="145">
                  <c:v>-2.9245041141514716</c:v>
                </c:pt>
                <c:pt idx="146">
                  <c:v>-3.2073739152423841</c:v>
                </c:pt>
                <c:pt idx="147">
                  <c:v>-3.5206699022156229</c:v>
                </c:pt>
                <c:pt idx="148">
                  <c:v>-3.6265443964702437</c:v>
                </c:pt>
                <c:pt idx="149">
                  <c:v>-3.8237895570791269</c:v>
                </c:pt>
                <c:pt idx="150">
                  <c:v>-4.1463898166763542</c:v>
                </c:pt>
                <c:pt idx="151">
                  <c:v>-3.9031462509145465</c:v>
                </c:pt>
                <c:pt idx="152">
                  <c:v>-3.6475929602180379</c:v>
                </c:pt>
                <c:pt idx="153">
                  <c:v>-2.9865572757749925</c:v>
                </c:pt>
                <c:pt idx="154">
                  <c:v>-2.6720624154538242</c:v>
                </c:pt>
                <c:pt idx="155">
                  <c:v>-2.2475369691969949</c:v>
                </c:pt>
                <c:pt idx="156">
                  <c:v>-1.5018343899986464</c:v>
                </c:pt>
                <c:pt idx="157">
                  <c:v>-0.71080161371466222</c:v>
                </c:pt>
                <c:pt idx="158">
                  <c:v>2.6198116755415946E-2</c:v>
                </c:pt>
                <c:pt idx="159">
                  <c:v>0.87765698470096964</c:v>
                </c:pt>
                <c:pt idx="160">
                  <c:v>1.5478753829027747</c:v>
                </c:pt>
                <c:pt idx="161">
                  <c:v>2.47317423065605</c:v>
                </c:pt>
                <c:pt idx="162">
                  <c:v>3.0359971541450204</c:v>
                </c:pt>
                <c:pt idx="163">
                  <c:v>3.497729400817029</c:v>
                </c:pt>
                <c:pt idx="164">
                  <c:v>3.7138524938383322</c:v>
                </c:pt>
                <c:pt idx="165">
                  <c:v>2.8955147065333531</c:v>
                </c:pt>
                <c:pt idx="166">
                  <c:v>2.9158613076818662</c:v>
                </c:pt>
                <c:pt idx="167">
                  <c:v>2.6533517843068344</c:v>
                </c:pt>
                <c:pt idx="168">
                  <c:v>2.6102996378242205</c:v>
                </c:pt>
                <c:pt idx="169">
                  <c:v>2.4941768037416434</c:v>
                </c:pt>
                <c:pt idx="170">
                  <c:v>2.291072921177939</c:v>
                </c:pt>
                <c:pt idx="171">
                  <c:v>1.9140725136118641</c:v>
                </c:pt>
                <c:pt idx="172">
                  <c:v>1.6206768156831863</c:v>
                </c:pt>
                <c:pt idx="173">
                  <c:v>1.1470645686882497</c:v>
                </c:pt>
                <c:pt idx="174">
                  <c:v>1.3543423119195319</c:v>
                </c:pt>
                <c:pt idx="175">
                  <c:v>1.2136219199498033</c:v>
                </c:pt>
                <c:pt idx="176">
                  <c:v>1.2019937723320329</c:v>
                </c:pt>
                <c:pt idx="177">
                  <c:v>1.9407257485702489</c:v>
                </c:pt>
                <c:pt idx="178">
                  <c:v>2.1283279882097439</c:v>
                </c:pt>
                <c:pt idx="179">
                  <c:v>2.6451350619242087</c:v>
                </c:pt>
                <c:pt idx="180">
                  <c:v>2.7885172826982885</c:v>
                </c:pt>
                <c:pt idx="181">
                  <c:v>2.8628106033372847</c:v>
                </c:pt>
                <c:pt idx="182">
                  <c:v>2.7926235910093578</c:v>
                </c:pt>
                <c:pt idx="183">
                  <c:v>3.0266090425699277</c:v>
                </c:pt>
                <c:pt idx="184">
                  <c:v>3.2225309081579168</c:v>
                </c:pt>
                <c:pt idx="185">
                  <c:v>3.2876116740809813</c:v>
                </c:pt>
                <c:pt idx="186">
                  <c:v>3.1123919906790753</c:v>
                </c:pt>
                <c:pt idx="187">
                  <c:v>2.914058956352461</c:v>
                </c:pt>
                <c:pt idx="188">
                  <c:v>2.8357542101675959</c:v>
                </c:pt>
                <c:pt idx="189">
                  <c:v>2.7834634390802027</c:v>
                </c:pt>
                <c:pt idx="190">
                  <c:v>2.6560178679471358</c:v>
                </c:pt>
                <c:pt idx="191">
                  <c:v>2.3068918973607966</c:v>
                </c:pt>
                <c:pt idx="192">
                  <c:v>0.97225547960577696</c:v>
                </c:pt>
                <c:pt idx="193">
                  <c:v>4.8081148376422078E-2</c:v>
                </c:pt>
                <c:pt idx="194">
                  <c:v>-0.3554519166850012</c:v>
                </c:pt>
                <c:pt idx="195">
                  <c:v>-1.0812662121655214</c:v>
                </c:pt>
                <c:pt idx="196">
                  <c:v>-1.48410341292049</c:v>
                </c:pt>
                <c:pt idx="197">
                  <c:v>-1.7383016164093879</c:v>
                </c:pt>
                <c:pt idx="198">
                  <c:v>-2.1421272787328749</c:v>
                </c:pt>
                <c:pt idx="199">
                  <c:v>-2.0294876924271676</c:v>
                </c:pt>
                <c:pt idx="200">
                  <c:v>-2.06838381098573</c:v>
                </c:pt>
                <c:pt idx="201">
                  <c:v>-2.4603564794659638</c:v>
                </c:pt>
                <c:pt idx="202">
                  <c:v>-3.0683814684549171</c:v>
                </c:pt>
                <c:pt idx="203">
                  <c:v>-2.9003994945041134</c:v>
                </c:pt>
                <c:pt idx="204">
                  <c:v>-0.98539788341648338</c:v>
                </c:pt>
                <c:pt idx="205">
                  <c:v>0.62056298535977383</c:v>
                </c:pt>
                <c:pt idx="206">
                  <c:v>1.6029224340419201</c:v>
                </c:pt>
                <c:pt idx="207">
                  <c:v>2.6408466920305074</c:v>
                </c:pt>
                <c:pt idx="208">
                  <c:v>3.2427837619265931</c:v>
                </c:pt>
                <c:pt idx="209">
                  <c:v>3.9171173445774032</c:v>
                </c:pt>
                <c:pt idx="210">
                  <c:v>4.6427514762114042</c:v>
                </c:pt>
                <c:pt idx="211">
                  <c:v>4.8356192247065666</c:v>
                </c:pt>
                <c:pt idx="212">
                  <c:v>5.2853601539429862</c:v>
                </c:pt>
                <c:pt idx="213">
                  <c:v>6.1626714275036631</c:v>
                </c:pt>
                <c:pt idx="214">
                  <c:v>7.7014944682296971</c:v>
                </c:pt>
                <c:pt idx="215">
                  <c:v>7.5659868509881933</c:v>
                </c:pt>
                <c:pt idx="216">
                  <c:v>7.0423666931671569</c:v>
                </c:pt>
                <c:pt idx="217">
                  <c:v>6.2918801263611268</c:v>
                </c:pt>
                <c:pt idx="218">
                  <c:v>5.7801913611028377</c:v>
                </c:pt>
                <c:pt idx="219">
                  <c:v>5.5240057732774517</c:v>
                </c:pt>
                <c:pt idx="220">
                  <c:v>5.241959138978558</c:v>
                </c:pt>
                <c:pt idx="221">
                  <c:v>4.8974328185247051</c:v>
                </c:pt>
                <c:pt idx="222">
                  <c:v>4.7831965876230509</c:v>
                </c:pt>
                <c:pt idx="223">
                  <c:v>4.8392718731446127</c:v>
                </c:pt>
                <c:pt idx="224">
                  <c:v>4.6075941823158217</c:v>
                </c:pt>
                <c:pt idx="225">
                  <c:v>4.117539701778572</c:v>
                </c:pt>
                <c:pt idx="226">
                  <c:v>3.7704809854814725</c:v>
                </c:pt>
                <c:pt idx="227">
                  <c:v>4.023909264638359</c:v>
                </c:pt>
                <c:pt idx="228">
                  <c:v>4.1603129590463084</c:v>
                </c:pt>
                <c:pt idx="229">
                  <c:v>4.313767780886546</c:v>
                </c:pt>
                <c:pt idx="230">
                  <c:v>4.7040811969786711</c:v>
                </c:pt>
                <c:pt idx="231">
                  <c:v>4.7845893618092328</c:v>
                </c:pt>
                <c:pt idx="232">
                  <c:v>5.040792042028297</c:v>
                </c:pt>
                <c:pt idx="233">
                  <c:v>5.2031650398078444</c:v>
                </c:pt>
                <c:pt idx="234">
                  <c:v>5.0055255717828206</c:v>
                </c:pt>
                <c:pt idx="235">
                  <c:v>4.8874492006700132</c:v>
                </c:pt>
                <c:pt idx="236">
                  <c:v>4.7850214005944469</c:v>
                </c:pt>
                <c:pt idx="237">
                  <c:v>4.3645106691792002</c:v>
                </c:pt>
                <c:pt idx="238">
                  <c:v>3.7033687453297714</c:v>
                </c:pt>
                <c:pt idx="239">
                  <c:v>3.6121944551496643</c:v>
                </c:pt>
                <c:pt idx="240">
                  <c:v>2.9142489222428791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4-430B-975E-4DA71BAE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67632"/>
        <c:axId val="2143379696"/>
      </c:lineChart>
      <c:catAx>
        <c:axId val="2143367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7969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143379696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67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'Employed by industry'!$A$12:$A$30</c:f>
              <c:strCache>
                <c:ptCount val="19"/>
                <c:pt idx="0">
                  <c:v>Public administration &amp; safety</c:v>
                </c:pt>
                <c:pt idx="1">
                  <c:v>Accommodation &amp; food services</c:v>
                </c:pt>
                <c:pt idx="2">
                  <c:v>Agriculture, forestry &amp; fishing</c:v>
                </c:pt>
                <c:pt idx="3">
                  <c:v>Administrative &amp; support services</c:v>
                </c:pt>
                <c:pt idx="4">
                  <c:v>Electricity, gas, water &amp; waste services</c:v>
                </c:pt>
                <c:pt idx="5">
                  <c:v>Rental, hiring &amp; real estate services</c:v>
                </c:pt>
                <c:pt idx="6">
                  <c:v>Finance &amp; insurance services</c:v>
                </c:pt>
                <c:pt idx="7">
                  <c:v>Manufacturing</c:v>
                </c:pt>
                <c:pt idx="8">
                  <c:v>Information media &amp; telecommunications</c:v>
                </c:pt>
                <c:pt idx="9">
                  <c:v>Wholesale trade</c:v>
                </c:pt>
                <c:pt idx="10">
                  <c:v>Mining</c:v>
                </c:pt>
                <c:pt idx="11">
                  <c:v>Arts &amp; recreation services</c:v>
                </c:pt>
                <c:pt idx="12">
                  <c:v>Transport, postal &amp; warehousing</c:v>
                </c:pt>
                <c:pt idx="13">
                  <c:v>Other services</c:v>
                </c:pt>
                <c:pt idx="14">
                  <c:v>Construction</c:v>
                </c:pt>
                <c:pt idx="15">
                  <c:v>Professional, scientific &amp; technical services</c:v>
                </c:pt>
                <c:pt idx="16">
                  <c:v>Retail trade</c:v>
                </c:pt>
                <c:pt idx="17">
                  <c:v>Education &amp; training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'Employed by industry'!$B$12:$B$30</c:f>
              <c:numCache>
                <c:formatCode>#,##0</c:formatCode>
                <c:ptCount val="19"/>
                <c:pt idx="0">
                  <c:v>-10028.25</c:v>
                </c:pt>
                <c:pt idx="1">
                  <c:v>-7024.25</c:v>
                </c:pt>
                <c:pt idx="2">
                  <c:v>-4299.5</c:v>
                </c:pt>
                <c:pt idx="3">
                  <c:v>-4137.5</c:v>
                </c:pt>
                <c:pt idx="4">
                  <c:v>-2581</c:v>
                </c:pt>
                <c:pt idx="5">
                  <c:v>-1413.75</c:v>
                </c:pt>
                <c:pt idx="6">
                  <c:v>-1056</c:v>
                </c:pt>
                <c:pt idx="7">
                  <c:v>152.25</c:v>
                </c:pt>
                <c:pt idx="8">
                  <c:v>459.75</c:v>
                </c:pt>
                <c:pt idx="9">
                  <c:v>2242.75</c:v>
                </c:pt>
                <c:pt idx="10">
                  <c:v>2288</c:v>
                </c:pt>
                <c:pt idx="11">
                  <c:v>4642.25</c:v>
                </c:pt>
                <c:pt idx="12">
                  <c:v>5926.75</c:v>
                </c:pt>
                <c:pt idx="13">
                  <c:v>6562.9999999999927</c:v>
                </c:pt>
                <c:pt idx="14">
                  <c:v>6724.25</c:v>
                </c:pt>
                <c:pt idx="15">
                  <c:v>7363.0000000000146</c:v>
                </c:pt>
                <c:pt idx="16">
                  <c:v>12289.25</c:v>
                </c:pt>
                <c:pt idx="17">
                  <c:v>13444.249999999985</c:v>
                </c:pt>
                <c:pt idx="18">
                  <c:v>25897.999999999942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2-4A8F-91AA-4FF42271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1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'Participation rate'!$B$12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'Participation rate'!$B$13:$B$253</c:f>
              <c:numCache>
                <c:formatCode>0.0;\-0.0;0.0;@</c:formatCode>
                <c:ptCount val="241"/>
                <c:pt idx="0">
                  <c:v>65.531999999999996</c:v>
                </c:pt>
                <c:pt idx="1">
                  <c:v>65.989000000000004</c:v>
                </c:pt>
                <c:pt idx="2">
                  <c:v>65.352999999999994</c:v>
                </c:pt>
                <c:pt idx="3">
                  <c:v>64.966999999999999</c:v>
                </c:pt>
                <c:pt idx="4">
                  <c:v>64.95</c:v>
                </c:pt>
                <c:pt idx="5">
                  <c:v>65.218000000000004</c:v>
                </c:pt>
                <c:pt idx="6">
                  <c:v>66.025999999999996</c:v>
                </c:pt>
                <c:pt idx="7">
                  <c:v>66.082999999999998</c:v>
                </c:pt>
                <c:pt idx="8">
                  <c:v>65.927000000000007</c:v>
                </c:pt>
                <c:pt idx="9">
                  <c:v>66.323999999999998</c:v>
                </c:pt>
                <c:pt idx="10">
                  <c:v>66.519000000000005</c:v>
                </c:pt>
                <c:pt idx="11">
                  <c:v>66.932000000000002</c:v>
                </c:pt>
                <c:pt idx="12">
                  <c:v>67.248999999999995</c:v>
                </c:pt>
                <c:pt idx="13">
                  <c:v>67.853999999999999</c:v>
                </c:pt>
                <c:pt idx="14">
                  <c:v>67.691000000000003</c:v>
                </c:pt>
                <c:pt idx="15">
                  <c:v>67.724999999999994</c:v>
                </c:pt>
                <c:pt idx="16">
                  <c:v>68.010000000000005</c:v>
                </c:pt>
                <c:pt idx="17">
                  <c:v>68.066000000000003</c:v>
                </c:pt>
                <c:pt idx="18">
                  <c:v>67.75</c:v>
                </c:pt>
                <c:pt idx="19">
                  <c:v>67.778999999999996</c:v>
                </c:pt>
                <c:pt idx="20">
                  <c:v>68.156000000000006</c:v>
                </c:pt>
                <c:pt idx="21">
                  <c:v>68.195999999999998</c:v>
                </c:pt>
                <c:pt idx="22">
                  <c:v>67.834000000000003</c:v>
                </c:pt>
                <c:pt idx="23">
                  <c:v>68.103999999999999</c:v>
                </c:pt>
                <c:pt idx="24">
                  <c:v>68.132000000000005</c:v>
                </c:pt>
                <c:pt idx="25">
                  <c:v>67.915999999999997</c:v>
                </c:pt>
                <c:pt idx="26">
                  <c:v>67.852000000000004</c:v>
                </c:pt>
                <c:pt idx="27">
                  <c:v>67.430999999999997</c:v>
                </c:pt>
                <c:pt idx="28">
                  <c:v>67.703000000000003</c:v>
                </c:pt>
                <c:pt idx="29">
                  <c:v>67.808000000000007</c:v>
                </c:pt>
                <c:pt idx="30">
                  <c:v>67.433000000000007</c:v>
                </c:pt>
                <c:pt idx="31">
                  <c:v>67.695999999999998</c:v>
                </c:pt>
                <c:pt idx="32">
                  <c:v>67.480999999999995</c:v>
                </c:pt>
                <c:pt idx="33">
                  <c:v>67.805000000000007</c:v>
                </c:pt>
                <c:pt idx="34">
                  <c:v>67.858000000000004</c:v>
                </c:pt>
                <c:pt idx="35">
                  <c:v>67.646000000000001</c:v>
                </c:pt>
                <c:pt idx="36">
                  <c:v>67.31</c:v>
                </c:pt>
                <c:pt idx="37">
                  <c:v>68.204000000000008</c:v>
                </c:pt>
                <c:pt idx="38">
                  <c:v>68.856999999999999</c:v>
                </c:pt>
                <c:pt idx="39">
                  <c:v>68.644000000000005</c:v>
                </c:pt>
                <c:pt idx="40">
                  <c:v>68.725999999999999</c:v>
                </c:pt>
                <c:pt idx="41">
                  <c:v>68.614999999999995</c:v>
                </c:pt>
                <c:pt idx="42">
                  <c:v>68.850000000000009</c:v>
                </c:pt>
                <c:pt idx="43">
                  <c:v>68.39</c:v>
                </c:pt>
                <c:pt idx="44">
                  <c:v>68.668000000000006</c:v>
                </c:pt>
                <c:pt idx="45">
                  <c:v>69.358999999999995</c:v>
                </c:pt>
                <c:pt idx="46">
                  <c:v>68.524000000000001</c:v>
                </c:pt>
                <c:pt idx="47">
                  <c:v>68.513000000000005</c:v>
                </c:pt>
                <c:pt idx="48">
                  <c:v>68.516000000000005</c:v>
                </c:pt>
                <c:pt idx="49">
                  <c:v>68.391000000000005</c:v>
                </c:pt>
                <c:pt idx="50">
                  <c:v>68.495999999999995</c:v>
                </c:pt>
                <c:pt idx="51">
                  <c:v>68.989000000000004</c:v>
                </c:pt>
                <c:pt idx="52">
                  <c:v>69.501000000000005</c:v>
                </c:pt>
                <c:pt idx="53">
                  <c:v>69.22</c:v>
                </c:pt>
                <c:pt idx="54">
                  <c:v>69.540000000000006</c:v>
                </c:pt>
                <c:pt idx="55">
                  <c:v>69.141000000000005</c:v>
                </c:pt>
                <c:pt idx="56">
                  <c:v>69.885999999999996</c:v>
                </c:pt>
                <c:pt idx="57">
                  <c:v>68.847999999999999</c:v>
                </c:pt>
                <c:pt idx="58">
                  <c:v>69.293999999999997</c:v>
                </c:pt>
                <c:pt idx="59">
                  <c:v>69.637</c:v>
                </c:pt>
                <c:pt idx="60">
                  <c:v>69.153999999999996</c:v>
                </c:pt>
                <c:pt idx="61">
                  <c:v>69.623000000000005</c:v>
                </c:pt>
                <c:pt idx="62">
                  <c:v>68.801000000000002</c:v>
                </c:pt>
                <c:pt idx="63">
                  <c:v>68.150000000000006</c:v>
                </c:pt>
                <c:pt idx="64">
                  <c:v>68.685000000000002</c:v>
                </c:pt>
                <c:pt idx="65">
                  <c:v>68.307000000000002</c:v>
                </c:pt>
                <c:pt idx="66">
                  <c:v>68.248000000000005</c:v>
                </c:pt>
                <c:pt idx="67">
                  <c:v>68.317999999999998</c:v>
                </c:pt>
                <c:pt idx="68">
                  <c:v>68.692999999999998</c:v>
                </c:pt>
                <c:pt idx="69">
                  <c:v>68.370999999999995</c:v>
                </c:pt>
                <c:pt idx="70">
                  <c:v>68.673000000000002</c:v>
                </c:pt>
                <c:pt idx="71">
                  <c:v>68.5</c:v>
                </c:pt>
                <c:pt idx="72">
                  <c:v>67.662999999999997</c:v>
                </c:pt>
                <c:pt idx="73">
                  <c:v>67.713999999999999</c:v>
                </c:pt>
                <c:pt idx="74">
                  <c:v>68.736999999999995</c:v>
                </c:pt>
                <c:pt idx="75">
                  <c:v>68.716000000000008</c:v>
                </c:pt>
                <c:pt idx="76">
                  <c:v>68.757999999999996</c:v>
                </c:pt>
                <c:pt idx="77">
                  <c:v>68.61</c:v>
                </c:pt>
                <c:pt idx="78">
                  <c:v>68.355000000000004</c:v>
                </c:pt>
                <c:pt idx="79">
                  <c:v>68.701000000000008</c:v>
                </c:pt>
                <c:pt idx="80">
                  <c:v>68.397999999999996</c:v>
                </c:pt>
                <c:pt idx="81">
                  <c:v>68.462000000000003</c:v>
                </c:pt>
                <c:pt idx="82">
                  <c:v>67.444000000000003</c:v>
                </c:pt>
                <c:pt idx="83">
                  <c:v>68.228999999999999</c:v>
                </c:pt>
                <c:pt idx="84">
                  <c:v>68.305000000000007</c:v>
                </c:pt>
                <c:pt idx="85">
                  <c:v>68.53</c:v>
                </c:pt>
                <c:pt idx="86">
                  <c:v>68.685000000000002</c:v>
                </c:pt>
                <c:pt idx="87">
                  <c:v>68.463000000000008</c:v>
                </c:pt>
                <c:pt idx="88">
                  <c:v>68.534999999999997</c:v>
                </c:pt>
                <c:pt idx="89">
                  <c:v>68.581000000000003</c:v>
                </c:pt>
                <c:pt idx="90">
                  <c:v>67.89</c:v>
                </c:pt>
                <c:pt idx="91">
                  <c:v>68.653999999999996</c:v>
                </c:pt>
                <c:pt idx="92">
                  <c:v>68.34</c:v>
                </c:pt>
                <c:pt idx="93">
                  <c:v>69.171999999999997</c:v>
                </c:pt>
                <c:pt idx="94">
                  <c:v>69.08</c:v>
                </c:pt>
                <c:pt idx="95">
                  <c:v>69.210999999999999</c:v>
                </c:pt>
                <c:pt idx="96">
                  <c:v>69.319000000000003</c:v>
                </c:pt>
                <c:pt idx="97">
                  <c:v>69.317999999999998</c:v>
                </c:pt>
                <c:pt idx="98">
                  <c:v>69.058999999999997</c:v>
                </c:pt>
                <c:pt idx="99">
                  <c:v>68.569000000000003</c:v>
                </c:pt>
                <c:pt idx="100">
                  <c:v>69.227999999999994</c:v>
                </c:pt>
                <c:pt idx="101">
                  <c:v>69.491</c:v>
                </c:pt>
                <c:pt idx="102">
                  <c:v>69.72</c:v>
                </c:pt>
                <c:pt idx="103">
                  <c:v>69.438000000000002</c:v>
                </c:pt>
                <c:pt idx="104">
                  <c:v>69.304000000000002</c:v>
                </c:pt>
                <c:pt idx="105">
                  <c:v>69.236999999999995</c:v>
                </c:pt>
                <c:pt idx="106">
                  <c:v>69.018000000000001</c:v>
                </c:pt>
                <c:pt idx="107">
                  <c:v>68.561000000000007</c:v>
                </c:pt>
                <c:pt idx="108">
                  <c:v>69.012</c:v>
                </c:pt>
                <c:pt idx="109">
                  <c:v>68.236000000000004</c:v>
                </c:pt>
                <c:pt idx="110">
                  <c:v>68.332999999999998</c:v>
                </c:pt>
                <c:pt idx="111">
                  <c:v>67.8</c:v>
                </c:pt>
                <c:pt idx="112">
                  <c:v>68.284999999999997</c:v>
                </c:pt>
                <c:pt idx="113">
                  <c:v>68.236999999999995</c:v>
                </c:pt>
                <c:pt idx="114">
                  <c:v>68.076999999999998</c:v>
                </c:pt>
                <c:pt idx="115">
                  <c:v>67.671999999999997</c:v>
                </c:pt>
                <c:pt idx="116">
                  <c:v>68.03</c:v>
                </c:pt>
                <c:pt idx="117">
                  <c:v>68.117999999999995</c:v>
                </c:pt>
                <c:pt idx="118">
                  <c:v>68.186000000000007</c:v>
                </c:pt>
                <c:pt idx="119">
                  <c:v>67.760999999999996</c:v>
                </c:pt>
                <c:pt idx="120">
                  <c:v>67.83</c:v>
                </c:pt>
                <c:pt idx="121">
                  <c:v>67.882999999999996</c:v>
                </c:pt>
                <c:pt idx="122">
                  <c:v>68.123999999999995</c:v>
                </c:pt>
                <c:pt idx="123">
                  <c:v>67.995999999999995</c:v>
                </c:pt>
                <c:pt idx="124">
                  <c:v>67.873999999999995</c:v>
                </c:pt>
                <c:pt idx="125">
                  <c:v>68.144999999999996</c:v>
                </c:pt>
                <c:pt idx="126">
                  <c:v>68.558999999999997</c:v>
                </c:pt>
                <c:pt idx="127">
                  <c:v>68.504999999999995</c:v>
                </c:pt>
                <c:pt idx="128">
                  <c:v>68.558999999999997</c:v>
                </c:pt>
                <c:pt idx="129">
                  <c:v>68.531999999999996</c:v>
                </c:pt>
                <c:pt idx="130">
                  <c:v>69.097999999999999</c:v>
                </c:pt>
                <c:pt idx="131">
                  <c:v>68.634</c:v>
                </c:pt>
                <c:pt idx="132">
                  <c:v>68.183999999999997</c:v>
                </c:pt>
                <c:pt idx="133">
                  <c:v>68.804000000000002</c:v>
                </c:pt>
                <c:pt idx="134">
                  <c:v>68.72</c:v>
                </c:pt>
                <c:pt idx="135">
                  <c:v>68.775000000000006</c:v>
                </c:pt>
                <c:pt idx="136">
                  <c:v>68.628</c:v>
                </c:pt>
                <c:pt idx="137">
                  <c:v>68.084000000000003</c:v>
                </c:pt>
                <c:pt idx="138">
                  <c:v>69.085000000000008</c:v>
                </c:pt>
                <c:pt idx="139">
                  <c:v>68.11</c:v>
                </c:pt>
                <c:pt idx="140">
                  <c:v>68.626000000000005</c:v>
                </c:pt>
                <c:pt idx="141">
                  <c:v>68.17</c:v>
                </c:pt>
                <c:pt idx="142">
                  <c:v>67.760000000000005</c:v>
                </c:pt>
                <c:pt idx="143">
                  <c:v>67.852999999999994</c:v>
                </c:pt>
                <c:pt idx="144">
                  <c:v>67.698000000000008</c:v>
                </c:pt>
                <c:pt idx="145">
                  <c:v>67.829000000000008</c:v>
                </c:pt>
                <c:pt idx="146">
                  <c:v>67.296000000000006</c:v>
                </c:pt>
                <c:pt idx="147">
                  <c:v>67.8</c:v>
                </c:pt>
                <c:pt idx="148">
                  <c:v>66.829000000000008</c:v>
                </c:pt>
                <c:pt idx="149">
                  <c:v>66.156999999999996</c:v>
                </c:pt>
                <c:pt idx="150">
                  <c:v>66.742999999999995</c:v>
                </c:pt>
                <c:pt idx="151">
                  <c:v>67.048000000000002</c:v>
                </c:pt>
                <c:pt idx="152">
                  <c:v>67.013999999999996</c:v>
                </c:pt>
                <c:pt idx="153">
                  <c:v>67.584000000000003</c:v>
                </c:pt>
                <c:pt idx="154">
                  <c:v>66.918999999999997</c:v>
                </c:pt>
                <c:pt idx="155">
                  <c:v>66.944000000000003</c:v>
                </c:pt>
                <c:pt idx="156">
                  <c:v>67.085999999999999</c:v>
                </c:pt>
                <c:pt idx="157">
                  <c:v>67.153000000000006</c:v>
                </c:pt>
                <c:pt idx="158">
                  <c:v>67.638000000000005</c:v>
                </c:pt>
                <c:pt idx="159">
                  <c:v>67.189000000000007</c:v>
                </c:pt>
                <c:pt idx="160">
                  <c:v>67.102999999999994</c:v>
                </c:pt>
                <c:pt idx="161">
                  <c:v>67.588000000000008</c:v>
                </c:pt>
                <c:pt idx="162">
                  <c:v>67.31</c:v>
                </c:pt>
                <c:pt idx="163">
                  <c:v>67.948999999999998</c:v>
                </c:pt>
                <c:pt idx="164">
                  <c:v>67.941000000000003</c:v>
                </c:pt>
                <c:pt idx="165">
                  <c:v>67.522000000000006</c:v>
                </c:pt>
                <c:pt idx="166">
                  <c:v>67.849999999999994</c:v>
                </c:pt>
                <c:pt idx="167">
                  <c:v>68.391999999999996</c:v>
                </c:pt>
                <c:pt idx="168">
                  <c:v>68.381</c:v>
                </c:pt>
                <c:pt idx="169">
                  <c:v>68.164000000000001</c:v>
                </c:pt>
                <c:pt idx="170">
                  <c:v>68.254000000000005</c:v>
                </c:pt>
                <c:pt idx="171">
                  <c:v>67.960999999999999</c:v>
                </c:pt>
                <c:pt idx="172">
                  <c:v>68.168000000000006</c:v>
                </c:pt>
                <c:pt idx="173">
                  <c:v>68.3</c:v>
                </c:pt>
                <c:pt idx="174">
                  <c:v>67.923000000000002</c:v>
                </c:pt>
                <c:pt idx="175">
                  <c:v>68.605000000000004</c:v>
                </c:pt>
                <c:pt idx="176">
                  <c:v>67.89</c:v>
                </c:pt>
                <c:pt idx="177">
                  <c:v>68.37</c:v>
                </c:pt>
                <c:pt idx="178">
                  <c:v>67.844000000000008</c:v>
                </c:pt>
                <c:pt idx="179">
                  <c:v>67.826999999999998</c:v>
                </c:pt>
                <c:pt idx="180">
                  <c:v>68.096000000000004</c:v>
                </c:pt>
                <c:pt idx="181">
                  <c:v>68.076000000000008</c:v>
                </c:pt>
                <c:pt idx="182">
                  <c:v>68.466999999999999</c:v>
                </c:pt>
                <c:pt idx="183">
                  <c:v>68.207999999999998</c:v>
                </c:pt>
                <c:pt idx="184">
                  <c:v>67.915999999999997</c:v>
                </c:pt>
                <c:pt idx="185">
                  <c:v>67.820999999999998</c:v>
                </c:pt>
                <c:pt idx="186">
                  <c:v>67.930000000000007</c:v>
                </c:pt>
                <c:pt idx="187">
                  <c:v>67.95</c:v>
                </c:pt>
                <c:pt idx="188">
                  <c:v>67.361999999999995</c:v>
                </c:pt>
                <c:pt idx="189">
                  <c:v>67.91</c:v>
                </c:pt>
                <c:pt idx="190">
                  <c:v>68.061000000000007</c:v>
                </c:pt>
                <c:pt idx="191">
                  <c:v>67.863</c:v>
                </c:pt>
                <c:pt idx="192">
                  <c:v>65.105999999999995</c:v>
                </c:pt>
                <c:pt idx="193">
                  <c:v>64.861000000000004</c:v>
                </c:pt>
                <c:pt idx="194">
                  <c:v>66.242000000000004</c:v>
                </c:pt>
                <c:pt idx="195">
                  <c:v>66.989000000000004</c:v>
                </c:pt>
                <c:pt idx="196">
                  <c:v>67.168000000000006</c:v>
                </c:pt>
                <c:pt idx="197">
                  <c:v>67.341999999999999</c:v>
                </c:pt>
                <c:pt idx="198">
                  <c:v>67.733999999999995</c:v>
                </c:pt>
                <c:pt idx="199">
                  <c:v>68.057000000000002</c:v>
                </c:pt>
                <c:pt idx="200">
                  <c:v>67.873000000000005</c:v>
                </c:pt>
                <c:pt idx="201">
                  <c:v>67.433000000000007</c:v>
                </c:pt>
                <c:pt idx="202">
                  <c:v>67.242999999999995</c:v>
                </c:pt>
                <c:pt idx="203">
                  <c:v>67.933000000000007</c:v>
                </c:pt>
                <c:pt idx="204">
                  <c:v>67.513000000000005</c:v>
                </c:pt>
                <c:pt idx="205">
                  <c:v>67.689000000000007</c:v>
                </c:pt>
                <c:pt idx="206">
                  <c:v>68.162000000000006</c:v>
                </c:pt>
                <c:pt idx="207">
                  <c:v>68.141999999999996</c:v>
                </c:pt>
                <c:pt idx="208">
                  <c:v>68.447000000000003</c:v>
                </c:pt>
                <c:pt idx="209">
                  <c:v>68.472999999999999</c:v>
                </c:pt>
                <c:pt idx="210">
                  <c:v>68.195999999999998</c:v>
                </c:pt>
                <c:pt idx="211">
                  <c:v>68.878</c:v>
                </c:pt>
                <c:pt idx="212">
                  <c:v>68.748000000000005</c:v>
                </c:pt>
                <c:pt idx="213">
                  <c:v>69.501000000000005</c:v>
                </c:pt>
                <c:pt idx="214">
                  <c:v>69.355000000000004</c:v>
                </c:pt>
                <c:pt idx="215">
                  <c:v>69.019000000000005</c:v>
                </c:pt>
                <c:pt idx="216">
                  <c:v>68.841999999999999</c:v>
                </c:pt>
                <c:pt idx="217">
                  <c:v>69.022000000000006</c:v>
                </c:pt>
                <c:pt idx="218">
                  <c:v>69.025999999999996</c:v>
                </c:pt>
                <c:pt idx="219">
                  <c:v>69.010999999999996</c:v>
                </c:pt>
                <c:pt idx="220">
                  <c:v>68.790000000000006</c:v>
                </c:pt>
                <c:pt idx="221">
                  <c:v>68.763999999999996</c:v>
                </c:pt>
                <c:pt idx="222">
                  <c:v>68.478999999999999</c:v>
                </c:pt>
                <c:pt idx="223">
                  <c:v>68.760000000000005</c:v>
                </c:pt>
                <c:pt idx="224">
                  <c:v>68.885999999999996</c:v>
                </c:pt>
                <c:pt idx="225">
                  <c:v>68.628</c:v>
                </c:pt>
                <c:pt idx="226">
                  <c:v>68.783000000000001</c:v>
                </c:pt>
                <c:pt idx="227">
                  <c:v>68.733000000000004</c:v>
                </c:pt>
                <c:pt idx="228">
                  <c:v>68.873999999999995</c:v>
                </c:pt>
                <c:pt idx="229">
                  <c:v>68.594999999999999</c:v>
                </c:pt>
                <c:pt idx="230">
                  <c:v>67.817000000000007</c:v>
                </c:pt>
                <c:pt idx="231">
                  <c:v>68.31</c:v>
                </c:pt>
                <c:pt idx="232">
                  <c:v>68.896000000000001</c:v>
                </c:pt>
                <c:pt idx="233">
                  <c:v>68.463000000000008</c:v>
                </c:pt>
                <c:pt idx="234">
                  <c:v>68.972000000000008</c:v>
                </c:pt>
                <c:pt idx="235">
                  <c:v>69.12</c:v>
                </c:pt>
                <c:pt idx="236">
                  <c:v>68.745999999999995</c:v>
                </c:pt>
                <c:pt idx="237">
                  <c:v>68.89</c:v>
                </c:pt>
                <c:pt idx="238">
                  <c:v>69.266999999999996</c:v>
                </c:pt>
                <c:pt idx="239">
                  <c:v>68.986999999999995</c:v>
                </c:pt>
                <c:pt idx="240">
                  <c:v>68.528000000000006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1-4FCA-A8A0-576E1AD2AE95}"/>
            </c:ext>
          </c:extLst>
        </c:ser>
        <c:ser>
          <c:idx val="1"/>
          <c:order val="1"/>
          <c:tx>
            <c:strRef>
              <c:f>'Participation rate'!$C$12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'Participation rate'!$C$13:$C$253</c:f>
              <c:numCache>
                <c:formatCode>0.0;\-0.0;0.0;@</c:formatCode>
                <c:ptCount val="241"/>
                <c:pt idx="0">
                  <c:v>63.365000000000002</c:v>
                </c:pt>
                <c:pt idx="1">
                  <c:v>63.303000000000004</c:v>
                </c:pt>
                <c:pt idx="2">
                  <c:v>63.367000000000004</c:v>
                </c:pt>
                <c:pt idx="3">
                  <c:v>63.413000000000004</c:v>
                </c:pt>
                <c:pt idx="4">
                  <c:v>63.295999999999999</c:v>
                </c:pt>
                <c:pt idx="5">
                  <c:v>63.5</c:v>
                </c:pt>
                <c:pt idx="6">
                  <c:v>63.617000000000004</c:v>
                </c:pt>
                <c:pt idx="7">
                  <c:v>63.817</c:v>
                </c:pt>
                <c:pt idx="8">
                  <c:v>63.738</c:v>
                </c:pt>
                <c:pt idx="9">
                  <c:v>63.984000000000002</c:v>
                </c:pt>
                <c:pt idx="10">
                  <c:v>64.088000000000008</c:v>
                </c:pt>
                <c:pt idx="11">
                  <c:v>64.308000000000007</c:v>
                </c:pt>
                <c:pt idx="12">
                  <c:v>64.474000000000004</c:v>
                </c:pt>
                <c:pt idx="13">
                  <c:v>64.292000000000002</c:v>
                </c:pt>
                <c:pt idx="14">
                  <c:v>64.430999999999997</c:v>
                </c:pt>
                <c:pt idx="15">
                  <c:v>64.462000000000003</c:v>
                </c:pt>
                <c:pt idx="16">
                  <c:v>64.614999999999995</c:v>
                </c:pt>
                <c:pt idx="17">
                  <c:v>64.498000000000005</c:v>
                </c:pt>
                <c:pt idx="18">
                  <c:v>64.454000000000008</c:v>
                </c:pt>
                <c:pt idx="19">
                  <c:v>64.379000000000005</c:v>
                </c:pt>
                <c:pt idx="20">
                  <c:v>64.481999999999999</c:v>
                </c:pt>
                <c:pt idx="21">
                  <c:v>64.438000000000002</c:v>
                </c:pt>
                <c:pt idx="22">
                  <c:v>64.52</c:v>
                </c:pt>
                <c:pt idx="23">
                  <c:v>64.516000000000005</c:v>
                </c:pt>
                <c:pt idx="24">
                  <c:v>64.567000000000007</c:v>
                </c:pt>
                <c:pt idx="25">
                  <c:v>64.569000000000003</c:v>
                </c:pt>
                <c:pt idx="26">
                  <c:v>64.769000000000005</c:v>
                </c:pt>
                <c:pt idx="27">
                  <c:v>64.894000000000005</c:v>
                </c:pt>
                <c:pt idx="28">
                  <c:v>64.942000000000007</c:v>
                </c:pt>
                <c:pt idx="29">
                  <c:v>65.088000000000008</c:v>
                </c:pt>
                <c:pt idx="30">
                  <c:v>64.673000000000002</c:v>
                </c:pt>
                <c:pt idx="31">
                  <c:v>64.823000000000008</c:v>
                </c:pt>
                <c:pt idx="32">
                  <c:v>65.091000000000008</c:v>
                </c:pt>
                <c:pt idx="33">
                  <c:v>64.929000000000002</c:v>
                </c:pt>
                <c:pt idx="34">
                  <c:v>65.036000000000001</c:v>
                </c:pt>
                <c:pt idx="35">
                  <c:v>64.965000000000003</c:v>
                </c:pt>
                <c:pt idx="36">
                  <c:v>65.003</c:v>
                </c:pt>
                <c:pt idx="37">
                  <c:v>65.046999999999997</c:v>
                </c:pt>
                <c:pt idx="38">
                  <c:v>65.132999999999996</c:v>
                </c:pt>
                <c:pt idx="39">
                  <c:v>65.122</c:v>
                </c:pt>
                <c:pt idx="40">
                  <c:v>65.281999999999996</c:v>
                </c:pt>
                <c:pt idx="41">
                  <c:v>65.302999999999997</c:v>
                </c:pt>
                <c:pt idx="42">
                  <c:v>65.213999999999999</c:v>
                </c:pt>
                <c:pt idx="43">
                  <c:v>65.531000000000006</c:v>
                </c:pt>
                <c:pt idx="44">
                  <c:v>65.472000000000008</c:v>
                </c:pt>
                <c:pt idx="45">
                  <c:v>65.436999999999998</c:v>
                </c:pt>
                <c:pt idx="46">
                  <c:v>65.361999999999995</c:v>
                </c:pt>
                <c:pt idx="47">
                  <c:v>65.393000000000001</c:v>
                </c:pt>
                <c:pt idx="48">
                  <c:v>65.659000000000006</c:v>
                </c:pt>
                <c:pt idx="49">
                  <c:v>65.373999999999995</c:v>
                </c:pt>
                <c:pt idx="50">
                  <c:v>65.572000000000003</c:v>
                </c:pt>
                <c:pt idx="51">
                  <c:v>65.558000000000007</c:v>
                </c:pt>
                <c:pt idx="52">
                  <c:v>65.525999999999996</c:v>
                </c:pt>
                <c:pt idx="53">
                  <c:v>65.492000000000004</c:v>
                </c:pt>
                <c:pt idx="54">
                  <c:v>65.430999999999997</c:v>
                </c:pt>
                <c:pt idx="55">
                  <c:v>65.39</c:v>
                </c:pt>
                <c:pt idx="56">
                  <c:v>65.394000000000005</c:v>
                </c:pt>
                <c:pt idx="57">
                  <c:v>65.5</c:v>
                </c:pt>
                <c:pt idx="58">
                  <c:v>65.716999999999999</c:v>
                </c:pt>
                <c:pt idx="59">
                  <c:v>65.655000000000001</c:v>
                </c:pt>
                <c:pt idx="60">
                  <c:v>65.564999999999998</c:v>
                </c:pt>
                <c:pt idx="61">
                  <c:v>65.546000000000006</c:v>
                </c:pt>
                <c:pt idx="62">
                  <c:v>65.379000000000005</c:v>
                </c:pt>
                <c:pt idx="63">
                  <c:v>65.409000000000006</c:v>
                </c:pt>
                <c:pt idx="64">
                  <c:v>65.274000000000001</c:v>
                </c:pt>
                <c:pt idx="65">
                  <c:v>65.257000000000005</c:v>
                </c:pt>
                <c:pt idx="66">
                  <c:v>65.210999999999999</c:v>
                </c:pt>
                <c:pt idx="67">
                  <c:v>65.263999999999996</c:v>
                </c:pt>
                <c:pt idx="68">
                  <c:v>65.355999999999995</c:v>
                </c:pt>
                <c:pt idx="69">
                  <c:v>65.39</c:v>
                </c:pt>
                <c:pt idx="70">
                  <c:v>65.206000000000003</c:v>
                </c:pt>
                <c:pt idx="71">
                  <c:v>65.215000000000003</c:v>
                </c:pt>
                <c:pt idx="72">
                  <c:v>65.263999999999996</c:v>
                </c:pt>
                <c:pt idx="73">
                  <c:v>65.016999999999996</c:v>
                </c:pt>
                <c:pt idx="74">
                  <c:v>65.206000000000003</c:v>
                </c:pt>
                <c:pt idx="75">
                  <c:v>65.382999999999996</c:v>
                </c:pt>
                <c:pt idx="76">
                  <c:v>65.379000000000005</c:v>
                </c:pt>
                <c:pt idx="77">
                  <c:v>65.472999999999999</c:v>
                </c:pt>
                <c:pt idx="78">
                  <c:v>65.656000000000006</c:v>
                </c:pt>
                <c:pt idx="79">
                  <c:v>65.802000000000007</c:v>
                </c:pt>
                <c:pt idx="80">
                  <c:v>65.600999999999999</c:v>
                </c:pt>
                <c:pt idx="81">
                  <c:v>65.778999999999996</c:v>
                </c:pt>
                <c:pt idx="82">
                  <c:v>65.507000000000005</c:v>
                </c:pt>
                <c:pt idx="83">
                  <c:v>65.605000000000004</c:v>
                </c:pt>
                <c:pt idx="84">
                  <c:v>65.355000000000004</c:v>
                </c:pt>
                <c:pt idx="85">
                  <c:v>65.259</c:v>
                </c:pt>
                <c:pt idx="86">
                  <c:v>65.305999999999997</c:v>
                </c:pt>
                <c:pt idx="87">
                  <c:v>65.372</c:v>
                </c:pt>
                <c:pt idx="88">
                  <c:v>65.466999999999999</c:v>
                </c:pt>
                <c:pt idx="89">
                  <c:v>65.510999999999996</c:v>
                </c:pt>
                <c:pt idx="90">
                  <c:v>65.406000000000006</c:v>
                </c:pt>
                <c:pt idx="91">
                  <c:v>65.356999999999999</c:v>
                </c:pt>
                <c:pt idx="92">
                  <c:v>65.111999999999995</c:v>
                </c:pt>
                <c:pt idx="93">
                  <c:v>65.338000000000008</c:v>
                </c:pt>
                <c:pt idx="94">
                  <c:v>65.111999999999995</c:v>
                </c:pt>
                <c:pt idx="95">
                  <c:v>65.344999999999999</c:v>
                </c:pt>
                <c:pt idx="96">
                  <c:v>65.055000000000007</c:v>
                </c:pt>
                <c:pt idx="97">
                  <c:v>65.349000000000004</c:v>
                </c:pt>
                <c:pt idx="98">
                  <c:v>65.085000000000008</c:v>
                </c:pt>
                <c:pt idx="99">
                  <c:v>65.058999999999997</c:v>
                </c:pt>
                <c:pt idx="100">
                  <c:v>65.019000000000005</c:v>
                </c:pt>
                <c:pt idx="101">
                  <c:v>65.317999999999998</c:v>
                </c:pt>
                <c:pt idx="102">
                  <c:v>65.180000000000007</c:v>
                </c:pt>
                <c:pt idx="103">
                  <c:v>64.95</c:v>
                </c:pt>
                <c:pt idx="104">
                  <c:v>65.046000000000006</c:v>
                </c:pt>
                <c:pt idx="105">
                  <c:v>65.323999999999998</c:v>
                </c:pt>
                <c:pt idx="106">
                  <c:v>65.216999999999999</c:v>
                </c:pt>
                <c:pt idx="107">
                  <c:v>65.085999999999999</c:v>
                </c:pt>
                <c:pt idx="108">
                  <c:v>65.147000000000006</c:v>
                </c:pt>
                <c:pt idx="109">
                  <c:v>65.025000000000006</c:v>
                </c:pt>
                <c:pt idx="110">
                  <c:v>65.070000000000007</c:v>
                </c:pt>
                <c:pt idx="111">
                  <c:v>64.867000000000004</c:v>
                </c:pt>
                <c:pt idx="112">
                  <c:v>64.939000000000007</c:v>
                </c:pt>
                <c:pt idx="113">
                  <c:v>64.838999999999999</c:v>
                </c:pt>
                <c:pt idx="114">
                  <c:v>64.832000000000008</c:v>
                </c:pt>
                <c:pt idx="115">
                  <c:v>64.626000000000005</c:v>
                </c:pt>
                <c:pt idx="116">
                  <c:v>64.457000000000008</c:v>
                </c:pt>
                <c:pt idx="117">
                  <c:v>64.585000000000008</c:v>
                </c:pt>
                <c:pt idx="118">
                  <c:v>64.572000000000003</c:v>
                </c:pt>
                <c:pt idx="119">
                  <c:v>64.753</c:v>
                </c:pt>
                <c:pt idx="120">
                  <c:v>64.671999999999997</c:v>
                </c:pt>
                <c:pt idx="121">
                  <c:v>64.558999999999997</c:v>
                </c:pt>
                <c:pt idx="122">
                  <c:v>64.665000000000006</c:v>
                </c:pt>
                <c:pt idx="123">
                  <c:v>64.766999999999996</c:v>
                </c:pt>
                <c:pt idx="124">
                  <c:v>64.658000000000001</c:v>
                </c:pt>
                <c:pt idx="125">
                  <c:v>64.659000000000006</c:v>
                </c:pt>
                <c:pt idx="126">
                  <c:v>64.646000000000001</c:v>
                </c:pt>
                <c:pt idx="127">
                  <c:v>64.531999999999996</c:v>
                </c:pt>
                <c:pt idx="128">
                  <c:v>64.634</c:v>
                </c:pt>
                <c:pt idx="129">
                  <c:v>64.774000000000001</c:v>
                </c:pt>
                <c:pt idx="130">
                  <c:v>64.885999999999996</c:v>
                </c:pt>
                <c:pt idx="131">
                  <c:v>64.867000000000004</c:v>
                </c:pt>
                <c:pt idx="132">
                  <c:v>64.798000000000002</c:v>
                </c:pt>
                <c:pt idx="133">
                  <c:v>64.841000000000008</c:v>
                </c:pt>
                <c:pt idx="134">
                  <c:v>64.795000000000002</c:v>
                </c:pt>
                <c:pt idx="135">
                  <c:v>65.085999999999999</c:v>
                </c:pt>
                <c:pt idx="136">
                  <c:v>64.897999999999996</c:v>
                </c:pt>
                <c:pt idx="137">
                  <c:v>64.984999999999999</c:v>
                </c:pt>
                <c:pt idx="138">
                  <c:v>65.156999999999996</c:v>
                </c:pt>
                <c:pt idx="139">
                  <c:v>65.22</c:v>
                </c:pt>
                <c:pt idx="140">
                  <c:v>65.135000000000005</c:v>
                </c:pt>
                <c:pt idx="141">
                  <c:v>65.283000000000001</c:v>
                </c:pt>
                <c:pt idx="142">
                  <c:v>64.989999999999995</c:v>
                </c:pt>
                <c:pt idx="143">
                  <c:v>64.941000000000003</c:v>
                </c:pt>
                <c:pt idx="144">
                  <c:v>64.894999999999996</c:v>
                </c:pt>
                <c:pt idx="145">
                  <c:v>64.843000000000004</c:v>
                </c:pt>
                <c:pt idx="146">
                  <c:v>64.867999999999995</c:v>
                </c:pt>
                <c:pt idx="147">
                  <c:v>64.945999999999998</c:v>
                </c:pt>
                <c:pt idx="148">
                  <c:v>64.576999999999998</c:v>
                </c:pt>
                <c:pt idx="149">
                  <c:v>64.441000000000003</c:v>
                </c:pt>
                <c:pt idx="150">
                  <c:v>64.42</c:v>
                </c:pt>
                <c:pt idx="151">
                  <c:v>64.597000000000008</c:v>
                </c:pt>
                <c:pt idx="152">
                  <c:v>64.709000000000003</c:v>
                </c:pt>
                <c:pt idx="153">
                  <c:v>64.634</c:v>
                </c:pt>
                <c:pt idx="154">
                  <c:v>64.506</c:v>
                </c:pt>
                <c:pt idx="155">
                  <c:v>64.683999999999997</c:v>
                </c:pt>
                <c:pt idx="156">
                  <c:v>64.748000000000005</c:v>
                </c:pt>
                <c:pt idx="157">
                  <c:v>64.811999999999998</c:v>
                </c:pt>
                <c:pt idx="158">
                  <c:v>64.963999999999999</c:v>
                </c:pt>
                <c:pt idx="159">
                  <c:v>65.052999999999997</c:v>
                </c:pt>
                <c:pt idx="160">
                  <c:v>65.186999999999998</c:v>
                </c:pt>
                <c:pt idx="161">
                  <c:v>65.257000000000005</c:v>
                </c:pt>
                <c:pt idx="162">
                  <c:v>65.174000000000007</c:v>
                </c:pt>
                <c:pt idx="163">
                  <c:v>65.367999999999995</c:v>
                </c:pt>
                <c:pt idx="164">
                  <c:v>65.545000000000002</c:v>
                </c:pt>
                <c:pt idx="165">
                  <c:v>65.613</c:v>
                </c:pt>
                <c:pt idx="166">
                  <c:v>65.418999999999997</c:v>
                </c:pt>
                <c:pt idx="167">
                  <c:v>65.379000000000005</c:v>
                </c:pt>
                <c:pt idx="168">
                  <c:v>65.397000000000006</c:v>
                </c:pt>
                <c:pt idx="169">
                  <c:v>65.22</c:v>
                </c:pt>
                <c:pt idx="170">
                  <c:v>65.445000000000007</c:v>
                </c:pt>
                <c:pt idx="171">
                  <c:v>65.296999999999997</c:v>
                </c:pt>
                <c:pt idx="172">
                  <c:v>65.515000000000001</c:v>
                </c:pt>
                <c:pt idx="173">
                  <c:v>65.332999999999998</c:v>
                </c:pt>
                <c:pt idx="174">
                  <c:v>65.379000000000005</c:v>
                </c:pt>
                <c:pt idx="175">
                  <c:v>65.483000000000004</c:v>
                </c:pt>
                <c:pt idx="176">
                  <c:v>65.441000000000003</c:v>
                </c:pt>
                <c:pt idx="177">
                  <c:v>65.647000000000006</c:v>
                </c:pt>
                <c:pt idx="178">
                  <c:v>65.492000000000004</c:v>
                </c:pt>
                <c:pt idx="179">
                  <c:v>65.573000000000008</c:v>
                </c:pt>
                <c:pt idx="180">
                  <c:v>65.77</c:v>
                </c:pt>
                <c:pt idx="181">
                  <c:v>65.753</c:v>
                </c:pt>
                <c:pt idx="182">
                  <c:v>65.798000000000002</c:v>
                </c:pt>
                <c:pt idx="183">
                  <c:v>65.866</c:v>
                </c:pt>
                <c:pt idx="184">
                  <c:v>66.010999999999996</c:v>
                </c:pt>
                <c:pt idx="185">
                  <c:v>65.978999999999999</c:v>
                </c:pt>
                <c:pt idx="186">
                  <c:v>65.712000000000003</c:v>
                </c:pt>
                <c:pt idx="187">
                  <c:v>65.658000000000001</c:v>
                </c:pt>
                <c:pt idx="188">
                  <c:v>65.691000000000003</c:v>
                </c:pt>
                <c:pt idx="189">
                  <c:v>65.846000000000004</c:v>
                </c:pt>
                <c:pt idx="190">
                  <c:v>65.578000000000003</c:v>
                </c:pt>
                <c:pt idx="191">
                  <c:v>65.519000000000005</c:v>
                </c:pt>
                <c:pt idx="192">
                  <c:v>63.268999999999998</c:v>
                </c:pt>
                <c:pt idx="193">
                  <c:v>62.227000000000004</c:v>
                </c:pt>
                <c:pt idx="194">
                  <c:v>63.690000000000005</c:v>
                </c:pt>
                <c:pt idx="195">
                  <c:v>64.421999999999997</c:v>
                </c:pt>
                <c:pt idx="196">
                  <c:v>64.688000000000002</c:v>
                </c:pt>
                <c:pt idx="197">
                  <c:v>64.605000000000004</c:v>
                </c:pt>
                <c:pt idx="198">
                  <c:v>65.352000000000004</c:v>
                </c:pt>
                <c:pt idx="199">
                  <c:v>65.69</c:v>
                </c:pt>
                <c:pt idx="200">
                  <c:v>65.733000000000004</c:v>
                </c:pt>
                <c:pt idx="201">
                  <c:v>65.775000000000006</c:v>
                </c:pt>
                <c:pt idx="202">
                  <c:v>65.692000000000007</c:v>
                </c:pt>
                <c:pt idx="203">
                  <c:v>65.885000000000005</c:v>
                </c:pt>
                <c:pt idx="204">
                  <c:v>65.634</c:v>
                </c:pt>
                <c:pt idx="205">
                  <c:v>65.847000000000008</c:v>
                </c:pt>
                <c:pt idx="206">
                  <c:v>65.885999999999996</c:v>
                </c:pt>
                <c:pt idx="207">
                  <c:v>65.783000000000001</c:v>
                </c:pt>
                <c:pt idx="208">
                  <c:v>64.980999999999995</c:v>
                </c:pt>
                <c:pt idx="209">
                  <c:v>64.426000000000002</c:v>
                </c:pt>
                <c:pt idx="210">
                  <c:v>64.489000000000004</c:v>
                </c:pt>
                <c:pt idx="211">
                  <c:v>65.853999999999999</c:v>
                </c:pt>
                <c:pt idx="212">
                  <c:v>65.884</c:v>
                </c:pt>
                <c:pt idx="213">
                  <c:v>66.021000000000001</c:v>
                </c:pt>
                <c:pt idx="214">
                  <c:v>66.195000000000007</c:v>
                </c:pt>
                <c:pt idx="215">
                  <c:v>66.13</c:v>
                </c:pt>
                <c:pt idx="216">
                  <c:v>66.165999999999997</c:v>
                </c:pt>
                <c:pt idx="217">
                  <c:v>66.335999999999999</c:v>
                </c:pt>
                <c:pt idx="218">
                  <c:v>66.501000000000005</c:v>
                </c:pt>
                <c:pt idx="219">
                  <c:v>66.286000000000001</c:v>
                </c:pt>
                <c:pt idx="220">
                  <c:v>66.501000000000005</c:v>
                </c:pt>
                <c:pt idx="221">
                  <c:v>66.466999999999999</c:v>
                </c:pt>
                <c:pt idx="222">
                  <c:v>66.397000000000006</c:v>
                </c:pt>
                <c:pt idx="223">
                  <c:v>66.646000000000001</c:v>
                </c:pt>
                <c:pt idx="224">
                  <c:v>66.421000000000006</c:v>
                </c:pt>
                <c:pt idx="225">
                  <c:v>66.451999999999998</c:v>
                </c:pt>
                <c:pt idx="226">
                  <c:v>66.429000000000002</c:v>
                </c:pt>
                <c:pt idx="227">
                  <c:v>66.674999999999997</c:v>
                </c:pt>
                <c:pt idx="228">
                  <c:v>66.513000000000005</c:v>
                </c:pt>
                <c:pt idx="229">
                  <c:v>66.73</c:v>
                </c:pt>
                <c:pt idx="230">
                  <c:v>66.638999999999996</c:v>
                </c:pt>
                <c:pt idx="231">
                  <c:v>66.614000000000004</c:v>
                </c:pt>
                <c:pt idx="232">
                  <c:v>66.697000000000003</c:v>
                </c:pt>
                <c:pt idx="233">
                  <c:v>66.480999999999995</c:v>
                </c:pt>
                <c:pt idx="234">
                  <c:v>66.772000000000006</c:v>
                </c:pt>
                <c:pt idx="235">
                  <c:v>67.007999999999996</c:v>
                </c:pt>
                <c:pt idx="236">
                  <c:v>66.613</c:v>
                </c:pt>
                <c:pt idx="237">
                  <c:v>66.578000000000003</c:v>
                </c:pt>
                <c:pt idx="238">
                  <c:v>66.703000000000003</c:v>
                </c:pt>
                <c:pt idx="239">
                  <c:v>66.599999999999994</c:v>
                </c:pt>
                <c:pt idx="240">
                  <c:v>66.736999999999995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1-4FCA-A8A0-576E1AD2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95040"/>
        <c:axId val="408410016"/>
      </c:lineChart>
      <c:catAx>
        <c:axId val="40839504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10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408410016"/>
        <c:scaling>
          <c:orientation val="minMax"/>
          <c:max val="71"/>
          <c:min val="6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395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'Underutilisation rate'!$B$12</c:f>
              <c:strCache>
                <c:ptCount val="1"/>
                <c:pt idx="0">
                  <c:v>Unemployment rate(a)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'Underutilisation rate'!$B$13:$B$253</c:f>
              <c:numCache>
                <c:formatCode>0.0;\-0.0;0.0;@</c:formatCode>
                <c:ptCount val="241"/>
                <c:pt idx="0">
                  <c:v>5.317999999999997</c:v>
                </c:pt>
                <c:pt idx="1">
                  <c:v>5.349999999999997</c:v>
                </c:pt>
                <c:pt idx="2">
                  <c:v>5.1279999999999966</c:v>
                </c:pt>
                <c:pt idx="3">
                  <c:v>4.9629999999999965</c:v>
                </c:pt>
                <c:pt idx="4">
                  <c:v>4.8319999999999963</c:v>
                </c:pt>
                <c:pt idx="5">
                  <c:v>4.9519999999999964</c:v>
                </c:pt>
                <c:pt idx="6">
                  <c:v>4.7429999999999968</c:v>
                </c:pt>
                <c:pt idx="7">
                  <c:v>4.3369999999999971</c:v>
                </c:pt>
                <c:pt idx="8">
                  <c:v>4.4329999999999972</c:v>
                </c:pt>
                <c:pt idx="9">
                  <c:v>4.6669999999999972</c:v>
                </c:pt>
                <c:pt idx="10">
                  <c:v>4.3859999999999975</c:v>
                </c:pt>
                <c:pt idx="11">
                  <c:v>4.8099999999999978</c:v>
                </c:pt>
                <c:pt idx="12">
                  <c:v>4.6639999999999979</c:v>
                </c:pt>
                <c:pt idx="13">
                  <c:v>4.5359999999999978</c:v>
                </c:pt>
                <c:pt idx="14">
                  <c:v>4.7099999999999982</c:v>
                </c:pt>
                <c:pt idx="15">
                  <c:v>4.5409999999999986</c:v>
                </c:pt>
                <c:pt idx="16">
                  <c:v>4.3619999999999983</c:v>
                </c:pt>
                <c:pt idx="17">
                  <c:v>3.8949999999999982</c:v>
                </c:pt>
                <c:pt idx="18">
                  <c:v>3.9399999999999982</c:v>
                </c:pt>
                <c:pt idx="19">
                  <c:v>4.0919999999999979</c:v>
                </c:pt>
                <c:pt idx="20">
                  <c:v>4.3739999999999979</c:v>
                </c:pt>
                <c:pt idx="21">
                  <c:v>4.1549999999999976</c:v>
                </c:pt>
                <c:pt idx="22">
                  <c:v>4.1539999999999973</c:v>
                </c:pt>
                <c:pt idx="23">
                  <c:v>3.9659999999999971</c:v>
                </c:pt>
                <c:pt idx="24">
                  <c:v>3.7099999999999973</c:v>
                </c:pt>
                <c:pt idx="25">
                  <c:v>3.2649999999999975</c:v>
                </c:pt>
                <c:pt idx="26">
                  <c:v>3.3779999999999974</c:v>
                </c:pt>
                <c:pt idx="27">
                  <c:v>2.8729999999999976</c:v>
                </c:pt>
                <c:pt idx="28">
                  <c:v>3.5769999999999973</c:v>
                </c:pt>
                <c:pt idx="29">
                  <c:v>3.3179999999999974</c:v>
                </c:pt>
                <c:pt idx="30">
                  <c:v>3.7349999999999972</c:v>
                </c:pt>
                <c:pt idx="31">
                  <c:v>3.1609999999999969</c:v>
                </c:pt>
                <c:pt idx="32">
                  <c:v>3.3759999999999968</c:v>
                </c:pt>
                <c:pt idx="33">
                  <c:v>3.2589999999999968</c:v>
                </c:pt>
                <c:pt idx="34">
                  <c:v>3.1129999999999969</c:v>
                </c:pt>
                <c:pt idx="35">
                  <c:v>2.740999999999997</c:v>
                </c:pt>
                <c:pt idx="36">
                  <c:v>2.7299999999999969</c:v>
                </c:pt>
                <c:pt idx="37">
                  <c:v>3.1689999999999969</c:v>
                </c:pt>
                <c:pt idx="38">
                  <c:v>3.7179999999999969</c:v>
                </c:pt>
                <c:pt idx="39">
                  <c:v>3.1789999999999967</c:v>
                </c:pt>
                <c:pt idx="40">
                  <c:v>3.1619999999999968</c:v>
                </c:pt>
                <c:pt idx="41">
                  <c:v>3.4389999999999969</c:v>
                </c:pt>
                <c:pt idx="42">
                  <c:v>3.6259999999999968</c:v>
                </c:pt>
                <c:pt idx="43">
                  <c:v>3.329999999999997</c:v>
                </c:pt>
                <c:pt idx="44">
                  <c:v>3.3199999999999972</c:v>
                </c:pt>
                <c:pt idx="45">
                  <c:v>3.4639999999999973</c:v>
                </c:pt>
                <c:pt idx="46">
                  <c:v>2.8289999999999971</c:v>
                </c:pt>
                <c:pt idx="47">
                  <c:v>3.1729999999999969</c:v>
                </c:pt>
                <c:pt idx="48">
                  <c:v>3.2779999999999969</c:v>
                </c:pt>
                <c:pt idx="49">
                  <c:v>3.5749999999999971</c:v>
                </c:pt>
                <c:pt idx="50">
                  <c:v>3.1609999999999969</c:v>
                </c:pt>
                <c:pt idx="51">
                  <c:v>2.978999999999997</c:v>
                </c:pt>
                <c:pt idx="52">
                  <c:v>2.6839999999999971</c:v>
                </c:pt>
                <c:pt idx="53">
                  <c:v>2.9079999999999973</c:v>
                </c:pt>
                <c:pt idx="54">
                  <c:v>2.3229999999999973</c:v>
                </c:pt>
                <c:pt idx="55">
                  <c:v>3.1009999999999973</c:v>
                </c:pt>
                <c:pt idx="56">
                  <c:v>3.0159999999999973</c:v>
                </c:pt>
                <c:pt idx="57">
                  <c:v>3.4809999999999972</c:v>
                </c:pt>
                <c:pt idx="58">
                  <c:v>4.3219999999999974</c:v>
                </c:pt>
                <c:pt idx="59">
                  <c:v>4.921999999999997</c:v>
                </c:pt>
                <c:pt idx="60">
                  <c:v>4.6579999999999968</c:v>
                </c:pt>
                <c:pt idx="61">
                  <c:v>5.1429999999999971</c:v>
                </c:pt>
                <c:pt idx="62">
                  <c:v>5.4129999999999967</c:v>
                </c:pt>
                <c:pt idx="63">
                  <c:v>5.6459999999999964</c:v>
                </c:pt>
                <c:pt idx="64">
                  <c:v>5.3239999999999963</c:v>
                </c:pt>
                <c:pt idx="65">
                  <c:v>5.6599999999999966</c:v>
                </c:pt>
                <c:pt idx="66">
                  <c:v>4.8219999999999965</c:v>
                </c:pt>
                <c:pt idx="67">
                  <c:v>5.1789999999999967</c:v>
                </c:pt>
                <c:pt idx="68">
                  <c:v>5.038999999999997</c:v>
                </c:pt>
                <c:pt idx="69">
                  <c:v>4.8429999999999973</c:v>
                </c:pt>
                <c:pt idx="70">
                  <c:v>5.1289999999999978</c:v>
                </c:pt>
                <c:pt idx="71">
                  <c:v>5.0069999999999979</c:v>
                </c:pt>
                <c:pt idx="72">
                  <c:v>4.7419999999999982</c:v>
                </c:pt>
                <c:pt idx="73">
                  <c:v>4.1989999999999981</c:v>
                </c:pt>
                <c:pt idx="74">
                  <c:v>4.1019999999999976</c:v>
                </c:pt>
                <c:pt idx="75">
                  <c:v>4.4769999999999976</c:v>
                </c:pt>
                <c:pt idx="76">
                  <c:v>4.5189999999999975</c:v>
                </c:pt>
                <c:pt idx="77">
                  <c:v>4.5419999999999972</c:v>
                </c:pt>
                <c:pt idx="78">
                  <c:v>4.5319999999999974</c:v>
                </c:pt>
                <c:pt idx="79">
                  <c:v>4.522999999999997</c:v>
                </c:pt>
                <c:pt idx="80">
                  <c:v>4.2839999999999971</c:v>
                </c:pt>
                <c:pt idx="81">
                  <c:v>4.6279999999999974</c:v>
                </c:pt>
                <c:pt idx="82">
                  <c:v>4.1879999999999971</c:v>
                </c:pt>
                <c:pt idx="83">
                  <c:v>4.232999999999997</c:v>
                </c:pt>
                <c:pt idx="84">
                  <c:v>4.0329999999999968</c:v>
                </c:pt>
                <c:pt idx="85">
                  <c:v>4.2429999999999968</c:v>
                </c:pt>
                <c:pt idx="86">
                  <c:v>4.3059999999999965</c:v>
                </c:pt>
                <c:pt idx="87">
                  <c:v>3.9239999999999964</c:v>
                </c:pt>
                <c:pt idx="88">
                  <c:v>4.4249999999999963</c:v>
                </c:pt>
                <c:pt idx="89">
                  <c:v>4.3129999999999962</c:v>
                </c:pt>
                <c:pt idx="90">
                  <c:v>4.1749999999999963</c:v>
                </c:pt>
                <c:pt idx="91">
                  <c:v>4.3779999999999966</c:v>
                </c:pt>
                <c:pt idx="92">
                  <c:v>4.1679999999999966</c:v>
                </c:pt>
                <c:pt idx="93">
                  <c:v>4.1329999999999965</c:v>
                </c:pt>
                <c:pt idx="94">
                  <c:v>3.7359999999999962</c:v>
                </c:pt>
                <c:pt idx="95">
                  <c:v>3.9349999999999961</c:v>
                </c:pt>
                <c:pt idx="96">
                  <c:v>3.7329999999999961</c:v>
                </c:pt>
                <c:pt idx="97">
                  <c:v>3.8499999999999961</c:v>
                </c:pt>
                <c:pt idx="98">
                  <c:v>3.5599999999999961</c:v>
                </c:pt>
                <c:pt idx="99">
                  <c:v>3.5919999999999961</c:v>
                </c:pt>
                <c:pt idx="100">
                  <c:v>3.9909999999999961</c:v>
                </c:pt>
                <c:pt idx="101">
                  <c:v>4.0529999999999964</c:v>
                </c:pt>
                <c:pt idx="102">
                  <c:v>4.660999999999996</c:v>
                </c:pt>
                <c:pt idx="103">
                  <c:v>4.2679999999999962</c:v>
                </c:pt>
                <c:pt idx="104">
                  <c:v>4.2739999999999965</c:v>
                </c:pt>
                <c:pt idx="105">
                  <c:v>4.0419999999999963</c:v>
                </c:pt>
                <c:pt idx="106">
                  <c:v>4.4449999999999967</c:v>
                </c:pt>
                <c:pt idx="107">
                  <c:v>4.7499999999999964</c:v>
                </c:pt>
                <c:pt idx="108">
                  <c:v>5.2969999999999962</c:v>
                </c:pt>
                <c:pt idx="109">
                  <c:v>4.9609999999999959</c:v>
                </c:pt>
                <c:pt idx="110">
                  <c:v>4.7039999999999962</c:v>
                </c:pt>
                <c:pt idx="111">
                  <c:v>4.4419999999999966</c:v>
                </c:pt>
                <c:pt idx="112">
                  <c:v>5.014999999999997</c:v>
                </c:pt>
                <c:pt idx="113">
                  <c:v>4.6009999999999973</c:v>
                </c:pt>
                <c:pt idx="114">
                  <c:v>4.1429999999999971</c:v>
                </c:pt>
                <c:pt idx="115">
                  <c:v>4.1799999999999971</c:v>
                </c:pt>
                <c:pt idx="116">
                  <c:v>4.4239999999999968</c:v>
                </c:pt>
                <c:pt idx="117">
                  <c:v>5.1209999999999969</c:v>
                </c:pt>
                <c:pt idx="118">
                  <c:v>5.5289999999999973</c:v>
                </c:pt>
                <c:pt idx="119">
                  <c:v>4.873999999999997</c:v>
                </c:pt>
                <c:pt idx="120">
                  <c:v>4.966999999999997</c:v>
                </c:pt>
                <c:pt idx="121">
                  <c:v>5.1109999999999971</c:v>
                </c:pt>
                <c:pt idx="122">
                  <c:v>5.0899999999999972</c:v>
                </c:pt>
                <c:pt idx="123">
                  <c:v>4.9239999999999968</c:v>
                </c:pt>
                <c:pt idx="124">
                  <c:v>4.966999999999997</c:v>
                </c:pt>
                <c:pt idx="125">
                  <c:v>5.0129999999999972</c:v>
                </c:pt>
                <c:pt idx="126">
                  <c:v>5.1059999999999972</c:v>
                </c:pt>
                <c:pt idx="127">
                  <c:v>5.0479999999999974</c:v>
                </c:pt>
                <c:pt idx="128">
                  <c:v>5.6929999999999978</c:v>
                </c:pt>
                <c:pt idx="129">
                  <c:v>5.4879999999999978</c:v>
                </c:pt>
                <c:pt idx="130">
                  <c:v>5.7399999999999975</c:v>
                </c:pt>
                <c:pt idx="131">
                  <c:v>5.5409999999999977</c:v>
                </c:pt>
                <c:pt idx="132">
                  <c:v>5.8309999999999977</c:v>
                </c:pt>
                <c:pt idx="133">
                  <c:v>5.142999999999998</c:v>
                </c:pt>
                <c:pt idx="134">
                  <c:v>6.0079999999999982</c:v>
                </c:pt>
                <c:pt idx="135">
                  <c:v>6.3999999999999986</c:v>
                </c:pt>
                <c:pt idx="136">
                  <c:v>5.9949999999999983</c:v>
                </c:pt>
                <c:pt idx="137">
                  <c:v>5.9439999999999982</c:v>
                </c:pt>
                <c:pt idx="138">
                  <c:v>6.2269999999999985</c:v>
                </c:pt>
                <c:pt idx="139">
                  <c:v>6.206999999999999</c:v>
                </c:pt>
                <c:pt idx="140">
                  <c:v>6.1119999999999992</c:v>
                </c:pt>
                <c:pt idx="141">
                  <c:v>5.6899999999999995</c:v>
                </c:pt>
                <c:pt idx="142">
                  <c:v>6.0399999999999991</c:v>
                </c:pt>
                <c:pt idx="143">
                  <c:v>5.472999999999999</c:v>
                </c:pt>
                <c:pt idx="144">
                  <c:v>5.637999999999999</c:v>
                </c:pt>
                <c:pt idx="145">
                  <c:v>5.8899999999999988</c:v>
                </c:pt>
                <c:pt idx="146">
                  <c:v>5.8679999999999986</c:v>
                </c:pt>
                <c:pt idx="147">
                  <c:v>6.4769999999999985</c:v>
                </c:pt>
                <c:pt idx="148">
                  <c:v>6.2619999999999987</c:v>
                </c:pt>
                <c:pt idx="149">
                  <c:v>6.0709999999999988</c:v>
                </c:pt>
                <c:pt idx="150">
                  <c:v>6.3669999999999991</c:v>
                </c:pt>
                <c:pt idx="151">
                  <c:v>6.5989999999999993</c:v>
                </c:pt>
                <c:pt idx="152">
                  <c:v>6.5929999999999991</c:v>
                </c:pt>
                <c:pt idx="153">
                  <c:v>6.2779999999999987</c:v>
                </c:pt>
                <c:pt idx="154">
                  <c:v>6.1229999999999984</c:v>
                </c:pt>
                <c:pt idx="155">
                  <c:v>6.4529999999999985</c:v>
                </c:pt>
                <c:pt idx="156">
                  <c:v>5.8259999999999987</c:v>
                </c:pt>
                <c:pt idx="157">
                  <c:v>5.5029999999999983</c:v>
                </c:pt>
                <c:pt idx="158">
                  <c:v>5.7099999999999982</c:v>
                </c:pt>
                <c:pt idx="159">
                  <c:v>5.4349999999999978</c:v>
                </c:pt>
                <c:pt idx="160">
                  <c:v>5.8429999999999982</c:v>
                </c:pt>
                <c:pt idx="161">
                  <c:v>5.7619999999999978</c:v>
                </c:pt>
                <c:pt idx="162">
                  <c:v>6.0559999999999974</c:v>
                </c:pt>
                <c:pt idx="163">
                  <c:v>6.4979999999999976</c:v>
                </c:pt>
                <c:pt idx="164">
                  <c:v>5.7879999999999976</c:v>
                </c:pt>
                <c:pt idx="165">
                  <c:v>5.5149999999999979</c:v>
                </c:pt>
                <c:pt idx="166">
                  <c:v>6.1849999999999978</c:v>
                </c:pt>
                <c:pt idx="167">
                  <c:v>6.9799999999999978</c:v>
                </c:pt>
                <c:pt idx="168">
                  <c:v>6.4039999999999981</c:v>
                </c:pt>
                <c:pt idx="169">
                  <c:v>6.2729999999999979</c:v>
                </c:pt>
                <c:pt idx="170">
                  <c:v>5.9819999999999975</c:v>
                </c:pt>
                <c:pt idx="171">
                  <c:v>6.0229999999999979</c:v>
                </c:pt>
                <c:pt idx="172">
                  <c:v>6.2979999999999983</c:v>
                </c:pt>
                <c:pt idx="173">
                  <c:v>6.0559999999999983</c:v>
                </c:pt>
                <c:pt idx="174">
                  <c:v>5.6719999999999979</c:v>
                </c:pt>
                <c:pt idx="175">
                  <c:v>6.4669999999999979</c:v>
                </c:pt>
                <c:pt idx="176">
                  <c:v>6.4129999999999976</c:v>
                </c:pt>
                <c:pt idx="177">
                  <c:v>6.7179999999999973</c:v>
                </c:pt>
                <c:pt idx="178">
                  <c:v>5.8949999999999969</c:v>
                </c:pt>
                <c:pt idx="179">
                  <c:v>6.1289999999999969</c:v>
                </c:pt>
                <c:pt idx="180">
                  <c:v>5.9789999999999965</c:v>
                </c:pt>
                <c:pt idx="181">
                  <c:v>6.1139999999999963</c:v>
                </c:pt>
                <c:pt idx="182">
                  <c:v>5.5699999999999967</c:v>
                </c:pt>
                <c:pt idx="183">
                  <c:v>5.8909999999999965</c:v>
                </c:pt>
                <c:pt idx="184">
                  <c:v>5.5979999999999963</c:v>
                </c:pt>
                <c:pt idx="185">
                  <c:v>5.7289999999999965</c:v>
                </c:pt>
                <c:pt idx="186">
                  <c:v>5.5169999999999968</c:v>
                </c:pt>
                <c:pt idx="187">
                  <c:v>5.6269999999999971</c:v>
                </c:pt>
                <c:pt idx="188">
                  <c:v>5.3389999999999969</c:v>
                </c:pt>
                <c:pt idx="189">
                  <c:v>5.7509999999999968</c:v>
                </c:pt>
                <c:pt idx="190">
                  <c:v>5.1599999999999966</c:v>
                </c:pt>
                <c:pt idx="191">
                  <c:v>5.5729999999999968</c:v>
                </c:pt>
                <c:pt idx="192">
                  <c:v>6.0689999999999973</c:v>
                </c:pt>
                <c:pt idx="193">
                  <c:v>7.9459999999999971</c:v>
                </c:pt>
                <c:pt idx="194">
                  <c:v>8.3249999999999975</c:v>
                </c:pt>
                <c:pt idx="195">
                  <c:v>8.2959999999999976</c:v>
                </c:pt>
                <c:pt idx="196">
                  <c:v>6.6629999999999976</c:v>
                </c:pt>
                <c:pt idx="197">
                  <c:v>6.7149999999999972</c:v>
                </c:pt>
                <c:pt idx="198">
                  <c:v>6.5939999999999976</c:v>
                </c:pt>
                <c:pt idx="199">
                  <c:v>6.3949999999999978</c:v>
                </c:pt>
                <c:pt idx="200">
                  <c:v>6.2779999999999978</c:v>
                </c:pt>
                <c:pt idx="201">
                  <c:v>6.2709999999999981</c:v>
                </c:pt>
                <c:pt idx="202">
                  <c:v>6.1369999999999978</c:v>
                </c:pt>
                <c:pt idx="203">
                  <c:v>4.9959999999999978</c:v>
                </c:pt>
                <c:pt idx="204">
                  <c:v>5.0139999999999976</c:v>
                </c:pt>
                <c:pt idx="205">
                  <c:v>4.7829999999999977</c:v>
                </c:pt>
                <c:pt idx="206">
                  <c:v>5.0399999999999974</c:v>
                </c:pt>
                <c:pt idx="207">
                  <c:v>4.7669999999999977</c:v>
                </c:pt>
                <c:pt idx="208">
                  <c:v>4.4519999999999973</c:v>
                </c:pt>
                <c:pt idx="209">
                  <c:v>4.1919999999999975</c:v>
                </c:pt>
                <c:pt idx="210">
                  <c:v>3.9739999999999975</c:v>
                </c:pt>
                <c:pt idx="211">
                  <c:v>3.8989999999999974</c:v>
                </c:pt>
                <c:pt idx="212">
                  <c:v>3.4549999999999974</c:v>
                </c:pt>
                <c:pt idx="213">
                  <c:v>3.7599999999999976</c:v>
                </c:pt>
                <c:pt idx="214">
                  <c:v>4.0079999999999973</c:v>
                </c:pt>
                <c:pt idx="215">
                  <c:v>3.4479999999999973</c:v>
                </c:pt>
                <c:pt idx="216">
                  <c:v>3.0189999999999975</c:v>
                </c:pt>
                <c:pt idx="217">
                  <c:v>3.2569999999999975</c:v>
                </c:pt>
                <c:pt idx="218">
                  <c:v>3.4419999999999975</c:v>
                </c:pt>
                <c:pt idx="219">
                  <c:v>3.4179999999999975</c:v>
                </c:pt>
                <c:pt idx="220">
                  <c:v>3.1949999999999976</c:v>
                </c:pt>
                <c:pt idx="221">
                  <c:v>3.5239999999999978</c:v>
                </c:pt>
                <c:pt idx="222">
                  <c:v>3.6379999999999977</c:v>
                </c:pt>
                <c:pt idx="223">
                  <c:v>3.5909999999999975</c:v>
                </c:pt>
                <c:pt idx="224">
                  <c:v>3.5029999999999974</c:v>
                </c:pt>
                <c:pt idx="225">
                  <c:v>3.5309999999999975</c:v>
                </c:pt>
                <c:pt idx="226">
                  <c:v>3.9929999999999977</c:v>
                </c:pt>
                <c:pt idx="227">
                  <c:v>3.4199999999999977</c:v>
                </c:pt>
                <c:pt idx="228">
                  <c:v>3.6259999999999977</c:v>
                </c:pt>
                <c:pt idx="229">
                  <c:v>3.6239999999999979</c:v>
                </c:pt>
                <c:pt idx="230">
                  <c:v>3.642999999999998</c:v>
                </c:pt>
                <c:pt idx="231">
                  <c:v>3.3899999999999979</c:v>
                </c:pt>
                <c:pt idx="232">
                  <c:v>3.7389999999999981</c:v>
                </c:pt>
                <c:pt idx="233">
                  <c:v>3.3639999999999981</c:v>
                </c:pt>
                <c:pt idx="234">
                  <c:v>3.8069999999999982</c:v>
                </c:pt>
                <c:pt idx="235">
                  <c:v>3.755999999999998</c:v>
                </c:pt>
                <c:pt idx="236">
                  <c:v>3.9999999999999982</c:v>
                </c:pt>
                <c:pt idx="237">
                  <c:v>4.2969999999999979</c:v>
                </c:pt>
                <c:pt idx="238">
                  <c:v>3.5859999999999981</c:v>
                </c:pt>
                <c:pt idx="239">
                  <c:v>3.3819999999999979</c:v>
                </c:pt>
                <c:pt idx="240">
                  <c:v>3.9319999999999977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3-46CA-9577-C4ED9B93930D}"/>
            </c:ext>
          </c:extLst>
        </c:ser>
        <c:ser>
          <c:idx val="1"/>
          <c:order val="1"/>
          <c:tx>
            <c:strRef>
              <c:f>'Underutilisation rate'!$C$12</c:f>
              <c:strCache>
                <c:ptCount val="1"/>
                <c:pt idx="0">
                  <c:v>Underemployment rate(b)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'Underutilisation rate'!$C$13:$C$253</c:f>
              <c:numCache>
                <c:formatCode>0.0;\-0.0;0.0;@</c:formatCode>
                <c:ptCount val="241"/>
                <c:pt idx="0">
                  <c:v>6.8459999999999983</c:v>
                </c:pt>
                <c:pt idx="1">
                  <c:v>6.6689999999999987</c:v>
                </c:pt>
                <c:pt idx="2">
                  <c:v>6.5299999999999985</c:v>
                </c:pt>
                <c:pt idx="3">
                  <c:v>6.2059999999999986</c:v>
                </c:pt>
                <c:pt idx="4">
                  <c:v>6.3629999999999987</c:v>
                </c:pt>
                <c:pt idx="5">
                  <c:v>6.6119999999999983</c:v>
                </c:pt>
                <c:pt idx="6">
                  <c:v>6.4379999999999979</c:v>
                </c:pt>
                <c:pt idx="7">
                  <c:v>6.5509999999999984</c:v>
                </c:pt>
                <c:pt idx="8">
                  <c:v>6.4259999999999984</c:v>
                </c:pt>
                <c:pt idx="9">
                  <c:v>6.283999999999998</c:v>
                </c:pt>
                <c:pt idx="10">
                  <c:v>6.1869999999999976</c:v>
                </c:pt>
                <c:pt idx="11">
                  <c:v>6.0399999999999974</c:v>
                </c:pt>
                <c:pt idx="12">
                  <c:v>6.0379999999999976</c:v>
                </c:pt>
                <c:pt idx="13">
                  <c:v>5.7299999999999978</c:v>
                </c:pt>
                <c:pt idx="14">
                  <c:v>5.6389999999999976</c:v>
                </c:pt>
                <c:pt idx="15">
                  <c:v>5.4759999999999973</c:v>
                </c:pt>
                <c:pt idx="16">
                  <c:v>5.825999999999997</c:v>
                </c:pt>
                <c:pt idx="17">
                  <c:v>6.0969999999999969</c:v>
                </c:pt>
                <c:pt idx="18">
                  <c:v>5.9769999999999968</c:v>
                </c:pt>
                <c:pt idx="19">
                  <c:v>6.1669999999999972</c:v>
                </c:pt>
                <c:pt idx="20">
                  <c:v>6.0179999999999971</c:v>
                </c:pt>
                <c:pt idx="21">
                  <c:v>5.8519999999999968</c:v>
                </c:pt>
                <c:pt idx="22">
                  <c:v>5.639999999999997</c:v>
                </c:pt>
                <c:pt idx="23">
                  <c:v>5.5989999999999966</c:v>
                </c:pt>
                <c:pt idx="24">
                  <c:v>5.6299999999999963</c:v>
                </c:pt>
                <c:pt idx="25">
                  <c:v>5.8459999999999965</c:v>
                </c:pt>
                <c:pt idx="26">
                  <c:v>5.6919999999999966</c:v>
                </c:pt>
                <c:pt idx="27">
                  <c:v>5.397999999999997</c:v>
                </c:pt>
                <c:pt idx="28">
                  <c:v>5.2339999999999973</c:v>
                </c:pt>
                <c:pt idx="29">
                  <c:v>5.1059999999999972</c:v>
                </c:pt>
                <c:pt idx="30">
                  <c:v>4.9479999999999968</c:v>
                </c:pt>
                <c:pt idx="31">
                  <c:v>4.7989999999999968</c:v>
                </c:pt>
                <c:pt idx="32">
                  <c:v>5.1189999999999971</c:v>
                </c:pt>
                <c:pt idx="33">
                  <c:v>5.0099999999999971</c:v>
                </c:pt>
                <c:pt idx="34">
                  <c:v>5.0039999999999969</c:v>
                </c:pt>
                <c:pt idx="35">
                  <c:v>5.0099999999999971</c:v>
                </c:pt>
                <c:pt idx="36">
                  <c:v>4.9569999999999972</c:v>
                </c:pt>
                <c:pt idx="37">
                  <c:v>4.8729999999999976</c:v>
                </c:pt>
                <c:pt idx="38">
                  <c:v>4.945999999999998</c:v>
                </c:pt>
                <c:pt idx="39">
                  <c:v>4.836999999999998</c:v>
                </c:pt>
                <c:pt idx="40">
                  <c:v>4.7149999999999981</c:v>
                </c:pt>
                <c:pt idx="41">
                  <c:v>4.4309999999999983</c:v>
                </c:pt>
                <c:pt idx="42">
                  <c:v>4.5359999999999987</c:v>
                </c:pt>
                <c:pt idx="43">
                  <c:v>4.4589999999999987</c:v>
                </c:pt>
                <c:pt idx="44">
                  <c:v>4.4539999999999988</c:v>
                </c:pt>
                <c:pt idx="45">
                  <c:v>4.2939999999999987</c:v>
                </c:pt>
                <c:pt idx="46">
                  <c:v>4.214999999999999</c:v>
                </c:pt>
                <c:pt idx="47">
                  <c:v>3.9179999999999988</c:v>
                </c:pt>
                <c:pt idx="48">
                  <c:v>3.9439999999999986</c:v>
                </c:pt>
                <c:pt idx="49">
                  <c:v>3.4709999999999988</c:v>
                </c:pt>
                <c:pt idx="50">
                  <c:v>3.8189999999999986</c:v>
                </c:pt>
                <c:pt idx="51">
                  <c:v>4.4199999999999982</c:v>
                </c:pt>
                <c:pt idx="52">
                  <c:v>4.4529999999999985</c:v>
                </c:pt>
                <c:pt idx="53">
                  <c:v>4.4999999999999982</c:v>
                </c:pt>
                <c:pt idx="54">
                  <c:v>4.5529999999999982</c:v>
                </c:pt>
                <c:pt idx="55">
                  <c:v>4.9769999999999985</c:v>
                </c:pt>
                <c:pt idx="56">
                  <c:v>4.8559999999999981</c:v>
                </c:pt>
                <c:pt idx="57">
                  <c:v>5.2399999999999984</c:v>
                </c:pt>
                <c:pt idx="58">
                  <c:v>5.5649999999999986</c:v>
                </c:pt>
                <c:pt idx="59">
                  <c:v>5.972999999999999</c:v>
                </c:pt>
                <c:pt idx="60">
                  <c:v>6.4059999999999988</c:v>
                </c:pt>
                <c:pt idx="61">
                  <c:v>6.988999999999999</c:v>
                </c:pt>
                <c:pt idx="62">
                  <c:v>6.8339999999999987</c:v>
                </c:pt>
                <c:pt idx="63">
                  <c:v>6.9559999999999986</c:v>
                </c:pt>
                <c:pt idx="64">
                  <c:v>7.2009999999999987</c:v>
                </c:pt>
                <c:pt idx="65">
                  <c:v>7.0359999999999987</c:v>
                </c:pt>
                <c:pt idx="66">
                  <c:v>7.2669999999999986</c:v>
                </c:pt>
                <c:pt idx="67">
                  <c:v>6.7799999999999985</c:v>
                </c:pt>
                <c:pt idx="68">
                  <c:v>6.7629999999999981</c:v>
                </c:pt>
                <c:pt idx="69">
                  <c:v>6.626999999999998</c:v>
                </c:pt>
                <c:pt idx="70">
                  <c:v>6.4689999999999976</c:v>
                </c:pt>
                <c:pt idx="71">
                  <c:v>6.5669999999999975</c:v>
                </c:pt>
                <c:pt idx="72">
                  <c:v>5.998999999999997</c:v>
                </c:pt>
                <c:pt idx="73">
                  <c:v>5.9029999999999969</c:v>
                </c:pt>
                <c:pt idx="74">
                  <c:v>5.7899999999999965</c:v>
                </c:pt>
                <c:pt idx="75">
                  <c:v>6.0129999999999963</c:v>
                </c:pt>
                <c:pt idx="76">
                  <c:v>6.3959999999999964</c:v>
                </c:pt>
                <c:pt idx="77">
                  <c:v>5.8139999999999965</c:v>
                </c:pt>
                <c:pt idx="78">
                  <c:v>5.9649999999999963</c:v>
                </c:pt>
                <c:pt idx="79">
                  <c:v>5.4409999999999963</c:v>
                </c:pt>
                <c:pt idx="80">
                  <c:v>5.5719999999999965</c:v>
                </c:pt>
                <c:pt idx="81">
                  <c:v>5.6149999999999967</c:v>
                </c:pt>
                <c:pt idx="82">
                  <c:v>5.6689999999999969</c:v>
                </c:pt>
                <c:pt idx="83">
                  <c:v>5.5929999999999973</c:v>
                </c:pt>
                <c:pt idx="84">
                  <c:v>5.6019999999999976</c:v>
                </c:pt>
                <c:pt idx="85">
                  <c:v>5.828999999999998</c:v>
                </c:pt>
                <c:pt idx="86">
                  <c:v>5.6199999999999983</c:v>
                </c:pt>
                <c:pt idx="87">
                  <c:v>5.6319999999999979</c:v>
                </c:pt>
                <c:pt idx="88">
                  <c:v>5.7579999999999982</c:v>
                </c:pt>
                <c:pt idx="89">
                  <c:v>5.6059999999999981</c:v>
                </c:pt>
                <c:pt idx="90">
                  <c:v>5.6079999999999979</c:v>
                </c:pt>
                <c:pt idx="91">
                  <c:v>5.6329999999999982</c:v>
                </c:pt>
                <c:pt idx="92">
                  <c:v>5.791999999999998</c:v>
                </c:pt>
                <c:pt idx="93">
                  <c:v>6.0059999999999985</c:v>
                </c:pt>
                <c:pt idx="94">
                  <c:v>6.2619999999999987</c:v>
                </c:pt>
                <c:pt idx="95">
                  <c:v>6.2179999999999991</c:v>
                </c:pt>
                <c:pt idx="96">
                  <c:v>6.0539999999999994</c:v>
                </c:pt>
                <c:pt idx="97">
                  <c:v>6.0959999999999992</c:v>
                </c:pt>
                <c:pt idx="98">
                  <c:v>5.85</c:v>
                </c:pt>
                <c:pt idx="99">
                  <c:v>5.4049999999999994</c:v>
                </c:pt>
                <c:pt idx="100">
                  <c:v>5.3509999999999991</c:v>
                </c:pt>
                <c:pt idx="101">
                  <c:v>5.1899999999999995</c:v>
                </c:pt>
                <c:pt idx="102">
                  <c:v>5.3819999999999997</c:v>
                </c:pt>
                <c:pt idx="103">
                  <c:v>5.7530000000000001</c:v>
                </c:pt>
                <c:pt idx="104">
                  <c:v>5.5549999999999997</c:v>
                </c:pt>
                <c:pt idx="105">
                  <c:v>5.681</c:v>
                </c:pt>
                <c:pt idx="106">
                  <c:v>5.609</c:v>
                </c:pt>
                <c:pt idx="107">
                  <c:v>5.8819999999999997</c:v>
                </c:pt>
                <c:pt idx="108">
                  <c:v>5.9819999999999993</c:v>
                </c:pt>
                <c:pt idx="109">
                  <c:v>6.2209999999999992</c:v>
                </c:pt>
                <c:pt idx="110">
                  <c:v>6.3429999999999991</c:v>
                </c:pt>
                <c:pt idx="111">
                  <c:v>6.129999999999999</c:v>
                </c:pt>
                <c:pt idx="112">
                  <c:v>6.3529999999999989</c:v>
                </c:pt>
                <c:pt idx="113">
                  <c:v>6.3859999999999992</c:v>
                </c:pt>
                <c:pt idx="114">
                  <c:v>6.4609999999999994</c:v>
                </c:pt>
                <c:pt idx="115">
                  <c:v>6.64</c:v>
                </c:pt>
                <c:pt idx="116">
                  <c:v>6.4879999999999995</c:v>
                </c:pt>
                <c:pt idx="117">
                  <c:v>6.3489999999999993</c:v>
                </c:pt>
                <c:pt idx="118">
                  <c:v>6.0099999999999989</c:v>
                </c:pt>
                <c:pt idx="119">
                  <c:v>6.4819999999999993</c:v>
                </c:pt>
                <c:pt idx="120">
                  <c:v>6.6199999999999992</c:v>
                </c:pt>
                <c:pt idx="121">
                  <c:v>6.8039999999999994</c:v>
                </c:pt>
                <c:pt idx="122">
                  <c:v>7.0519999999999996</c:v>
                </c:pt>
                <c:pt idx="123">
                  <c:v>7.3479999999999999</c:v>
                </c:pt>
                <c:pt idx="124">
                  <c:v>7.1899999999999995</c:v>
                </c:pt>
                <c:pt idx="125">
                  <c:v>7.452</c:v>
                </c:pt>
                <c:pt idx="126">
                  <c:v>7.4139999999999997</c:v>
                </c:pt>
                <c:pt idx="127">
                  <c:v>7.3949999999999996</c:v>
                </c:pt>
                <c:pt idx="128">
                  <c:v>8.0179999999999989</c:v>
                </c:pt>
                <c:pt idx="129">
                  <c:v>7.9519999999999991</c:v>
                </c:pt>
                <c:pt idx="130">
                  <c:v>7.3929999999999989</c:v>
                </c:pt>
                <c:pt idx="131">
                  <c:v>7.0069999999999988</c:v>
                </c:pt>
                <c:pt idx="132">
                  <c:v>7.2339999999999991</c:v>
                </c:pt>
                <c:pt idx="133">
                  <c:v>7.5299999999999994</c:v>
                </c:pt>
                <c:pt idx="134">
                  <c:v>7.51</c:v>
                </c:pt>
                <c:pt idx="135">
                  <c:v>8.2270000000000003</c:v>
                </c:pt>
                <c:pt idx="136">
                  <c:v>7.98</c:v>
                </c:pt>
                <c:pt idx="137">
                  <c:v>8.26</c:v>
                </c:pt>
                <c:pt idx="138">
                  <c:v>8.7609999999999992</c:v>
                </c:pt>
                <c:pt idx="139">
                  <c:v>9.0699999999999985</c:v>
                </c:pt>
                <c:pt idx="140">
                  <c:v>9.036999999999999</c:v>
                </c:pt>
                <c:pt idx="141">
                  <c:v>8.9259999999999984</c:v>
                </c:pt>
                <c:pt idx="142">
                  <c:v>9.1179999999999986</c:v>
                </c:pt>
                <c:pt idx="143">
                  <c:v>8.5919999999999987</c:v>
                </c:pt>
                <c:pt idx="144">
                  <c:v>8.7139999999999986</c:v>
                </c:pt>
                <c:pt idx="145">
                  <c:v>9.0059999999999985</c:v>
                </c:pt>
                <c:pt idx="146">
                  <c:v>9.2849999999999984</c:v>
                </c:pt>
                <c:pt idx="147">
                  <c:v>10.217999999999998</c:v>
                </c:pt>
                <c:pt idx="148">
                  <c:v>9.3169999999999984</c:v>
                </c:pt>
                <c:pt idx="149">
                  <c:v>9.5109999999999992</c:v>
                </c:pt>
                <c:pt idx="150">
                  <c:v>8.8069999999999986</c:v>
                </c:pt>
                <c:pt idx="151">
                  <c:v>9.0849999999999991</c:v>
                </c:pt>
                <c:pt idx="152">
                  <c:v>9.4929999999999986</c:v>
                </c:pt>
                <c:pt idx="153">
                  <c:v>9.9809999999999981</c:v>
                </c:pt>
                <c:pt idx="154">
                  <c:v>10.655999999999999</c:v>
                </c:pt>
                <c:pt idx="155">
                  <c:v>10.233999999999998</c:v>
                </c:pt>
                <c:pt idx="156">
                  <c:v>10.027999999999999</c:v>
                </c:pt>
                <c:pt idx="157">
                  <c:v>10.399999999999999</c:v>
                </c:pt>
                <c:pt idx="158">
                  <c:v>9.8879999999999981</c:v>
                </c:pt>
                <c:pt idx="159">
                  <c:v>9.5069999999999979</c:v>
                </c:pt>
                <c:pt idx="160">
                  <c:v>9.3619999999999983</c:v>
                </c:pt>
                <c:pt idx="161">
                  <c:v>9.3589999999999982</c:v>
                </c:pt>
                <c:pt idx="162">
                  <c:v>9.7189999999999976</c:v>
                </c:pt>
                <c:pt idx="163">
                  <c:v>9.3599999999999977</c:v>
                </c:pt>
                <c:pt idx="164">
                  <c:v>9.0379999999999985</c:v>
                </c:pt>
                <c:pt idx="165">
                  <c:v>8.7989999999999977</c:v>
                </c:pt>
                <c:pt idx="166">
                  <c:v>8.9569999999999972</c:v>
                </c:pt>
                <c:pt idx="167">
                  <c:v>9.405999999999997</c:v>
                </c:pt>
                <c:pt idx="168">
                  <c:v>9.3409999999999975</c:v>
                </c:pt>
                <c:pt idx="169">
                  <c:v>9.3779999999999983</c:v>
                </c:pt>
                <c:pt idx="170">
                  <c:v>9.2319999999999975</c:v>
                </c:pt>
                <c:pt idx="171">
                  <c:v>9.2559999999999967</c:v>
                </c:pt>
                <c:pt idx="172">
                  <c:v>10.228999999999997</c:v>
                </c:pt>
                <c:pt idx="173">
                  <c:v>9.8559999999999981</c:v>
                </c:pt>
                <c:pt idx="174">
                  <c:v>9.2179999999999982</c:v>
                </c:pt>
                <c:pt idx="175">
                  <c:v>9.1519999999999975</c:v>
                </c:pt>
                <c:pt idx="176">
                  <c:v>9.2079999999999966</c:v>
                </c:pt>
                <c:pt idx="177">
                  <c:v>9.1499999999999968</c:v>
                </c:pt>
                <c:pt idx="178">
                  <c:v>8.4279999999999973</c:v>
                </c:pt>
                <c:pt idx="179">
                  <c:v>8.7729999999999979</c:v>
                </c:pt>
                <c:pt idx="180">
                  <c:v>8.8309999999999977</c:v>
                </c:pt>
                <c:pt idx="181">
                  <c:v>8.8179999999999978</c:v>
                </c:pt>
                <c:pt idx="182">
                  <c:v>9.4629999999999974</c:v>
                </c:pt>
                <c:pt idx="183">
                  <c:v>9.195999999999998</c:v>
                </c:pt>
                <c:pt idx="184">
                  <c:v>9.5139999999999976</c:v>
                </c:pt>
                <c:pt idx="185">
                  <c:v>9.5569999999999968</c:v>
                </c:pt>
                <c:pt idx="186">
                  <c:v>9.7619999999999969</c:v>
                </c:pt>
                <c:pt idx="187">
                  <c:v>9.1339999999999968</c:v>
                </c:pt>
                <c:pt idx="188">
                  <c:v>9.123999999999997</c:v>
                </c:pt>
                <c:pt idx="189">
                  <c:v>8.8239999999999963</c:v>
                </c:pt>
                <c:pt idx="190">
                  <c:v>8.7369999999999965</c:v>
                </c:pt>
                <c:pt idx="191">
                  <c:v>9.6099999999999959</c:v>
                </c:pt>
                <c:pt idx="192">
                  <c:v>14.110999999999997</c:v>
                </c:pt>
                <c:pt idx="193">
                  <c:v>11.993999999999996</c:v>
                </c:pt>
                <c:pt idx="194">
                  <c:v>10.592999999999996</c:v>
                </c:pt>
                <c:pt idx="195">
                  <c:v>10.391999999999996</c:v>
                </c:pt>
                <c:pt idx="196">
                  <c:v>9.8219999999999956</c:v>
                </c:pt>
                <c:pt idx="197">
                  <c:v>9.3659999999999961</c:v>
                </c:pt>
                <c:pt idx="198">
                  <c:v>8.5329999999999959</c:v>
                </c:pt>
                <c:pt idx="199">
                  <c:v>7.9139999999999961</c:v>
                </c:pt>
                <c:pt idx="200">
                  <c:v>7.7369999999999965</c:v>
                </c:pt>
                <c:pt idx="201">
                  <c:v>7.1189999999999962</c:v>
                </c:pt>
                <c:pt idx="202">
                  <c:v>8.3879999999999963</c:v>
                </c:pt>
                <c:pt idx="203">
                  <c:v>7.3369999999999962</c:v>
                </c:pt>
                <c:pt idx="204">
                  <c:v>7.1229999999999958</c:v>
                </c:pt>
                <c:pt idx="205">
                  <c:v>7.1559999999999961</c:v>
                </c:pt>
                <c:pt idx="206">
                  <c:v>7.1729999999999965</c:v>
                </c:pt>
                <c:pt idx="207">
                  <c:v>7.0189999999999966</c:v>
                </c:pt>
                <c:pt idx="208">
                  <c:v>7.2549999999999963</c:v>
                </c:pt>
                <c:pt idx="209">
                  <c:v>7.2499999999999964</c:v>
                </c:pt>
                <c:pt idx="210">
                  <c:v>6.4439999999999964</c:v>
                </c:pt>
                <c:pt idx="211">
                  <c:v>6.6669999999999963</c:v>
                </c:pt>
                <c:pt idx="212">
                  <c:v>6.3699999999999966</c:v>
                </c:pt>
                <c:pt idx="213">
                  <c:v>6.9899999999999967</c:v>
                </c:pt>
                <c:pt idx="214">
                  <c:v>6.6309999999999967</c:v>
                </c:pt>
                <c:pt idx="215">
                  <c:v>6.607999999999997</c:v>
                </c:pt>
                <c:pt idx="216">
                  <c:v>6.3549999999999969</c:v>
                </c:pt>
                <c:pt idx="217">
                  <c:v>5.7359999999999971</c:v>
                </c:pt>
                <c:pt idx="218">
                  <c:v>5.8769999999999971</c:v>
                </c:pt>
                <c:pt idx="219">
                  <c:v>5.6189999999999971</c:v>
                </c:pt>
                <c:pt idx="220">
                  <c:v>6.091999999999997</c:v>
                </c:pt>
                <c:pt idx="221">
                  <c:v>6.0879999999999974</c:v>
                </c:pt>
                <c:pt idx="222">
                  <c:v>5.8059999999999974</c:v>
                </c:pt>
                <c:pt idx="223">
                  <c:v>5.7239999999999975</c:v>
                </c:pt>
                <c:pt idx="224">
                  <c:v>5.7369999999999974</c:v>
                </c:pt>
                <c:pt idx="225">
                  <c:v>5.9809999999999972</c:v>
                </c:pt>
                <c:pt idx="226">
                  <c:v>5.5499999999999972</c:v>
                </c:pt>
                <c:pt idx="227">
                  <c:v>5.817999999999997</c:v>
                </c:pt>
                <c:pt idx="228">
                  <c:v>5.8399999999999972</c:v>
                </c:pt>
                <c:pt idx="229">
                  <c:v>6.3989999999999974</c:v>
                </c:pt>
                <c:pt idx="230">
                  <c:v>5.9109999999999978</c:v>
                </c:pt>
                <c:pt idx="231">
                  <c:v>5.9129999999999976</c:v>
                </c:pt>
                <c:pt idx="232">
                  <c:v>6.0029999999999974</c:v>
                </c:pt>
                <c:pt idx="233">
                  <c:v>5.8649999999999975</c:v>
                </c:pt>
                <c:pt idx="234">
                  <c:v>5.7529999999999974</c:v>
                </c:pt>
                <c:pt idx="235">
                  <c:v>5.8789999999999978</c:v>
                </c:pt>
                <c:pt idx="236">
                  <c:v>6.3509999999999982</c:v>
                </c:pt>
                <c:pt idx="237">
                  <c:v>6.0079999999999982</c:v>
                </c:pt>
                <c:pt idx="238">
                  <c:v>6.2429999999999986</c:v>
                </c:pt>
                <c:pt idx="239">
                  <c:v>5.416999999999998</c:v>
                </c:pt>
                <c:pt idx="240">
                  <c:v>5.4399999999999977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3-46CA-9577-C4ED9B939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226368"/>
        <c:axId val="2094230944"/>
      </c:areaChart>
      <c:catAx>
        <c:axId val="209422636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30944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094230944"/>
        <c:scaling>
          <c:orientation val="minMax"/>
          <c:max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26368"/>
        <c:crosses val="autoZero"/>
        <c:crossBetween val="midCat"/>
        <c:majorUnit val="7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5-4F65-959E-CE5333794ACC}"/>
              </c:ext>
            </c:extLst>
          </c:dPt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'Unemployed by region'!$A$12:$A$22</c:f>
              <c:strCache>
                <c:ptCount val="11"/>
                <c:pt idx="0">
                  <c:v>Kimberley</c:v>
                </c:pt>
                <c:pt idx="1">
                  <c:v>Gascoyne</c:v>
                </c:pt>
                <c:pt idx="2">
                  <c:v>South West</c:v>
                </c:pt>
                <c:pt idx="3">
                  <c:v>Perth</c:v>
                </c:pt>
                <c:pt idx="4">
                  <c:v>Western Australia</c:v>
                </c:pt>
                <c:pt idx="5">
                  <c:v>Peel</c:v>
                </c:pt>
                <c:pt idx="6">
                  <c:v>Wheatbelt</c:v>
                </c:pt>
                <c:pt idx="7">
                  <c:v>Mid West</c:v>
                </c:pt>
                <c:pt idx="8">
                  <c:v>Great Southern</c:v>
                </c:pt>
                <c:pt idx="9">
                  <c:v>Goldfields-Esperance</c:v>
                </c:pt>
                <c:pt idx="10">
                  <c:v>Pilbara</c:v>
                </c:pt>
              </c:strCache>
            </c:strRef>
          </c:cat>
          <c:val>
            <c:numRef>
              <c:f>'Unemployed by region'!$B$12:$B$22</c:f>
              <c:numCache>
                <c:formatCode>0.0</c:formatCode>
                <c:ptCount val="11"/>
                <c:pt idx="0">
                  <c:v>8.3376704486312079</c:v>
                </c:pt>
                <c:pt idx="1">
                  <c:v>4.9512987012987013</c:v>
                </c:pt>
                <c:pt idx="2">
                  <c:v>3.9162178768930493</c:v>
                </c:pt>
                <c:pt idx="3">
                  <c:v>3.6599629154186277</c:v>
                </c:pt>
                <c:pt idx="4">
                  <c:v>3.6143134452260433</c:v>
                </c:pt>
                <c:pt idx="5">
                  <c:v>3.4822787708970404</c:v>
                </c:pt>
                <c:pt idx="6">
                  <c:v>3.0646374030957504</c:v>
                </c:pt>
                <c:pt idx="7">
                  <c:v>2.9986573176189766</c:v>
                </c:pt>
                <c:pt idx="8">
                  <c:v>2.690672525465803</c:v>
                </c:pt>
                <c:pt idx="9">
                  <c:v>2.0874888231652795</c:v>
                </c:pt>
                <c:pt idx="10">
                  <c:v>2.0085515202702702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C-4D51-BEBD-14570AB6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8667184"/>
        <c:axId val="98679248"/>
      </c:barChart>
      <c:catAx>
        <c:axId val="9866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679248"/>
        <c:crosses val="autoZero"/>
        <c:auto val="1"/>
        <c:lblAlgn val="ctr"/>
        <c:lblOffset val="100"/>
        <c:noMultiLvlLbl val="0"/>
      </c:catAx>
      <c:valAx>
        <c:axId val="98679248"/>
        <c:scaling>
          <c:orientation val="minMax"/>
        </c:scaling>
        <c:delete val="1"/>
        <c:axPos val="b"/>
        <c:numFmt formatCode="0&quot;%&quot;" sourceLinked="0"/>
        <c:majorTickMark val="none"/>
        <c:minorTickMark val="none"/>
        <c:tickLblPos val="nextTo"/>
        <c:crossAx val="9866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final demand'!$B$12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  <c:pt idx="14">
                  <c:v>44742</c:v>
                </c:pt>
                <c:pt idx="15">
                  <c:v>44834</c:v>
                </c:pt>
                <c:pt idx="16">
                  <c:v>44926</c:v>
                </c:pt>
                <c:pt idx="17">
                  <c:v>45016</c:v>
                </c:pt>
                <c:pt idx="18">
                  <c:v>45107</c:v>
                </c:pt>
                <c:pt idx="19">
                  <c:v>45199</c:v>
                </c:pt>
                <c:pt idx="20">
                  <c:v>45291</c:v>
                </c:pt>
              </c:numCache>
            </c:numRef>
          </c:cat>
          <c:val>
            <c:numRef>
              <c:f>'State final demand'!$B$13:$B$33</c:f>
              <c:numCache>
                <c:formatCode>0.0;\-0.0;0.0;@</c:formatCode>
                <c:ptCount val="21"/>
                <c:pt idx="0">
                  <c:v>0.25045118043534309</c:v>
                </c:pt>
                <c:pt idx="1">
                  <c:v>7.4164719842770791E-3</c:v>
                </c:pt>
                <c:pt idx="2">
                  <c:v>0.24940929377789445</c:v>
                </c:pt>
                <c:pt idx="3">
                  <c:v>0.1137009664582149</c:v>
                </c:pt>
                <c:pt idx="4">
                  <c:v>0.37645014750330297</c:v>
                </c:pt>
                <c:pt idx="5">
                  <c:v>-0.60656090732897849</c:v>
                </c:pt>
                <c:pt idx="6">
                  <c:v>-6.0074713568198472</c:v>
                </c:pt>
                <c:pt idx="7">
                  <c:v>5.8476415273917848</c:v>
                </c:pt>
                <c:pt idx="8">
                  <c:v>0.37692909465898583</c:v>
                </c:pt>
                <c:pt idx="9">
                  <c:v>0.25888730583452063</c:v>
                </c:pt>
                <c:pt idx="10">
                  <c:v>0.78679003174174378</c:v>
                </c:pt>
                <c:pt idx="11">
                  <c:v>0.95978901333689426</c:v>
                </c:pt>
                <c:pt idx="12">
                  <c:v>1.2985941522011748</c:v>
                </c:pt>
                <c:pt idx="13">
                  <c:v>0.13196050959564692</c:v>
                </c:pt>
                <c:pt idx="14">
                  <c:v>0.46154835804573668</c:v>
                </c:pt>
                <c:pt idx="15">
                  <c:v>0.13791333910644984</c:v>
                </c:pt>
                <c:pt idx="16">
                  <c:v>0.85529650278763303</c:v>
                </c:pt>
                <c:pt idx="17">
                  <c:v>0.2027058878989299</c:v>
                </c:pt>
                <c:pt idx="18">
                  <c:v>0.39789241362159811</c:v>
                </c:pt>
                <c:pt idx="19">
                  <c:v>-0.18925115012385949</c:v>
                </c:pt>
                <c:pt idx="20">
                  <c:v>0.43238049483545521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B-477A-B314-93D4EE2B80CF}"/>
            </c:ext>
          </c:extLst>
        </c:ser>
        <c:ser>
          <c:idx val="1"/>
          <c:order val="1"/>
          <c:tx>
            <c:strRef>
              <c:f>'State final demand'!$C$12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  <c:pt idx="14">
                  <c:v>44742</c:v>
                </c:pt>
                <c:pt idx="15">
                  <c:v>44834</c:v>
                </c:pt>
                <c:pt idx="16">
                  <c:v>44926</c:v>
                </c:pt>
                <c:pt idx="17">
                  <c:v>45016</c:v>
                </c:pt>
                <c:pt idx="18">
                  <c:v>45107</c:v>
                </c:pt>
                <c:pt idx="19">
                  <c:v>45199</c:v>
                </c:pt>
                <c:pt idx="20">
                  <c:v>45291</c:v>
                </c:pt>
              </c:numCache>
            </c:numRef>
          </c:cat>
          <c:val>
            <c:numRef>
              <c:f>'State final demand'!$C$13:$C$33</c:f>
              <c:numCache>
                <c:formatCode>0.0;\-0.0;0.0;@</c:formatCode>
                <c:ptCount val="21"/>
                <c:pt idx="0">
                  <c:v>-1.1270303119590439</c:v>
                </c:pt>
                <c:pt idx="1">
                  <c:v>-1.0976378536730078</c:v>
                </c:pt>
                <c:pt idx="2">
                  <c:v>1.802122791883884</c:v>
                </c:pt>
                <c:pt idx="3">
                  <c:v>0.52449155495241062</c:v>
                </c:pt>
                <c:pt idx="4">
                  <c:v>0.18098564783812643</c:v>
                </c:pt>
                <c:pt idx="5">
                  <c:v>0.67295958653363008</c:v>
                </c:pt>
                <c:pt idx="6">
                  <c:v>-0.81505710761971151</c:v>
                </c:pt>
                <c:pt idx="7">
                  <c:v>0.47588228575779495</c:v>
                </c:pt>
                <c:pt idx="8">
                  <c:v>0.71652087333760051</c:v>
                </c:pt>
                <c:pt idx="9">
                  <c:v>2.3595232303575773</c:v>
                </c:pt>
                <c:pt idx="10">
                  <c:v>0.3055987033159992</c:v>
                </c:pt>
                <c:pt idx="11">
                  <c:v>-0.23201856148491878</c:v>
                </c:pt>
                <c:pt idx="12">
                  <c:v>-0.20460695663652564</c:v>
                </c:pt>
                <c:pt idx="13">
                  <c:v>0.20201361962790396</c:v>
                </c:pt>
                <c:pt idx="14">
                  <c:v>8.3625486475185751E-2</c:v>
                </c:pt>
                <c:pt idx="15">
                  <c:v>-0.18922993040187305</c:v>
                </c:pt>
                <c:pt idx="16">
                  <c:v>0.33736695387734417</c:v>
                </c:pt>
                <c:pt idx="17">
                  <c:v>0.46983767815333366</c:v>
                </c:pt>
                <c:pt idx="18">
                  <c:v>0.78801349103964935</c:v>
                </c:pt>
                <c:pt idx="19">
                  <c:v>1.7155693690089702</c:v>
                </c:pt>
                <c:pt idx="20">
                  <c:v>4.8042277203939464E-2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B-477A-B314-93D4EE2B80CF}"/>
            </c:ext>
          </c:extLst>
        </c:ser>
        <c:ser>
          <c:idx val="2"/>
          <c:order val="2"/>
          <c:tx>
            <c:strRef>
              <c:f>'State final demand'!$D$12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  <c:pt idx="14">
                  <c:v>44742</c:v>
                </c:pt>
                <c:pt idx="15">
                  <c:v>44834</c:v>
                </c:pt>
                <c:pt idx="16">
                  <c:v>44926</c:v>
                </c:pt>
                <c:pt idx="17">
                  <c:v>45016</c:v>
                </c:pt>
                <c:pt idx="18">
                  <c:v>45107</c:v>
                </c:pt>
                <c:pt idx="19">
                  <c:v>45199</c:v>
                </c:pt>
                <c:pt idx="20">
                  <c:v>45291</c:v>
                </c:pt>
              </c:numCache>
            </c:numRef>
          </c:cat>
          <c:val>
            <c:numRef>
              <c:f>'State final demand'!$D$13:$D$33</c:f>
              <c:numCache>
                <c:formatCode>0.0;\-0.0;0.0;@</c:formatCode>
                <c:ptCount val="21"/>
                <c:pt idx="0">
                  <c:v>0.19888770211041951</c:v>
                </c:pt>
                <c:pt idx="1">
                  <c:v>-9.2705899803463485E-3</c:v>
                </c:pt>
                <c:pt idx="2">
                  <c:v>0.36192476465514006</c:v>
                </c:pt>
                <c:pt idx="3">
                  <c:v>0.7977406517632819</c:v>
                </c:pt>
                <c:pt idx="4">
                  <c:v>0.22261234684089551</c:v>
                </c:pt>
                <c:pt idx="5">
                  <c:v>0.13997559399899503</c:v>
                </c:pt>
                <c:pt idx="6">
                  <c:v>0.34675675192592992</c:v>
                </c:pt>
                <c:pt idx="7">
                  <c:v>0.27410819659648988</c:v>
                </c:pt>
                <c:pt idx="8">
                  <c:v>0.93876680179219119</c:v>
                </c:pt>
                <c:pt idx="9">
                  <c:v>0.21892483580637315</c:v>
                </c:pt>
                <c:pt idx="10">
                  <c:v>0.10130343756331465</c:v>
                </c:pt>
                <c:pt idx="11">
                  <c:v>0.62594935652406147</c:v>
                </c:pt>
                <c:pt idx="12">
                  <c:v>0.31351065936241834</c:v>
                </c:pt>
                <c:pt idx="13">
                  <c:v>1.0279886611710274</c:v>
                </c:pt>
                <c:pt idx="14">
                  <c:v>-0.24926827699334211</c:v>
                </c:pt>
                <c:pt idx="15">
                  <c:v>1.2315981910901568</c:v>
                </c:pt>
                <c:pt idx="16">
                  <c:v>-0.39913836796756208</c:v>
                </c:pt>
                <c:pt idx="17">
                  <c:v>0.43055359135121546</c:v>
                </c:pt>
                <c:pt idx="18">
                  <c:v>-0.17096939647803044</c:v>
                </c:pt>
                <c:pt idx="19">
                  <c:v>0.95856476851353223</c:v>
                </c:pt>
                <c:pt idx="20">
                  <c:v>0.31978140763872209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3"/>
          <c:order val="3"/>
          <c:tx>
            <c:strRef>
              <c:f>'State final demand'!$E$12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'State final demand'!$A$13:$A$33</c:f>
              <c:numCache>
                <c:formatCode>mmm\-yyyy</c:formatCode>
                <c:ptCount val="21"/>
                <c:pt idx="0">
                  <c:v>43465</c:v>
                </c:pt>
                <c:pt idx="1">
                  <c:v>43555</c:v>
                </c:pt>
                <c:pt idx="2">
                  <c:v>43646</c:v>
                </c:pt>
                <c:pt idx="3">
                  <c:v>43738</c:v>
                </c:pt>
                <c:pt idx="4">
                  <c:v>43830</c:v>
                </c:pt>
                <c:pt idx="5">
                  <c:v>43921</c:v>
                </c:pt>
                <c:pt idx="6">
                  <c:v>44012</c:v>
                </c:pt>
                <c:pt idx="7">
                  <c:v>44104</c:v>
                </c:pt>
                <c:pt idx="8">
                  <c:v>44196</c:v>
                </c:pt>
                <c:pt idx="9">
                  <c:v>44286</c:v>
                </c:pt>
                <c:pt idx="10">
                  <c:v>44377</c:v>
                </c:pt>
                <c:pt idx="11">
                  <c:v>44469</c:v>
                </c:pt>
                <c:pt idx="12">
                  <c:v>44561</c:v>
                </c:pt>
                <c:pt idx="13">
                  <c:v>44651</c:v>
                </c:pt>
                <c:pt idx="14">
                  <c:v>44742</c:v>
                </c:pt>
                <c:pt idx="15">
                  <c:v>44834</c:v>
                </c:pt>
                <c:pt idx="16">
                  <c:v>44926</c:v>
                </c:pt>
                <c:pt idx="17">
                  <c:v>45016</c:v>
                </c:pt>
                <c:pt idx="18">
                  <c:v>45107</c:v>
                </c:pt>
                <c:pt idx="19">
                  <c:v>45199</c:v>
                </c:pt>
                <c:pt idx="20">
                  <c:v>45291</c:v>
                </c:pt>
              </c:numCache>
            </c:numRef>
          </c:cat>
          <c:val>
            <c:numRef>
              <c:f>'State final demand'!$E$13:$E$33</c:f>
              <c:numCache>
                <c:formatCode>0.0;\-0.0;0.0;@</c:formatCode>
                <c:ptCount val="21"/>
                <c:pt idx="0">
                  <c:v>-0.6776914294132852</c:v>
                </c:pt>
                <c:pt idx="1">
                  <c:v>-1.1273037416101195</c:v>
                </c:pt>
                <c:pt idx="2">
                  <c:v>2.2559351910887759</c:v>
                </c:pt>
                <c:pt idx="3">
                  <c:v>1.3277338663830296</c:v>
                </c:pt>
                <c:pt idx="4">
                  <c:v>0.85244240131756577</c:v>
                </c:pt>
                <c:pt idx="5">
                  <c:v>0.4001866341253324</c:v>
                </c:pt>
                <c:pt idx="6">
                  <c:v>-6.1004164655835025</c:v>
                </c:pt>
                <c:pt idx="7">
                  <c:v>7.0620931206456738</c:v>
                </c:pt>
                <c:pt idx="8">
                  <c:v>2.3291373302041007</c:v>
                </c:pt>
                <c:pt idx="9">
                  <c:v>2.9085728185703763</c:v>
                </c:pt>
                <c:pt idx="10">
                  <c:v>1.1497940163436304</c:v>
                </c:pt>
                <c:pt idx="11">
                  <c:v>1.1600928074245953</c:v>
                </c:pt>
                <c:pt idx="12">
                  <c:v>1.283743647284008</c:v>
                </c:pt>
                <c:pt idx="13">
                  <c:v>1.3033136750187246</c:v>
                </c:pt>
                <c:pt idx="14">
                  <c:v>0.28304010806985413</c:v>
                </c:pt>
                <c:pt idx="15">
                  <c:v>1.2476346258699866</c:v>
                </c:pt>
                <c:pt idx="16">
                  <c:v>0.79669285352255148</c:v>
                </c:pt>
                <c:pt idx="17">
                  <c:v>1.0999544304593156</c:v>
                </c:pt>
                <c:pt idx="18">
                  <c:v>1.0164907754239172</c:v>
                </c:pt>
                <c:pt idx="19">
                  <c:v>2.48488298739864</c:v>
                </c:pt>
                <c:pt idx="20">
                  <c:v>0.80020417967812119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4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443569553806"/>
          <c:y val="5.0925925925925923E-2"/>
          <c:w val="0.80160651793525817"/>
          <c:h val="0.6517238990959463"/>
        </c:manualLayout>
      </c:layout>
      <c:areaChart>
        <c:grouping val="standard"/>
        <c:varyColors val="0"/>
        <c:ser>
          <c:idx val="0"/>
          <c:order val="0"/>
          <c:tx>
            <c:strRef>
              <c:f>'Internet vacancies'!$B$12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  <c:pt idx="157">
                  <c:v>44317</c:v>
                </c:pt>
                <c:pt idx="158">
                  <c:v>44348</c:v>
                </c:pt>
                <c:pt idx="159">
                  <c:v>44378</c:v>
                </c:pt>
                <c:pt idx="160">
                  <c:v>44409</c:v>
                </c:pt>
                <c:pt idx="161">
                  <c:v>44440</c:v>
                </c:pt>
                <c:pt idx="162">
                  <c:v>44470</c:v>
                </c:pt>
                <c:pt idx="163">
                  <c:v>44501</c:v>
                </c:pt>
                <c:pt idx="164">
                  <c:v>44531</c:v>
                </c:pt>
                <c:pt idx="165">
                  <c:v>44562</c:v>
                </c:pt>
                <c:pt idx="166">
                  <c:v>44593</c:v>
                </c:pt>
                <c:pt idx="167">
                  <c:v>44621</c:v>
                </c:pt>
                <c:pt idx="168">
                  <c:v>44652</c:v>
                </c:pt>
                <c:pt idx="169">
                  <c:v>44682</c:v>
                </c:pt>
                <c:pt idx="170">
                  <c:v>44713</c:v>
                </c:pt>
                <c:pt idx="171">
                  <c:v>44743</c:v>
                </c:pt>
                <c:pt idx="172">
                  <c:v>44774</c:v>
                </c:pt>
                <c:pt idx="173">
                  <c:v>44805</c:v>
                </c:pt>
                <c:pt idx="174">
                  <c:v>44835</c:v>
                </c:pt>
                <c:pt idx="175">
                  <c:v>44866</c:v>
                </c:pt>
                <c:pt idx="176">
                  <c:v>44896</c:v>
                </c:pt>
                <c:pt idx="177">
                  <c:v>44927</c:v>
                </c:pt>
                <c:pt idx="178">
                  <c:v>44958</c:v>
                </c:pt>
                <c:pt idx="179">
                  <c:v>44986</c:v>
                </c:pt>
                <c:pt idx="180">
                  <c:v>45017</c:v>
                </c:pt>
                <c:pt idx="181">
                  <c:v>45047</c:v>
                </c:pt>
                <c:pt idx="182">
                  <c:v>45078</c:v>
                </c:pt>
                <c:pt idx="183">
                  <c:v>45108</c:v>
                </c:pt>
                <c:pt idx="184">
                  <c:v>45139</c:v>
                </c:pt>
                <c:pt idx="185">
                  <c:v>45170</c:v>
                </c:pt>
                <c:pt idx="186">
                  <c:v>45200</c:v>
                </c:pt>
                <c:pt idx="187">
                  <c:v>45231</c:v>
                </c:pt>
                <c:pt idx="188">
                  <c:v>45261</c:v>
                </c:pt>
                <c:pt idx="189">
                  <c:v>45292</c:v>
                </c:pt>
                <c:pt idx="190">
                  <c:v>45323</c:v>
                </c:pt>
                <c:pt idx="191">
                  <c:v>45352</c:v>
                </c:pt>
                <c:pt idx="192">
                  <c:v>45383</c:v>
                </c:pt>
              </c:numCache>
            </c:numRef>
          </c:cat>
          <c:val>
            <c:numRef>
              <c:f>'Internet vacancies'!$B$13:$B$205</c:f>
              <c:numCache>
                <c:formatCode>#,##0</c:formatCode>
                <c:ptCount val="193"/>
                <c:pt idx="0">
                  <c:v>32297.925999999999</c:v>
                </c:pt>
                <c:pt idx="1">
                  <c:v>31464.725999999999</c:v>
                </c:pt>
                <c:pt idx="2">
                  <c:v>32168.018</c:v>
                </c:pt>
                <c:pt idx="3">
                  <c:v>31463.492999999999</c:v>
                </c:pt>
                <c:pt idx="4">
                  <c:v>30511.527999999998</c:v>
                </c:pt>
                <c:pt idx="5">
                  <c:v>29377.095000000001</c:v>
                </c:pt>
                <c:pt idx="6">
                  <c:v>29386.725999999999</c:v>
                </c:pt>
                <c:pt idx="7">
                  <c:v>26063.609</c:v>
                </c:pt>
                <c:pt idx="8">
                  <c:v>24244.098000000002</c:v>
                </c:pt>
                <c:pt idx="9">
                  <c:v>20983.690999999999</c:v>
                </c:pt>
                <c:pt idx="10">
                  <c:v>18552.866000000002</c:v>
                </c:pt>
                <c:pt idx="11">
                  <c:v>16149.175999999999</c:v>
                </c:pt>
                <c:pt idx="12">
                  <c:v>15970.924999999999</c:v>
                </c:pt>
                <c:pt idx="13">
                  <c:v>15723.329</c:v>
                </c:pt>
                <c:pt idx="14">
                  <c:v>15394.145</c:v>
                </c:pt>
                <c:pt idx="15">
                  <c:v>14740.446</c:v>
                </c:pt>
                <c:pt idx="16">
                  <c:v>16221.05</c:v>
                </c:pt>
                <c:pt idx="17">
                  <c:v>16686.625</c:v>
                </c:pt>
                <c:pt idx="18">
                  <c:v>16764.855</c:v>
                </c:pt>
                <c:pt idx="19">
                  <c:v>17157.475999999999</c:v>
                </c:pt>
                <c:pt idx="20">
                  <c:v>17928.044000000002</c:v>
                </c:pt>
                <c:pt idx="21">
                  <c:v>19059.538</c:v>
                </c:pt>
                <c:pt idx="22">
                  <c:v>20352.773000000001</c:v>
                </c:pt>
                <c:pt idx="23">
                  <c:v>20284.391</c:v>
                </c:pt>
                <c:pt idx="24">
                  <c:v>20478.048999999999</c:v>
                </c:pt>
                <c:pt idx="25">
                  <c:v>21732.222000000002</c:v>
                </c:pt>
                <c:pt idx="26">
                  <c:v>21610.436000000002</c:v>
                </c:pt>
                <c:pt idx="27">
                  <c:v>22602.036</c:v>
                </c:pt>
                <c:pt idx="28">
                  <c:v>23188.477999999999</c:v>
                </c:pt>
                <c:pt idx="29">
                  <c:v>23338.738000000001</c:v>
                </c:pt>
                <c:pt idx="30">
                  <c:v>26310.398000000001</c:v>
                </c:pt>
                <c:pt idx="31">
                  <c:v>25834.732</c:v>
                </c:pt>
                <c:pt idx="32">
                  <c:v>25824.391</c:v>
                </c:pt>
                <c:pt idx="33">
                  <c:v>26369.378000000001</c:v>
                </c:pt>
                <c:pt idx="34">
                  <c:v>26278.611000000001</c:v>
                </c:pt>
                <c:pt idx="35">
                  <c:v>27273.171999999999</c:v>
                </c:pt>
                <c:pt idx="36">
                  <c:v>28352.944</c:v>
                </c:pt>
                <c:pt idx="37">
                  <c:v>27231.473999999998</c:v>
                </c:pt>
                <c:pt idx="38">
                  <c:v>27661.848000000002</c:v>
                </c:pt>
                <c:pt idx="39">
                  <c:v>27741.706999999999</c:v>
                </c:pt>
                <c:pt idx="40">
                  <c:v>27517.438999999998</c:v>
                </c:pt>
                <c:pt idx="41">
                  <c:v>28063.454000000002</c:v>
                </c:pt>
                <c:pt idx="42">
                  <c:v>27637.798999999999</c:v>
                </c:pt>
                <c:pt idx="43">
                  <c:v>28138.771000000001</c:v>
                </c:pt>
                <c:pt idx="44">
                  <c:v>29635.903999999999</c:v>
                </c:pt>
                <c:pt idx="45">
                  <c:v>27735.536</c:v>
                </c:pt>
                <c:pt idx="46">
                  <c:v>28760.294999999998</c:v>
                </c:pt>
                <c:pt idx="47">
                  <c:v>28681.094000000001</c:v>
                </c:pt>
                <c:pt idx="48">
                  <c:v>28832.746999999999</c:v>
                </c:pt>
                <c:pt idx="49">
                  <c:v>28368.302</c:v>
                </c:pt>
                <c:pt idx="50">
                  <c:v>27813.316999999999</c:v>
                </c:pt>
                <c:pt idx="51">
                  <c:v>26435.282999999999</c:v>
                </c:pt>
                <c:pt idx="52">
                  <c:v>25047.962</c:v>
                </c:pt>
                <c:pt idx="53">
                  <c:v>24297.853999999999</c:v>
                </c:pt>
                <c:pt idx="54">
                  <c:v>22441.813999999998</c:v>
                </c:pt>
                <c:pt idx="55">
                  <c:v>21489.769</c:v>
                </c:pt>
                <c:pt idx="56">
                  <c:v>20839.663</c:v>
                </c:pt>
                <c:pt idx="57">
                  <c:v>20471.672999999999</c:v>
                </c:pt>
                <c:pt idx="58">
                  <c:v>19715.838</c:v>
                </c:pt>
                <c:pt idx="59">
                  <c:v>19646.981</c:v>
                </c:pt>
                <c:pt idx="60">
                  <c:v>18547.131000000001</c:v>
                </c:pt>
                <c:pt idx="61">
                  <c:v>18042.712</c:v>
                </c:pt>
                <c:pt idx="62">
                  <c:v>16831.264999999999</c:v>
                </c:pt>
                <c:pt idx="63">
                  <c:v>16535.831999999999</c:v>
                </c:pt>
                <c:pt idx="64">
                  <c:v>16524.664000000001</c:v>
                </c:pt>
                <c:pt idx="65">
                  <c:v>16083.859</c:v>
                </c:pt>
                <c:pt idx="66">
                  <c:v>16561.207999999999</c:v>
                </c:pt>
                <c:pt idx="67">
                  <c:v>16199.391</c:v>
                </c:pt>
                <c:pt idx="68">
                  <c:v>15889.695</c:v>
                </c:pt>
                <c:pt idx="69">
                  <c:v>17568.116999999998</c:v>
                </c:pt>
                <c:pt idx="70">
                  <c:v>17019.222000000002</c:v>
                </c:pt>
                <c:pt idx="71">
                  <c:v>16762.796999999999</c:v>
                </c:pt>
                <c:pt idx="72">
                  <c:v>16929.531999999999</c:v>
                </c:pt>
                <c:pt idx="73">
                  <c:v>16555.682000000001</c:v>
                </c:pt>
                <c:pt idx="74">
                  <c:v>17470.330000000002</c:v>
                </c:pt>
                <c:pt idx="75">
                  <c:v>17269.914000000001</c:v>
                </c:pt>
                <c:pt idx="76">
                  <c:v>17747.332999999999</c:v>
                </c:pt>
                <c:pt idx="77">
                  <c:v>17629.654999999999</c:v>
                </c:pt>
                <c:pt idx="78">
                  <c:v>18440.674999999999</c:v>
                </c:pt>
                <c:pt idx="79">
                  <c:v>16920.895</c:v>
                </c:pt>
                <c:pt idx="80">
                  <c:v>16012.828</c:v>
                </c:pt>
                <c:pt idx="81">
                  <c:v>16875.168000000001</c:v>
                </c:pt>
                <c:pt idx="82">
                  <c:v>16193.261</c:v>
                </c:pt>
                <c:pt idx="83">
                  <c:v>15713.290999999999</c:v>
                </c:pt>
                <c:pt idx="84">
                  <c:v>15088.762000000001</c:v>
                </c:pt>
                <c:pt idx="85">
                  <c:v>14473.349</c:v>
                </c:pt>
                <c:pt idx="86">
                  <c:v>15212.455</c:v>
                </c:pt>
                <c:pt idx="87">
                  <c:v>15480.88</c:v>
                </c:pt>
                <c:pt idx="88">
                  <c:v>15089.337</c:v>
                </c:pt>
                <c:pt idx="89">
                  <c:v>15255.546</c:v>
                </c:pt>
                <c:pt idx="90">
                  <c:v>14965.351000000001</c:v>
                </c:pt>
                <c:pt idx="91">
                  <c:v>14832.459000000001</c:v>
                </c:pt>
                <c:pt idx="92">
                  <c:v>14367.3</c:v>
                </c:pt>
                <c:pt idx="93">
                  <c:v>13536.921</c:v>
                </c:pt>
                <c:pt idx="94">
                  <c:v>12910.912</c:v>
                </c:pt>
                <c:pt idx="95">
                  <c:v>12806.531000000001</c:v>
                </c:pt>
                <c:pt idx="96">
                  <c:v>12979.677</c:v>
                </c:pt>
                <c:pt idx="97">
                  <c:v>13051.539000000001</c:v>
                </c:pt>
                <c:pt idx="98">
                  <c:v>13490.846</c:v>
                </c:pt>
                <c:pt idx="99">
                  <c:v>12666.022000000001</c:v>
                </c:pt>
                <c:pt idx="100">
                  <c:v>12659.300999999999</c:v>
                </c:pt>
                <c:pt idx="101">
                  <c:v>12540.606</c:v>
                </c:pt>
                <c:pt idx="102">
                  <c:v>12496.264999999999</c:v>
                </c:pt>
                <c:pt idx="103">
                  <c:v>12530.846</c:v>
                </c:pt>
                <c:pt idx="104">
                  <c:v>12958.36</c:v>
                </c:pt>
                <c:pt idx="105">
                  <c:v>13146.351000000001</c:v>
                </c:pt>
                <c:pt idx="106">
                  <c:v>13483.447</c:v>
                </c:pt>
                <c:pt idx="107">
                  <c:v>13784.816000000001</c:v>
                </c:pt>
                <c:pt idx="108">
                  <c:v>13915.322</c:v>
                </c:pt>
                <c:pt idx="109">
                  <c:v>13918.337</c:v>
                </c:pt>
                <c:pt idx="110">
                  <c:v>14277.378000000001</c:v>
                </c:pt>
                <c:pt idx="111">
                  <c:v>14024.683000000001</c:v>
                </c:pt>
                <c:pt idx="112">
                  <c:v>14079.538</c:v>
                </c:pt>
                <c:pt idx="113">
                  <c:v>14187.481</c:v>
                </c:pt>
                <c:pt idx="114">
                  <c:v>14592.59</c:v>
                </c:pt>
                <c:pt idx="115">
                  <c:v>15124.303</c:v>
                </c:pt>
                <c:pt idx="116">
                  <c:v>14784.785</c:v>
                </c:pt>
                <c:pt idx="117">
                  <c:v>15119.013999999999</c:v>
                </c:pt>
                <c:pt idx="118">
                  <c:v>15540.235000000001</c:v>
                </c:pt>
                <c:pt idx="119">
                  <c:v>16284.507</c:v>
                </c:pt>
                <c:pt idx="120">
                  <c:v>16536.276000000002</c:v>
                </c:pt>
                <c:pt idx="121">
                  <c:v>16578.008999999998</c:v>
                </c:pt>
                <c:pt idx="122">
                  <c:v>15939.849</c:v>
                </c:pt>
                <c:pt idx="123">
                  <c:v>16185.418</c:v>
                </c:pt>
                <c:pt idx="124">
                  <c:v>15960.769</c:v>
                </c:pt>
                <c:pt idx="125">
                  <c:v>15714.26</c:v>
                </c:pt>
                <c:pt idx="126">
                  <c:v>15705.663</c:v>
                </c:pt>
                <c:pt idx="127">
                  <c:v>15697.084000000001</c:v>
                </c:pt>
                <c:pt idx="128">
                  <c:v>15617.308000000001</c:v>
                </c:pt>
                <c:pt idx="129">
                  <c:v>15964.808999999999</c:v>
                </c:pt>
                <c:pt idx="130">
                  <c:v>16312.913</c:v>
                </c:pt>
                <c:pt idx="131">
                  <c:v>16178.446</c:v>
                </c:pt>
                <c:pt idx="132">
                  <c:v>16463.462</c:v>
                </c:pt>
                <c:pt idx="133">
                  <c:v>16476.63</c:v>
                </c:pt>
                <c:pt idx="134">
                  <c:v>15947.028</c:v>
                </c:pt>
                <c:pt idx="135">
                  <c:v>16136.885</c:v>
                </c:pt>
                <c:pt idx="136">
                  <c:v>15779.477000000001</c:v>
                </c:pt>
                <c:pt idx="137">
                  <c:v>15943.741</c:v>
                </c:pt>
                <c:pt idx="138">
                  <c:v>15782.829</c:v>
                </c:pt>
                <c:pt idx="139">
                  <c:v>15805.802</c:v>
                </c:pt>
                <c:pt idx="140">
                  <c:v>16369.781000000001</c:v>
                </c:pt>
                <c:pt idx="141">
                  <c:v>16866.966</c:v>
                </c:pt>
                <c:pt idx="142">
                  <c:v>16540.669999999998</c:v>
                </c:pt>
                <c:pt idx="143">
                  <c:v>12925.558000000001</c:v>
                </c:pt>
                <c:pt idx="144">
                  <c:v>8282.0220000000008</c:v>
                </c:pt>
                <c:pt idx="145">
                  <c:v>10640.22</c:v>
                </c:pt>
                <c:pt idx="146">
                  <c:v>14288.725</c:v>
                </c:pt>
                <c:pt idx="147">
                  <c:v>16184.349</c:v>
                </c:pt>
                <c:pt idx="148">
                  <c:v>17330.145</c:v>
                </c:pt>
                <c:pt idx="149">
                  <c:v>18652.082999999999</c:v>
                </c:pt>
                <c:pt idx="150">
                  <c:v>19933.280999999999</c:v>
                </c:pt>
                <c:pt idx="151">
                  <c:v>20274.370999999999</c:v>
                </c:pt>
                <c:pt idx="152">
                  <c:v>21167.352999999999</c:v>
                </c:pt>
                <c:pt idx="153">
                  <c:v>22306.627</c:v>
                </c:pt>
                <c:pt idx="154">
                  <c:v>22177.386999999999</c:v>
                </c:pt>
                <c:pt idx="155">
                  <c:v>26785.187999999998</c:v>
                </c:pt>
                <c:pt idx="156">
                  <c:v>25448.375</c:v>
                </c:pt>
                <c:pt idx="157">
                  <c:v>25652.105</c:v>
                </c:pt>
                <c:pt idx="158">
                  <c:v>25875.575000000001</c:v>
                </c:pt>
                <c:pt idx="159">
                  <c:v>26324.352999999999</c:v>
                </c:pt>
                <c:pt idx="160">
                  <c:v>26667.971000000001</c:v>
                </c:pt>
                <c:pt idx="161">
                  <c:v>28200.394</c:v>
                </c:pt>
                <c:pt idx="162">
                  <c:v>27286.07</c:v>
                </c:pt>
                <c:pt idx="163">
                  <c:v>28331.832999999999</c:v>
                </c:pt>
                <c:pt idx="164">
                  <c:v>28939.370999999999</c:v>
                </c:pt>
                <c:pt idx="165">
                  <c:v>30778.639999999999</c:v>
                </c:pt>
                <c:pt idx="166">
                  <c:v>31408.61</c:v>
                </c:pt>
                <c:pt idx="167">
                  <c:v>31787.95</c:v>
                </c:pt>
                <c:pt idx="168">
                  <c:v>31960.368999999999</c:v>
                </c:pt>
                <c:pt idx="169">
                  <c:v>33364.332000000002</c:v>
                </c:pt>
                <c:pt idx="170">
                  <c:v>33804.084000000003</c:v>
                </c:pt>
                <c:pt idx="171">
                  <c:v>32800.99</c:v>
                </c:pt>
                <c:pt idx="172">
                  <c:v>33039.288</c:v>
                </c:pt>
                <c:pt idx="173">
                  <c:v>30341.737000000001</c:v>
                </c:pt>
                <c:pt idx="174">
                  <c:v>31647.295999999998</c:v>
                </c:pt>
                <c:pt idx="175">
                  <c:v>30846.571</c:v>
                </c:pt>
                <c:pt idx="176">
                  <c:v>30846.972000000002</c:v>
                </c:pt>
                <c:pt idx="177">
                  <c:v>31446.445</c:v>
                </c:pt>
                <c:pt idx="178">
                  <c:v>32635.664000000001</c:v>
                </c:pt>
                <c:pt idx="179">
                  <c:v>33203.459000000003</c:v>
                </c:pt>
                <c:pt idx="180">
                  <c:v>34696.760999999999</c:v>
                </c:pt>
                <c:pt idx="181">
                  <c:v>33176.608</c:v>
                </c:pt>
                <c:pt idx="182">
                  <c:v>32471.701000000001</c:v>
                </c:pt>
                <c:pt idx="183">
                  <c:v>32009.96</c:v>
                </c:pt>
                <c:pt idx="184">
                  <c:v>31677.882000000001</c:v>
                </c:pt>
                <c:pt idx="185">
                  <c:v>31584.170999999998</c:v>
                </c:pt>
                <c:pt idx="186">
                  <c:v>31901.001</c:v>
                </c:pt>
                <c:pt idx="187">
                  <c:v>32305.545999999998</c:v>
                </c:pt>
                <c:pt idx="188">
                  <c:v>32411.366000000002</c:v>
                </c:pt>
                <c:pt idx="189">
                  <c:v>31419.690999999999</c:v>
                </c:pt>
                <c:pt idx="190">
                  <c:v>30836.913</c:v>
                </c:pt>
                <c:pt idx="191">
                  <c:v>30839.516</c:v>
                </c:pt>
                <c:pt idx="192">
                  <c:v>30449.788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389248"/>
        <c:axId val="963390496"/>
      </c:areaChart>
      <c:lineChart>
        <c:grouping val="standard"/>
        <c:varyColors val="0"/>
        <c:ser>
          <c:idx val="1"/>
          <c:order val="1"/>
          <c:tx>
            <c:strRef>
              <c:f>'Internet vacancies'!$C$12</c:f>
              <c:strCache>
                <c:ptCount val="1"/>
                <c:pt idx="0">
                  <c:v>Managers &amp; professionals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  <c:pt idx="157">
                  <c:v>44317</c:v>
                </c:pt>
                <c:pt idx="158">
                  <c:v>44348</c:v>
                </c:pt>
                <c:pt idx="159">
                  <c:v>44378</c:v>
                </c:pt>
                <c:pt idx="160">
                  <c:v>44409</c:v>
                </c:pt>
                <c:pt idx="161">
                  <c:v>44440</c:v>
                </c:pt>
                <c:pt idx="162">
                  <c:v>44470</c:v>
                </c:pt>
                <c:pt idx="163">
                  <c:v>44501</c:v>
                </c:pt>
                <c:pt idx="164">
                  <c:v>44531</c:v>
                </c:pt>
                <c:pt idx="165">
                  <c:v>44562</c:v>
                </c:pt>
                <c:pt idx="166">
                  <c:v>44593</c:v>
                </c:pt>
                <c:pt idx="167">
                  <c:v>44621</c:v>
                </c:pt>
                <c:pt idx="168">
                  <c:v>44652</c:v>
                </c:pt>
                <c:pt idx="169">
                  <c:v>44682</c:v>
                </c:pt>
                <c:pt idx="170">
                  <c:v>44713</c:v>
                </c:pt>
                <c:pt idx="171">
                  <c:v>44743</c:v>
                </c:pt>
                <c:pt idx="172">
                  <c:v>44774</c:v>
                </c:pt>
                <c:pt idx="173">
                  <c:v>44805</c:v>
                </c:pt>
                <c:pt idx="174">
                  <c:v>44835</c:v>
                </c:pt>
                <c:pt idx="175">
                  <c:v>44866</c:v>
                </c:pt>
                <c:pt idx="176">
                  <c:v>44896</c:v>
                </c:pt>
                <c:pt idx="177">
                  <c:v>44927</c:v>
                </c:pt>
                <c:pt idx="178">
                  <c:v>44958</c:v>
                </c:pt>
                <c:pt idx="179">
                  <c:v>44986</c:v>
                </c:pt>
                <c:pt idx="180">
                  <c:v>45017</c:v>
                </c:pt>
                <c:pt idx="181">
                  <c:v>45047</c:v>
                </c:pt>
                <c:pt idx="182">
                  <c:v>45078</c:v>
                </c:pt>
                <c:pt idx="183">
                  <c:v>45108</c:v>
                </c:pt>
                <c:pt idx="184">
                  <c:v>45139</c:v>
                </c:pt>
                <c:pt idx="185">
                  <c:v>45170</c:v>
                </c:pt>
                <c:pt idx="186">
                  <c:v>45200</c:v>
                </c:pt>
                <c:pt idx="187">
                  <c:v>45231</c:v>
                </c:pt>
                <c:pt idx="188">
                  <c:v>45261</c:v>
                </c:pt>
                <c:pt idx="189">
                  <c:v>45292</c:v>
                </c:pt>
                <c:pt idx="190">
                  <c:v>45323</c:v>
                </c:pt>
                <c:pt idx="191">
                  <c:v>45352</c:v>
                </c:pt>
                <c:pt idx="192">
                  <c:v>45383</c:v>
                </c:pt>
              </c:numCache>
            </c:numRef>
          </c:cat>
          <c:val>
            <c:numRef>
              <c:f>'Internet vacancies'!$C$13:$C$205</c:f>
              <c:numCache>
                <c:formatCode>#,##0</c:formatCode>
                <c:ptCount val="193"/>
                <c:pt idx="0">
                  <c:v>12464.608999999999</c:v>
                </c:pt>
                <c:pt idx="1">
                  <c:v>12144.893</c:v>
                </c:pt>
                <c:pt idx="2">
                  <c:v>12779.780999999999</c:v>
                </c:pt>
                <c:pt idx="3">
                  <c:v>12583.048999999999</c:v>
                </c:pt>
                <c:pt idx="4">
                  <c:v>12707.311000000002</c:v>
                </c:pt>
                <c:pt idx="5">
                  <c:v>12195.380999999999</c:v>
                </c:pt>
                <c:pt idx="6">
                  <c:v>12671.288</c:v>
                </c:pt>
                <c:pt idx="7">
                  <c:v>11943.295</c:v>
                </c:pt>
                <c:pt idx="8">
                  <c:v>11086.993</c:v>
                </c:pt>
                <c:pt idx="9">
                  <c:v>8924.1280000000006</c:v>
                </c:pt>
                <c:pt idx="10">
                  <c:v>7617.7710000000006</c:v>
                </c:pt>
                <c:pt idx="11">
                  <c:v>6411.6989999999996</c:v>
                </c:pt>
                <c:pt idx="12">
                  <c:v>6331.4660000000003</c:v>
                </c:pt>
                <c:pt idx="13">
                  <c:v>6277.7170000000006</c:v>
                </c:pt>
                <c:pt idx="14">
                  <c:v>6181.4970000000003</c:v>
                </c:pt>
                <c:pt idx="15">
                  <c:v>6336.0230000000001</c:v>
                </c:pt>
                <c:pt idx="16">
                  <c:v>6779.1119999999992</c:v>
                </c:pt>
                <c:pt idx="17">
                  <c:v>6567.0070000000005</c:v>
                </c:pt>
                <c:pt idx="18">
                  <c:v>6233.652</c:v>
                </c:pt>
                <c:pt idx="19">
                  <c:v>6309.8</c:v>
                </c:pt>
                <c:pt idx="20">
                  <c:v>6437.1569999999992</c:v>
                </c:pt>
                <c:pt idx="21">
                  <c:v>6944.2340000000004</c:v>
                </c:pt>
                <c:pt idx="22">
                  <c:v>7380.2029999999995</c:v>
                </c:pt>
                <c:pt idx="23">
                  <c:v>7482.4110000000001</c:v>
                </c:pt>
                <c:pt idx="24">
                  <c:v>7667.6109999999999</c:v>
                </c:pt>
                <c:pt idx="25">
                  <c:v>8217.6890000000003</c:v>
                </c:pt>
                <c:pt idx="26">
                  <c:v>7952.8530000000001</c:v>
                </c:pt>
                <c:pt idx="27">
                  <c:v>8325.0020000000004</c:v>
                </c:pt>
                <c:pt idx="28">
                  <c:v>8596.8420000000006</c:v>
                </c:pt>
                <c:pt idx="29">
                  <c:v>8706.5479999999989</c:v>
                </c:pt>
                <c:pt idx="30">
                  <c:v>9208.6990000000005</c:v>
                </c:pt>
                <c:pt idx="31">
                  <c:v>9511.8389999999999</c:v>
                </c:pt>
                <c:pt idx="32">
                  <c:v>10413.334000000001</c:v>
                </c:pt>
                <c:pt idx="33">
                  <c:v>10565.868</c:v>
                </c:pt>
                <c:pt idx="34">
                  <c:v>10630.177</c:v>
                </c:pt>
                <c:pt idx="35">
                  <c:v>11120.835999999999</c:v>
                </c:pt>
                <c:pt idx="36">
                  <c:v>12063.565000000001</c:v>
                </c:pt>
                <c:pt idx="37">
                  <c:v>11149.341</c:v>
                </c:pt>
                <c:pt idx="38">
                  <c:v>11101.927</c:v>
                </c:pt>
                <c:pt idx="39">
                  <c:v>11112.522999999999</c:v>
                </c:pt>
                <c:pt idx="40">
                  <c:v>10975.633</c:v>
                </c:pt>
                <c:pt idx="41">
                  <c:v>11271.642</c:v>
                </c:pt>
                <c:pt idx="42">
                  <c:v>11389.804</c:v>
                </c:pt>
                <c:pt idx="43">
                  <c:v>11609.869999999999</c:v>
                </c:pt>
                <c:pt idx="44">
                  <c:v>12304.887999999999</c:v>
                </c:pt>
                <c:pt idx="45">
                  <c:v>11451.202000000001</c:v>
                </c:pt>
                <c:pt idx="46">
                  <c:v>11695.629000000001</c:v>
                </c:pt>
                <c:pt idx="47">
                  <c:v>11670.929</c:v>
                </c:pt>
                <c:pt idx="48">
                  <c:v>12121.529</c:v>
                </c:pt>
                <c:pt idx="49">
                  <c:v>11546.681</c:v>
                </c:pt>
                <c:pt idx="50">
                  <c:v>11973.797</c:v>
                </c:pt>
                <c:pt idx="51">
                  <c:v>10973.885</c:v>
                </c:pt>
                <c:pt idx="52">
                  <c:v>10299.496999999999</c:v>
                </c:pt>
                <c:pt idx="53">
                  <c:v>10197.615</c:v>
                </c:pt>
                <c:pt idx="54">
                  <c:v>9194.3950000000004</c:v>
                </c:pt>
                <c:pt idx="55">
                  <c:v>8987.648000000001</c:v>
                </c:pt>
                <c:pt idx="56">
                  <c:v>8522.7389999999996</c:v>
                </c:pt>
                <c:pt idx="57">
                  <c:v>8096.3970000000008</c:v>
                </c:pt>
                <c:pt idx="58">
                  <c:v>7942.3109999999997</c:v>
                </c:pt>
                <c:pt idx="59">
                  <c:v>7707.1560000000009</c:v>
                </c:pt>
                <c:pt idx="60">
                  <c:v>7187.18</c:v>
                </c:pt>
                <c:pt idx="61">
                  <c:v>6888.7029999999995</c:v>
                </c:pt>
                <c:pt idx="62">
                  <c:v>6491.7119999999995</c:v>
                </c:pt>
                <c:pt idx="63">
                  <c:v>6266.3700000000008</c:v>
                </c:pt>
                <c:pt idx="64">
                  <c:v>6166.6730000000007</c:v>
                </c:pt>
                <c:pt idx="65">
                  <c:v>5766.7890000000007</c:v>
                </c:pt>
                <c:pt idx="66">
                  <c:v>5817.8270000000002</c:v>
                </c:pt>
                <c:pt idx="67">
                  <c:v>5660.6489999999994</c:v>
                </c:pt>
                <c:pt idx="68">
                  <c:v>5545.8490000000002</c:v>
                </c:pt>
                <c:pt idx="69">
                  <c:v>5971.1579999999994</c:v>
                </c:pt>
                <c:pt idx="70">
                  <c:v>5811.48</c:v>
                </c:pt>
                <c:pt idx="71">
                  <c:v>5725.9830000000002</c:v>
                </c:pt>
                <c:pt idx="72">
                  <c:v>5801.6319999999996</c:v>
                </c:pt>
                <c:pt idx="73">
                  <c:v>5628.7569999999996</c:v>
                </c:pt>
                <c:pt idx="74">
                  <c:v>5838.24</c:v>
                </c:pt>
                <c:pt idx="75">
                  <c:v>5910.2559999999994</c:v>
                </c:pt>
                <c:pt idx="76">
                  <c:v>5884.6219999999994</c:v>
                </c:pt>
                <c:pt idx="77">
                  <c:v>5907.9619999999995</c:v>
                </c:pt>
                <c:pt idx="78">
                  <c:v>6184.5550000000003</c:v>
                </c:pt>
                <c:pt idx="79">
                  <c:v>5718.4319999999998</c:v>
                </c:pt>
                <c:pt idx="80">
                  <c:v>5646.9970000000003</c:v>
                </c:pt>
                <c:pt idx="81">
                  <c:v>5740.5230000000001</c:v>
                </c:pt>
                <c:pt idx="82">
                  <c:v>5435.3960000000006</c:v>
                </c:pt>
                <c:pt idx="83">
                  <c:v>5430.4159999999993</c:v>
                </c:pt>
                <c:pt idx="84">
                  <c:v>5298.2060000000001</c:v>
                </c:pt>
                <c:pt idx="85">
                  <c:v>5193.2420000000002</c:v>
                </c:pt>
                <c:pt idx="86">
                  <c:v>5332.3869999999997</c:v>
                </c:pt>
                <c:pt idx="87">
                  <c:v>5564.6419999999998</c:v>
                </c:pt>
                <c:pt idx="88">
                  <c:v>5488.598</c:v>
                </c:pt>
                <c:pt idx="89">
                  <c:v>5488.9780000000001</c:v>
                </c:pt>
                <c:pt idx="90">
                  <c:v>5239.4969999999994</c:v>
                </c:pt>
                <c:pt idx="91">
                  <c:v>5307.1620000000003</c:v>
                </c:pt>
                <c:pt idx="92">
                  <c:v>5244.4690000000001</c:v>
                </c:pt>
                <c:pt idx="93">
                  <c:v>4849.8950000000004</c:v>
                </c:pt>
                <c:pt idx="94">
                  <c:v>4708.4030000000002</c:v>
                </c:pt>
                <c:pt idx="95">
                  <c:v>4583.3819999999996</c:v>
                </c:pt>
                <c:pt idx="96">
                  <c:v>4748.8060000000005</c:v>
                </c:pt>
                <c:pt idx="97">
                  <c:v>4815.5469999999996</c:v>
                </c:pt>
                <c:pt idx="98">
                  <c:v>5102.6130000000003</c:v>
                </c:pt>
                <c:pt idx="99">
                  <c:v>4558.5029999999997</c:v>
                </c:pt>
                <c:pt idx="100">
                  <c:v>4652.848</c:v>
                </c:pt>
                <c:pt idx="101">
                  <c:v>4612.49</c:v>
                </c:pt>
                <c:pt idx="102">
                  <c:v>4560.9459999999999</c:v>
                </c:pt>
                <c:pt idx="103">
                  <c:v>4589.7730000000001</c:v>
                </c:pt>
                <c:pt idx="104">
                  <c:v>4814.3770000000004</c:v>
                </c:pt>
                <c:pt idx="105">
                  <c:v>4894.8680000000004</c:v>
                </c:pt>
                <c:pt idx="106">
                  <c:v>5058.4549999999999</c:v>
                </c:pt>
                <c:pt idx="107">
                  <c:v>5013.3670000000002</c:v>
                </c:pt>
                <c:pt idx="108">
                  <c:v>5016.3789999999999</c:v>
                </c:pt>
                <c:pt idx="109">
                  <c:v>5089.4609999999993</c:v>
                </c:pt>
                <c:pt idx="110">
                  <c:v>5175.1229999999996</c:v>
                </c:pt>
                <c:pt idx="111">
                  <c:v>5164.8119999999999</c:v>
                </c:pt>
                <c:pt idx="112">
                  <c:v>5098.9489999999996</c:v>
                </c:pt>
                <c:pt idx="113">
                  <c:v>5135.018</c:v>
                </c:pt>
                <c:pt idx="114">
                  <c:v>5303.6639999999998</c:v>
                </c:pt>
                <c:pt idx="115">
                  <c:v>5487.2550000000001</c:v>
                </c:pt>
                <c:pt idx="116">
                  <c:v>5398.7510000000002</c:v>
                </c:pt>
                <c:pt idx="117">
                  <c:v>5550.558</c:v>
                </c:pt>
                <c:pt idx="118">
                  <c:v>5592.348</c:v>
                </c:pt>
                <c:pt idx="119">
                  <c:v>5946.4440000000004</c:v>
                </c:pt>
                <c:pt idx="120">
                  <c:v>5966.9</c:v>
                </c:pt>
                <c:pt idx="121">
                  <c:v>6071.4960000000001</c:v>
                </c:pt>
                <c:pt idx="122">
                  <c:v>5846.2960000000003</c:v>
                </c:pt>
                <c:pt idx="123">
                  <c:v>5888.5480000000007</c:v>
                </c:pt>
                <c:pt idx="124">
                  <c:v>5747.8730000000005</c:v>
                </c:pt>
                <c:pt idx="125">
                  <c:v>5677.0630000000001</c:v>
                </c:pt>
                <c:pt idx="126">
                  <c:v>5798.7129999999997</c:v>
                </c:pt>
                <c:pt idx="127">
                  <c:v>5847.8220000000001</c:v>
                </c:pt>
                <c:pt idx="128">
                  <c:v>5750.1709999999994</c:v>
                </c:pt>
                <c:pt idx="129">
                  <c:v>5835.9760000000006</c:v>
                </c:pt>
                <c:pt idx="130">
                  <c:v>6003.0419999999995</c:v>
                </c:pt>
                <c:pt idx="131">
                  <c:v>5908.2939999999999</c:v>
                </c:pt>
                <c:pt idx="132">
                  <c:v>6142.4440000000004</c:v>
                </c:pt>
                <c:pt idx="133">
                  <c:v>6118.5239999999994</c:v>
                </c:pt>
                <c:pt idx="134">
                  <c:v>5937.4279999999999</c:v>
                </c:pt>
                <c:pt idx="135">
                  <c:v>6006.844000000001</c:v>
                </c:pt>
                <c:pt idx="136">
                  <c:v>5921.5680000000002</c:v>
                </c:pt>
                <c:pt idx="137">
                  <c:v>5991.1030000000001</c:v>
                </c:pt>
                <c:pt idx="138">
                  <c:v>5905.87</c:v>
                </c:pt>
                <c:pt idx="139">
                  <c:v>5885.6610000000001</c:v>
                </c:pt>
                <c:pt idx="140">
                  <c:v>6229.4690000000001</c:v>
                </c:pt>
                <c:pt idx="141">
                  <c:v>6390.9249999999993</c:v>
                </c:pt>
                <c:pt idx="142">
                  <c:v>6303.8629999999994</c:v>
                </c:pt>
                <c:pt idx="143">
                  <c:v>4791.6099999999997</c:v>
                </c:pt>
                <c:pt idx="144">
                  <c:v>2928.0059999999999</c:v>
                </c:pt>
                <c:pt idx="145">
                  <c:v>3623.5040000000004</c:v>
                </c:pt>
                <c:pt idx="146">
                  <c:v>4761.4570000000003</c:v>
                </c:pt>
                <c:pt idx="147">
                  <c:v>5254.0150000000003</c:v>
                </c:pt>
                <c:pt idx="148">
                  <c:v>5568.0259999999998</c:v>
                </c:pt>
                <c:pt idx="149">
                  <c:v>6075.9570000000003</c:v>
                </c:pt>
                <c:pt idx="150">
                  <c:v>6355.8450000000003</c:v>
                </c:pt>
                <c:pt idx="151">
                  <c:v>6387.6770000000006</c:v>
                </c:pt>
                <c:pt idx="152">
                  <c:v>6875.9269999999997</c:v>
                </c:pt>
                <c:pt idx="153">
                  <c:v>7192.4710000000005</c:v>
                </c:pt>
                <c:pt idx="154">
                  <c:v>7439.018</c:v>
                </c:pt>
                <c:pt idx="155">
                  <c:v>8775.348</c:v>
                </c:pt>
                <c:pt idx="156">
                  <c:v>8438.0169999999998</c:v>
                </c:pt>
                <c:pt idx="157">
                  <c:v>8438.07</c:v>
                </c:pt>
                <c:pt idx="158">
                  <c:v>8722.5409999999993</c:v>
                </c:pt>
                <c:pt idx="159">
                  <c:v>8995.9979999999996</c:v>
                </c:pt>
                <c:pt idx="160">
                  <c:v>8962.8429999999989</c:v>
                </c:pt>
                <c:pt idx="161">
                  <c:v>9246.244999999999</c:v>
                </c:pt>
                <c:pt idx="162">
                  <c:v>9088.4789999999994</c:v>
                </c:pt>
                <c:pt idx="163">
                  <c:v>9664.5630000000001</c:v>
                </c:pt>
                <c:pt idx="164">
                  <c:v>9876.1270000000004</c:v>
                </c:pt>
                <c:pt idx="165">
                  <c:v>10370.447</c:v>
                </c:pt>
                <c:pt idx="166">
                  <c:v>10546.14</c:v>
                </c:pt>
                <c:pt idx="167">
                  <c:v>10557.942999999999</c:v>
                </c:pt>
                <c:pt idx="168">
                  <c:v>10705.343000000001</c:v>
                </c:pt>
                <c:pt idx="169">
                  <c:v>11468.373000000001</c:v>
                </c:pt>
                <c:pt idx="170">
                  <c:v>11527.099</c:v>
                </c:pt>
                <c:pt idx="171">
                  <c:v>11231.272000000001</c:v>
                </c:pt>
                <c:pt idx="172">
                  <c:v>11760.962</c:v>
                </c:pt>
                <c:pt idx="173">
                  <c:v>10379.737000000001</c:v>
                </c:pt>
                <c:pt idx="174">
                  <c:v>11286.762000000001</c:v>
                </c:pt>
                <c:pt idx="175">
                  <c:v>11089.385</c:v>
                </c:pt>
                <c:pt idx="176">
                  <c:v>11062.724</c:v>
                </c:pt>
                <c:pt idx="177">
                  <c:v>11169.471</c:v>
                </c:pt>
                <c:pt idx="178">
                  <c:v>11824.473</c:v>
                </c:pt>
                <c:pt idx="179">
                  <c:v>12156.191000000001</c:v>
                </c:pt>
                <c:pt idx="180">
                  <c:v>12968.904</c:v>
                </c:pt>
                <c:pt idx="181">
                  <c:v>12305.029999999999</c:v>
                </c:pt>
                <c:pt idx="182">
                  <c:v>12174.766</c:v>
                </c:pt>
                <c:pt idx="183">
                  <c:v>11978.832</c:v>
                </c:pt>
                <c:pt idx="184">
                  <c:v>11776.633000000002</c:v>
                </c:pt>
                <c:pt idx="185">
                  <c:v>11676.252999999999</c:v>
                </c:pt>
                <c:pt idx="186">
                  <c:v>12061.796</c:v>
                </c:pt>
                <c:pt idx="187">
                  <c:v>11920.292000000001</c:v>
                </c:pt>
                <c:pt idx="188">
                  <c:v>11723.611000000001</c:v>
                </c:pt>
                <c:pt idx="189">
                  <c:v>11569.069</c:v>
                </c:pt>
                <c:pt idx="190">
                  <c:v>11332.112000000001</c:v>
                </c:pt>
                <c:pt idx="191">
                  <c:v>11386.117</c:v>
                </c:pt>
                <c:pt idx="192">
                  <c:v>11450.496000000001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DF-BB3D-25A550A31967}"/>
            </c:ext>
          </c:extLst>
        </c:ser>
        <c:ser>
          <c:idx val="2"/>
          <c:order val="2"/>
          <c:tx>
            <c:strRef>
              <c:f>'Internet vacancies'!$D$12</c:f>
              <c:strCache>
                <c:ptCount val="1"/>
                <c:pt idx="0">
                  <c:v>Technicians &amp; trades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  <c:pt idx="157">
                  <c:v>44317</c:v>
                </c:pt>
                <c:pt idx="158">
                  <c:v>44348</c:v>
                </c:pt>
                <c:pt idx="159">
                  <c:v>44378</c:v>
                </c:pt>
                <c:pt idx="160">
                  <c:v>44409</c:v>
                </c:pt>
                <c:pt idx="161">
                  <c:v>44440</c:v>
                </c:pt>
                <c:pt idx="162">
                  <c:v>44470</c:v>
                </c:pt>
                <c:pt idx="163">
                  <c:v>44501</c:v>
                </c:pt>
                <c:pt idx="164">
                  <c:v>44531</c:v>
                </c:pt>
                <c:pt idx="165">
                  <c:v>44562</c:v>
                </c:pt>
                <c:pt idx="166">
                  <c:v>44593</c:v>
                </c:pt>
                <c:pt idx="167">
                  <c:v>44621</c:v>
                </c:pt>
                <c:pt idx="168">
                  <c:v>44652</c:v>
                </c:pt>
                <c:pt idx="169">
                  <c:v>44682</c:v>
                </c:pt>
                <c:pt idx="170">
                  <c:v>44713</c:v>
                </c:pt>
                <c:pt idx="171">
                  <c:v>44743</c:v>
                </c:pt>
                <c:pt idx="172">
                  <c:v>44774</c:v>
                </c:pt>
                <c:pt idx="173">
                  <c:v>44805</c:v>
                </c:pt>
                <c:pt idx="174">
                  <c:v>44835</c:v>
                </c:pt>
                <c:pt idx="175">
                  <c:v>44866</c:v>
                </c:pt>
                <c:pt idx="176">
                  <c:v>44896</c:v>
                </c:pt>
                <c:pt idx="177">
                  <c:v>44927</c:v>
                </c:pt>
                <c:pt idx="178">
                  <c:v>44958</c:v>
                </c:pt>
                <c:pt idx="179">
                  <c:v>44986</c:v>
                </c:pt>
                <c:pt idx="180">
                  <c:v>45017</c:v>
                </c:pt>
                <c:pt idx="181">
                  <c:v>45047</c:v>
                </c:pt>
                <c:pt idx="182">
                  <c:v>45078</c:v>
                </c:pt>
                <c:pt idx="183">
                  <c:v>45108</c:v>
                </c:pt>
                <c:pt idx="184">
                  <c:v>45139</c:v>
                </c:pt>
                <c:pt idx="185">
                  <c:v>45170</c:v>
                </c:pt>
                <c:pt idx="186">
                  <c:v>45200</c:v>
                </c:pt>
                <c:pt idx="187">
                  <c:v>45231</c:v>
                </c:pt>
                <c:pt idx="188">
                  <c:v>45261</c:v>
                </c:pt>
                <c:pt idx="189">
                  <c:v>45292</c:v>
                </c:pt>
                <c:pt idx="190">
                  <c:v>45323</c:v>
                </c:pt>
                <c:pt idx="191">
                  <c:v>45352</c:v>
                </c:pt>
                <c:pt idx="192">
                  <c:v>45383</c:v>
                </c:pt>
              </c:numCache>
            </c:numRef>
          </c:cat>
          <c:val>
            <c:numRef>
              <c:f>'Internet vacancies'!$D$13:$D$205</c:f>
              <c:numCache>
                <c:formatCode>#,##0</c:formatCode>
                <c:ptCount val="193"/>
                <c:pt idx="0">
                  <c:v>4098.0190000000002</c:v>
                </c:pt>
                <c:pt idx="1">
                  <c:v>3948.3919999999998</c:v>
                </c:pt>
                <c:pt idx="2">
                  <c:v>4186.9690000000001</c:v>
                </c:pt>
                <c:pt idx="3">
                  <c:v>4251.1080000000002</c:v>
                </c:pt>
                <c:pt idx="4">
                  <c:v>4179.9080000000004</c:v>
                </c:pt>
                <c:pt idx="5">
                  <c:v>4062.922</c:v>
                </c:pt>
                <c:pt idx="6">
                  <c:v>4006.9250000000002</c:v>
                </c:pt>
                <c:pt idx="7">
                  <c:v>3581.54</c:v>
                </c:pt>
                <c:pt idx="8">
                  <c:v>3259.6529999999998</c:v>
                </c:pt>
                <c:pt idx="9">
                  <c:v>2788.9639999999999</c:v>
                </c:pt>
                <c:pt idx="10">
                  <c:v>2474.4989999999998</c:v>
                </c:pt>
                <c:pt idx="11">
                  <c:v>2106.3409999999999</c:v>
                </c:pt>
                <c:pt idx="12">
                  <c:v>2095.7640000000001</c:v>
                </c:pt>
                <c:pt idx="13">
                  <c:v>2086.3470000000002</c:v>
                </c:pt>
                <c:pt idx="14">
                  <c:v>1966.885</c:v>
                </c:pt>
                <c:pt idx="15">
                  <c:v>1883.4380000000001</c:v>
                </c:pt>
                <c:pt idx="16">
                  <c:v>2020.903</c:v>
                </c:pt>
                <c:pt idx="17">
                  <c:v>2149.6080000000002</c:v>
                </c:pt>
                <c:pt idx="18">
                  <c:v>2114.8009999999999</c:v>
                </c:pt>
                <c:pt idx="19">
                  <c:v>2096.692</c:v>
                </c:pt>
                <c:pt idx="20">
                  <c:v>2441.277</c:v>
                </c:pt>
                <c:pt idx="21">
                  <c:v>2636.982</c:v>
                </c:pt>
                <c:pt idx="22">
                  <c:v>2788.654</c:v>
                </c:pt>
                <c:pt idx="23">
                  <c:v>2939.4259999999999</c:v>
                </c:pt>
                <c:pt idx="24">
                  <c:v>2833.4810000000002</c:v>
                </c:pt>
                <c:pt idx="25">
                  <c:v>3040.777</c:v>
                </c:pt>
                <c:pt idx="26">
                  <c:v>3057.0129999999999</c:v>
                </c:pt>
                <c:pt idx="27">
                  <c:v>3355.4009999999998</c:v>
                </c:pt>
                <c:pt idx="28">
                  <c:v>3204.11</c:v>
                </c:pt>
                <c:pt idx="29">
                  <c:v>3282.1860000000001</c:v>
                </c:pt>
                <c:pt idx="30">
                  <c:v>4338.7929999999997</c:v>
                </c:pt>
                <c:pt idx="31">
                  <c:v>4300.6120000000001</c:v>
                </c:pt>
                <c:pt idx="32">
                  <c:v>3676.252</c:v>
                </c:pt>
                <c:pt idx="33">
                  <c:v>3806.567</c:v>
                </c:pt>
                <c:pt idx="34">
                  <c:v>3807.797</c:v>
                </c:pt>
                <c:pt idx="35">
                  <c:v>3925.4540000000002</c:v>
                </c:pt>
                <c:pt idx="36">
                  <c:v>4084.5520000000001</c:v>
                </c:pt>
                <c:pt idx="37">
                  <c:v>3970.9969999999998</c:v>
                </c:pt>
                <c:pt idx="38">
                  <c:v>3984.37</c:v>
                </c:pt>
                <c:pt idx="39">
                  <c:v>4135.1570000000002</c:v>
                </c:pt>
                <c:pt idx="40">
                  <c:v>4155.232</c:v>
                </c:pt>
                <c:pt idx="41">
                  <c:v>4196.32</c:v>
                </c:pt>
                <c:pt idx="42">
                  <c:v>4076.4140000000002</c:v>
                </c:pt>
                <c:pt idx="43">
                  <c:v>4127.8649999999998</c:v>
                </c:pt>
                <c:pt idx="44">
                  <c:v>4372.4790000000003</c:v>
                </c:pt>
                <c:pt idx="45">
                  <c:v>4281.7209999999995</c:v>
                </c:pt>
                <c:pt idx="46">
                  <c:v>4516.6379999999999</c:v>
                </c:pt>
                <c:pt idx="47">
                  <c:v>4503.3559999999998</c:v>
                </c:pt>
                <c:pt idx="48">
                  <c:v>4631.2520000000004</c:v>
                </c:pt>
                <c:pt idx="49">
                  <c:v>4599.54</c:v>
                </c:pt>
                <c:pt idx="50">
                  <c:v>4530.1390000000001</c:v>
                </c:pt>
                <c:pt idx="51">
                  <c:v>4191.9179999999997</c:v>
                </c:pt>
                <c:pt idx="52">
                  <c:v>3922.3290000000002</c:v>
                </c:pt>
                <c:pt idx="53">
                  <c:v>3722.5859999999998</c:v>
                </c:pt>
                <c:pt idx="54">
                  <c:v>3561.4119999999998</c:v>
                </c:pt>
                <c:pt idx="55">
                  <c:v>3501.7829999999999</c:v>
                </c:pt>
                <c:pt idx="56">
                  <c:v>3358.9560000000001</c:v>
                </c:pt>
                <c:pt idx="57">
                  <c:v>3228.9189999999999</c:v>
                </c:pt>
                <c:pt idx="58">
                  <c:v>3122.8240000000001</c:v>
                </c:pt>
                <c:pt idx="59">
                  <c:v>3100.0309999999999</c:v>
                </c:pt>
                <c:pt idx="60">
                  <c:v>2942.413</c:v>
                </c:pt>
                <c:pt idx="61">
                  <c:v>2920.7739999999999</c:v>
                </c:pt>
                <c:pt idx="62">
                  <c:v>2658.6840000000002</c:v>
                </c:pt>
                <c:pt idx="63">
                  <c:v>2605.2179999999998</c:v>
                </c:pt>
                <c:pt idx="64">
                  <c:v>2646.0439999999999</c:v>
                </c:pt>
                <c:pt idx="65">
                  <c:v>2644.6930000000002</c:v>
                </c:pt>
                <c:pt idx="66">
                  <c:v>2723.239</c:v>
                </c:pt>
                <c:pt idx="67">
                  <c:v>2750.3310000000001</c:v>
                </c:pt>
                <c:pt idx="68">
                  <c:v>2767.7629999999999</c:v>
                </c:pt>
                <c:pt idx="69">
                  <c:v>3035.134</c:v>
                </c:pt>
                <c:pt idx="70">
                  <c:v>3100.712</c:v>
                </c:pt>
                <c:pt idx="71">
                  <c:v>3058.6109999999999</c:v>
                </c:pt>
                <c:pt idx="72">
                  <c:v>3085.9119999999998</c:v>
                </c:pt>
                <c:pt idx="73">
                  <c:v>3043.0210000000002</c:v>
                </c:pt>
                <c:pt idx="74">
                  <c:v>3281.299</c:v>
                </c:pt>
                <c:pt idx="75">
                  <c:v>3183.34</c:v>
                </c:pt>
                <c:pt idx="76">
                  <c:v>3225.0450000000001</c:v>
                </c:pt>
                <c:pt idx="77">
                  <c:v>3344.79</c:v>
                </c:pt>
                <c:pt idx="78">
                  <c:v>3364.547</c:v>
                </c:pt>
                <c:pt idx="79">
                  <c:v>2927.6729999999998</c:v>
                </c:pt>
                <c:pt idx="80">
                  <c:v>2611.8649999999998</c:v>
                </c:pt>
                <c:pt idx="81">
                  <c:v>2825.17</c:v>
                </c:pt>
                <c:pt idx="82">
                  <c:v>2721.3490000000002</c:v>
                </c:pt>
                <c:pt idx="83">
                  <c:v>2637.7139999999999</c:v>
                </c:pt>
                <c:pt idx="84">
                  <c:v>2523.578</c:v>
                </c:pt>
                <c:pt idx="85">
                  <c:v>2454.2109999999998</c:v>
                </c:pt>
                <c:pt idx="86">
                  <c:v>2578.6750000000002</c:v>
                </c:pt>
                <c:pt idx="87">
                  <c:v>2713.7710000000002</c:v>
                </c:pt>
                <c:pt idx="88">
                  <c:v>2598.694</c:v>
                </c:pt>
                <c:pt idx="89">
                  <c:v>2543.848</c:v>
                </c:pt>
                <c:pt idx="90">
                  <c:v>2593.9679999999998</c:v>
                </c:pt>
                <c:pt idx="91">
                  <c:v>2559.1729999999998</c:v>
                </c:pt>
                <c:pt idx="92">
                  <c:v>2438.1219999999998</c:v>
                </c:pt>
                <c:pt idx="93">
                  <c:v>2169.107</c:v>
                </c:pt>
                <c:pt idx="94">
                  <c:v>2133.1579999999999</c:v>
                </c:pt>
                <c:pt idx="95">
                  <c:v>2113.9899999999998</c:v>
                </c:pt>
                <c:pt idx="96">
                  <c:v>2176.3069999999998</c:v>
                </c:pt>
                <c:pt idx="97">
                  <c:v>2162.319</c:v>
                </c:pt>
                <c:pt idx="98">
                  <c:v>2059.0120000000002</c:v>
                </c:pt>
                <c:pt idx="99">
                  <c:v>2060.9720000000002</c:v>
                </c:pt>
                <c:pt idx="100">
                  <c:v>2074.3110000000001</c:v>
                </c:pt>
                <c:pt idx="101">
                  <c:v>2074.2539999999999</c:v>
                </c:pt>
                <c:pt idx="102">
                  <c:v>2104</c:v>
                </c:pt>
                <c:pt idx="103">
                  <c:v>2170.1729999999998</c:v>
                </c:pt>
                <c:pt idx="104">
                  <c:v>2150.067</c:v>
                </c:pt>
                <c:pt idx="105">
                  <c:v>2249.0259999999998</c:v>
                </c:pt>
                <c:pt idx="106">
                  <c:v>2338.2860000000001</c:v>
                </c:pt>
                <c:pt idx="107">
                  <c:v>2513.076</c:v>
                </c:pt>
                <c:pt idx="108">
                  <c:v>2441.5749999999998</c:v>
                </c:pt>
                <c:pt idx="109">
                  <c:v>2452.2710000000002</c:v>
                </c:pt>
                <c:pt idx="110">
                  <c:v>2635.319</c:v>
                </c:pt>
                <c:pt idx="111">
                  <c:v>2629.538</c:v>
                </c:pt>
                <c:pt idx="112">
                  <c:v>2653.1129999999998</c:v>
                </c:pt>
                <c:pt idx="113">
                  <c:v>2693.8470000000002</c:v>
                </c:pt>
                <c:pt idx="114">
                  <c:v>2778.857</c:v>
                </c:pt>
                <c:pt idx="115">
                  <c:v>2962.652</c:v>
                </c:pt>
                <c:pt idx="116">
                  <c:v>2875.9929999999999</c:v>
                </c:pt>
                <c:pt idx="117">
                  <c:v>2967.703</c:v>
                </c:pt>
                <c:pt idx="118">
                  <c:v>3114.3620000000001</c:v>
                </c:pt>
                <c:pt idx="119">
                  <c:v>3239.6419999999998</c:v>
                </c:pt>
                <c:pt idx="120">
                  <c:v>3457.9589999999998</c:v>
                </c:pt>
                <c:pt idx="121">
                  <c:v>3432.4760000000001</c:v>
                </c:pt>
                <c:pt idx="122">
                  <c:v>3269.076</c:v>
                </c:pt>
                <c:pt idx="123">
                  <c:v>3325.6660000000002</c:v>
                </c:pt>
                <c:pt idx="124">
                  <c:v>3296.3319999999999</c:v>
                </c:pt>
                <c:pt idx="125">
                  <c:v>3329.3249999999998</c:v>
                </c:pt>
                <c:pt idx="126">
                  <c:v>3241.88</c:v>
                </c:pt>
                <c:pt idx="127">
                  <c:v>3188.0709999999999</c:v>
                </c:pt>
                <c:pt idx="128">
                  <c:v>3386.33</c:v>
                </c:pt>
                <c:pt idx="129">
                  <c:v>3343.6039999999998</c:v>
                </c:pt>
                <c:pt idx="130">
                  <c:v>3443.3209999999999</c:v>
                </c:pt>
                <c:pt idx="131">
                  <c:v>3339.2190000000001</c:v>
                </c:pt>
                <c:pt idx="132">
                  <c:v>3264.4940000000001</c:v>
                </c:pt>
                <c:pt idx="133">
                  <c:v>3362.0410000000002</c:v>
                </c:pt>
                <c:pt idx="134">
                  <c:v>3226.9540000000002</c:v>
                </c:pt>
                <c:pt idx="135">
                  <c:v>3208.2489999999998</c:v>
                </c:pt>
                <c:pt idx="136">
                  <c:v>3212.0940000000001</c:v>
                </c:pt>
                <c:pt idx="137">
                  <c:v>3172.4589999999998</c:v>
                </c:pt>
                <c:pt idx="138">
                  <c:v>3235.4740000000002</c:v>
                </c:pt>
                <c:pt idx="139">
                  <c:v>3159.7429999999999</c:v>
                </c:pt>
                <c:pt idx="140">
                  <c:v>3258.14</c:v>
                </c:pt>
                <c:pt idx="141">
                  <c:v>3367.038</c:v>
                </c:pt>
                <c:pt idx="142">
                  <c:v>3238.5230000000001</c:v>
                </c:pt>
                <c:pt idx="143">
                  <c:v>2620.174</c:v>
                </c:pt>
                <c:pt idx="144">
                  <c:v>1874.1469999999999</c:v>
                </c:pt>
                <c:pt idx="145">
                  <c:v>2267.29</c:v>
                </c:pt>
                <c:pt idx="146">
                  <c:v>3068.2550000000001</c:v>
                </c:pt>
                <c:pt idx="147">
                  <c:v>3498.6930000000002</c:v>
                </c:pt>
                <c:pt idx="148">
                  <c:v>3737.4070000000002</c:v>
                </c:pt>
                <c:pt idx="149">
                  <c:v>4068.4050000000002</c:v>
                </c:pt>
                <c:pt idx="150">
                  <c:v>4321.2049999999999</c:v>
                </c:pt>
                <c:pt idx="151">
                  <c:v>4487.9809999999998</c:v>
                </c:pt>
                <c:pt idx="152">
                  <c:v>4434.2950000000001</c:v>
                </c:pt>
                <c:pt idx="153">
                  <c:v>4747.8900000000003</c:v>
                </c:pt>
                <c:pt idx="154">
                  <c:v>4700.067</c:v>
                </c:pt>
                <c:pt idx="155">
                  <c:v>5556.4930000000004</c:v>
                </c:pt>
                <c:pt idx="156">
                  <c:v>5223.7870000000003</c:v>
                </c:pt>
                <c:pt idx="157">
                  <c:v>5234.1310000000003</c:v>
                </c:pt>
                <c:pt idx="158">
                  <c:v>5214.6809999999996</c:v>
                </c:pt>
                <c:pt idx="159">
                  <c:v>5163.6180000000004</c:v>
                </c:pt>
                <c:pt idx="160">
                  <c:v>5268.8720000000003</c:v>
                </c:pt>
                <c:pt idx="161">
                  <c:v>5408.7740000000003</c:v>
                </c:pt>
                <c:pt idx="162">
                  <c:v>5237.0969999999998</c:v>
                </c:pt>
                <c:pt idx="163">
                  <c:v>5404.3620000000001</c:v>
                </c:pt>
                <c:pt idx="164">
                  <c:v>5485.0559999999996</c:v>
                </c:pt>
                <c:pt idx="165">
                  <c:v>5940.0990000000002</c:v>
                </c:pt>
                <c:pt idx="166">
                  <c:v>6003.67</c:v>
                </c:pt>
                <c:pt idx="167">
                  <c:v>6079.7650000000003</c:v>
                </c:pt>
                <c:pt idx="168">
                  <c:v>6095.8429999999998</c:v>
                </c:pt>
                <c:pt idx="169">
                  <c:v>6062.6620000000003</c:v>
                </c:pt>
                <c:pt idx="170">
                  <c:v>6280.0919999999996</c:v>
                </c:pt>
                <c:pt idx="171">
                  <c:v>6072.19</c:v>
                </c:pt>
                <c:pt idx="172">
                  <c:v>6049.1189999999997</c:v>
                </c:pt>
                <c:pt idx="173">
                  <c:v>5686.9110000000001</c:v>
                </c:pt>
                <c:pt idx="174">
                  <c:v>5767.0479999999998</c:v>
                </c:pt>
                <c:pt idx="175">
                  <c:v>5676.43</c:v>
                </c:pt>
                <c:pt idx="176">
                  <c:v>5849.8549999999996</c:v>
                </c:pt>
                <c:pt idx="177">
                  <c:v>6073.7129999999997</c:v>
                </c:pt>
                <c:pt idx="178">
                  <c:v>6199.9</c:v>
                </c:pt>
                <c:pt idx="179">
                  <c:v>6268.2749999999996</c:v>
                </c:pt>
                <c:pt idx="180">
                  <c:v>6844.6480000000001</c:v>
                </c:pt>
                <c:pt idx="181">
                  <c:v>6637.9319999999998</c:v>
                </c:pt>
                <c:pt idx="182">
                  <c:v>6384.02</c:v>
                </c:pt>
                <c:pt idx="183">
                  <c:v>6310.433</c:v>
                </c:pt>
                <c:pt idx="184">
                  <c:v>6241.5529999999999</c:v>
                </c:pt>
                <c:pt idx="185">
                  <c:v>6295.1239999999998</c:v>
                </c:pt>
                <c:pt idx="186">
                  <c:v>6357.6109999999999</c:v>
                </c:pt>
                <c:pt idx="187">
                  <c:v>6476.7190000000001</c:v>
                </c:pt>
                <c:pt idx="188">
                  <c:v>6462.0219999999999</c:v>
                </c:pt>
                <c:pt idx="189">
                  <c:v>6069.4629999999997</c:v>
                </c:pt>
                <c:pt idx="190">
                  <c:v>6166.7219999999998</c:v>
                </c:pt>
                <c:pt idx="191">
                  <c:v>6116.5410000000002</c:v>
                </c:pt>
                <c:pt idx="192">
                  <c:v>5839.0439999999999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9-4CDF-BB3D-25A550A31967}"/>
            </c:ext>
          </c:extLst>
        </c:ser>
        <c:ser>
          <c:idx val="3"/>
          <c:order val="3"/>
          <c:tx>
            <c:strRef>
              <c:f>'Internet vacancies'!$E$12</c:f>
              <c:strCache>
                <c:ptCount val="1"/>
                <c:pt idx="0">
                  <c:v>Machinery operators, drivers &amp; labourers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  <c:pt idx="157">
                  <c:v>44317</c:v>
                </c:pt>
                <c:pt idx="158">
                  <c:v>44348</c:v>
                </c:pt>
                <c:pt idx="159">
                  <c:v>44378</c:v>
                </c:pt>
                <c:pt idx="160">
                  <c:v>44409</c:v>
                </c:pt>
                <c:pt idx="161">
                  <c:v>44440</c:v>
                </c:pt>
                <c:pt idx="162">
                  <c:v>44470</c:v>
                </c:pt>
                <c:pt idx="163">
                  <c:v>44501</c:v>
                </c:pt>
                <c:pt idx="164">
                  <c:v>44531</c:v>
                </c:pt>
                <c:pt idx="165">
                  <c:v>44562</c:v>
                </c:pt>
                <c:pt idx="166">
                  <c:v>44593</c:v>
                </c:pt>
                <c:pt idx="167">
                  <c:v>44621</c:v>
                </c:pt>
                <c:pt idx="168">
                  <c:v>44652</c:v>
                </c:pt>
                <c:pt idx="169">
                  <c:v>44682</c:v>
                </c:pt>
                <c:pt idx="170">
                  <c:v>44713</c:v>
                </c:pt>
                <c:pt idx="171">
                  <c:v>44743</c:v>
                </c:pt>
                <c:pt idx="172">
                  <c:v>44774</c:v>
                </c:pt>
                <c:pt idx="173">
                  <c:v>44805</c:v>
                </c:pt>
                <c:pt idx="174">
                  <c:v>44835</c:v>
                </c:pt>
                <c:pt idx="175">
                  <c:v>44866</c:v>
                </c:pt>
                <c:pt idx="176">
                  <c:v>44896</c:v>
                </c:pt>
                <c:pt idx="177">
                  <c:v>44927</c:v>
                </c:pt>
                <c:pt idx="178">
                  <c:v>44958</c:v>
                </c:pt>
                <c:pt idx="179">
                  <c:v>44986</c:v>
                </c:pt>
                <c:pt idx="180">
                  <c:v>45017</c:v>
                </c:pt>
                <c:pt idx="181">
                  <c:v>45047</c:v>
                </c:pt>
                <c:pt idx="182">
                  <c:v>45078</c:v>
                </c:pt>
                <c:pt idx="183">
                  <c:v>45108</c:v>
                </c:pt>
                <c:pt idx="184">
                  <c:v>45139</c:v>
                </c:pt>
                <c:pt idx="185">
                  <c:v>45170</c:v>
                </c:pt>
                <c:pt idx="186">
                  <c:v>45200</c:v>
                </c:pt>
                <c:pt idx="187">
                  <c:v>45231</c:v>
                </c:pt>
                <c:pt idx="188">
                  <c:v>45261</c:v>
                </c:pt>
                <c:pt idx="189">
                  <c:v>45292</c:v>
                </c:pt>
                <c:pt idx="190">
                  <c:v>45323</c:v>
                </c:pt>
                <c:pt idx="191">
                  <c:v>45352</c:v>
                </c:pt>
                <c:pt idx="192">
                  <c:v>45383</c:v>
                </c:pt>
              </c:numCache>
            </c:numRef>
          </c:cat>
          <c:val>
            <c:numRef>
              <c:f>'Internet vacancies'!$E$13:$E$205</c:f>
              <c:numCache>
                <c:formatCode>#,##0</c:formatCode>
                <c:ptCount val="193"/>
                <c:pt idx="0">
                  <c:v>5247.3249999999998</c:v>
                </c:pt>
                <c:pt idx="1">
                  <c:v>5238.3530000000001</c:v>
                </c:pt>
                <c:pt idx="2">
                  <c:v>5182.2790000000005</c:v>
                </c:pt>
                <c:pt idx="3">
                  <c:v>5019.491</c:v>
                </c:pt>
                <c:pt idx="4">
                  <c:v>4714.0789999999997</c:v>
                </c:pt>
                <c:pt idx="5">
                  <c:v>4427.2299999999996</c:v>
                </c:pt>
                <c:pt idx="6">
                  <c:v>4102.1120000000001</c:v>
                </c:pt>
                <c:pt idx="7">
                  <c:v>3520.779</c:v>
                </c:pt>
                <c:pt idx="8">
                  <c:v>3374.884</c:v>
                </c:pt>
                <c:pt idx="9">
                  <c:v>3075.4560000000001</c:v>
                </c:pt>
                <c:pt idx="10">
                  <c:v>2698.1729999999998</c:v>
                </c:pt>
                <c:pt idx="11">
                  <c:v>2594.797</c:v>
                </c:pt>
                <c:pt idx="12">
                  <c:v>2626.3270000000002</c:v>
                </c:pt>
                <c:pt idx="13">
                  <c:v>2607.1610000000001</c:v>
                </c:pt>
                <c:pt idx="14">
                  <c:v>2396.4360000000001</c:v>
                </c:pt>
                <c:pt idx="15">
                  <c:v>1882.8600000000001</c:v>
                </c:pt>
                <c:pt idx="16">
                  <c:v>2378.125</c:v>
                </c:pt>
                <c:pt idx="17">
                  <c:v>2586.8609999999999</c:v>
                </c:pt>
                <c:pt idx="18">
                  <c:v>2728.1039999999998</c:v>
                </c:pt>
                <c:pt idx="19">
                  <c:v>2997.2719999999999</c:v>
                </c:pt>
                <c:pt idx="20">
                  <c:v>3146.4759999999997</c:v>
                </c:pt>
                <c:pt idx="21">
                  <c:v>3203.9989999999998</c:v>
                </c:pt>
                <c:pt idx="22">
                  <c:v>3485.6779999999999</c:v>
                </c:pt>
                <c:pt idx="23">
                  <c:v>3231.5940000000001</c:v>
                </c:pt>
                <c:pt idx="24">
                  <c:v>3458.3209999999999</c:v>
                </c:pt>
                <c:pt idx="25">
                  <c:v>3502.1849999999999</c:v>
                </c:pt>
                <c:pt idx="26">
                  <c:v>3693.7370000000001</c:v>
                </c:pt>
                <c:pt idx="27">
                  <c:v>3925.6120000000001</c:v>
                </c:pt>
                <c:pt idx="28">
                  <c:v>4055.0770000000002</c:v>
                </c:pt>
                <c:pt idx="29">
                  <c:v>3939.913</c:v>
                </c:pt>
                <c:pt idx="30">
                  <c:v>4286.8249999999998</c:v>
                </c:pt>
                <c:pt idx="31">
                  <c:v>4032.0039999999999</c:v>
                </c:pt>
                <c:pt idx="32">
                  <c:v>3823.1809999999996</c:v>
                </c:pt>
                <c:pt idx="33">
                  <c:v>3846.6590000000001</c:v>
                </c:pt>
                <c:pt idx="34">
                  <c:v>3906.3339999999998</c:v>
                </c:pt>
                <c:pt idx="35">
                  <c:v>4118.8510000000006</c:v>
                </c:pt>
                <c:pt idx="36">
                  <c:v>4140.4390000000003</c:v>
                </c:pt>
                <c:pt idx="37">
                  <c:v>4191.924</c:v>
                </c:pt>
                <c:pt idx="38">
                  <c:v>4462.3549999999996</c:v>
                </c:pt>
                <c:pt idx="39">
                  <c:v>4501.1120000000001</c:v>
                </c:pt>
                <c:pt idx="40">
                  <c:v>4370.6149999999998</c:v>
                </c:pt>
                <c:pt idx="41">
                  <c:v>4532.6550000000007</c:v>
                </c:pt>
                <c:pt idx="42">
                  <c:v>4128.0060000000003</c:v>
                </c:pt>
                <c:pt idx="43">
                  <c:v>4501.2749999999996</c:v>
                </c:pt>
                <c:pt idx="44">
                  <c:v>4569.8209999999999</c:v>
                </c:pt>
                <c:pt idx="45">
                  <c:v>4234.4769999999999</c:v>
                </c:pt>
                <c:pt idx="46">
                  <c:v>4437.8770000000004</c:v>
                </c:pt>
                <c:pt idx="47">
                  <c:v>4463.5169999999998</c:v>
                </c:pt>
                <c:pt idx="48">
                  <c:v>4377.5519999999997</c:v>
                </c:pt>
                <c:pt idx="49">
                  <c:v>4307.4889999999996</c:v>
                </c:pt>
                <c:pt idx="50">
                  <c:v>3974.0940000000001</c:v>
                </c:pt>
                <c:pt idx="51">
                  <c:v>3856.16</c:v>
                </c:pt>
                <c:pt idx="52">
                  <c:v>3700.5429999999997</c:v>
                </c:pt>
                <c:pt idx="53">
                  <c:v>3315.8589999999999</c:v>
                </c:pt>
                <c:pt idx="54">
                  <c:v>3030.3580000000002</c:v>
                </c:pt>
                <c:pt idx="55">
                  <c:v>2982.33</c:v>
                </c:pt>
                <c:pt idx="56">
                  <c:v>3078.3010000000004</c:v>
                </c:pt>
                <c:pt idx="57">
                  <c:v>3091.002</c:v>
                </c:pt>
                <c:pt idx="58">
                  <c:v>2826.509</c:v>
                </c:pt>
                <c:pt idx="59">
                  <c:v>2816.8789999999999</c:v>
                </c:pt>
                <c:pt idx="60">
                  <c:v>2678.8490000000002</c:v>
                </c:pt>
                <c:pt idx="61">
                  <c:v>2611.2579999999998</c:v>
                </c:pt>
                <c:pt idx="62">
                  <c:v>2391.7309999999998</c:v>
                </c:pt>
                <c:pt idx="63">
                  <c:v>2323.6170000000002</c:v>
                </c:pt>
                <c:pt idx="64">
                  <c:v>2367.9560000000001</c:v>
                </c:pt>
                <c:pt idx="65">
                  <c:v>2439.5329999999999</c:v>
                </c:pt>
                <c:pt idx="66">
                  <c:v>2457.636</c:v>
                </c:pt>
                <c:pt idx="67">
                  <c:v>2500.134</c:v>
                </c:pt>
                <c:pt idx="68">
                  <c:v>2393.712</c:v>
                </c:pt>
                <c:pt idx="69">
                  <c:v>2585.0910000000003</c:v>
                </c:pt>
                <c:pt idx="70">
                  <c:v>2603.672</c:v>
                </c:pt>
                <c:pt idx="71">
                  <c:v>2545.1190000000001</c:v>
                </c:pt>
                <c:pt idx="72">
                  <c:v>2537.2289999999998</c:v>
                </c:pt>
                <c:pt idx="73">
                  <c:v>2501.6610000000001</c:v>
                </c:pt>
                <c:pt idx="74">
                  <c:v>2619.9960000000001</c:v>
                </c:pt>
                <c:pt idx="75">
                  <c:v>2574.3090000000002</c:v>
                </c:pt>
                <c:pt idx="76">
                  <c:v>2825.0129999999999</c:v>
                </c:pt>
                <c:pt idx="77">
                  <c:v>2707.6190000000001</c:v>
                </c:pt>
                <c:pt idx="78">
                  <c:v>2756.732</c:v>
                </c:pt>
                <c:pt idx="79">
                  <c:v>2488.2269999999999</c:v>
                </c:pt>
                <c:pt idx="80">
                  <c:v>2318.6660000000002</c:v>
                </c:pt>
                <c:pt idx="81">
                  <c:v>2420.1970000000001</c:v>
                </c:pt>
                <c:pt idx="82">
                  <c:v>2420.971</c:v>
                </c:pt>
                <c:pt idx="83">
                  <c:v>2160.893</c:v>
                </c:pt>
                <c:pt idx="84">
                  <c:v>2028.8009999999999</c:v>
                </c:pt>
                <c:pt idx="85">
                  <c:v>1870.0930000000001</c:v>
                </c:pt>
                <c:pt idx="86">
                  <c:v>1915.171</c:v>
                </c:pt>
                <c:pt idx="87">
                  <c:v>1879.9059999999999</c:v>
                </c:pt>
                <c:pt idx="88">
                  <c:v>1831.7550000000001</c:v>
                </c:pt>
                <c:pt idx="89">
                  <c:v>2033.8560000000002</c:v>
                </c:pt>
                <c:pt idx="90">
                  <c:v>1969.5439999999999</c:v>
                </c:pt>
                <c:pt idx="91">
                  <c:v>2038.67</c:v>
                </c:pt>
                <c:pt idx="92">
                  <c:v>1928.0050000000001</c:v>
                </c:pt>
                <c:pt idx="93">
                  <c:v>1854.7939999999999</c:v>
                </c:pt>
                <c:pt idx="94">
                  <c:v>1680.953</c:v>
                </c:pt>
                <c:pt idx="95">
                  <c:v>1694.0819999999999</c:v>
                </c:pt>
                <c:pt idx="96">
                  <c:v>1690.058</c:v>
                </c:pt>
                <c:pt idx="97">
                  <c:v>1734.192</c:v>
                </c:pt>
                <c:pt idx="98">
                  <c:v>1878.8200000000002</c:v>
                </c:pt>
                <c:pt idx="99">
                  <c:v>1743.9749999999999</c:v>
                </c:pt>
                <c:pt idx="100">
                  <c:v>1661.1799999999998</c:v>
                </c:pt>
                <c:pt idx="101">
                  <c:v>1659.116</c:v>
                </c:pt>
                <c:pt idx="102">
                  <c:v>1756.7739999999999</c:v>
                </c:pt>
                <c:pt idx="103">
                  <c:v>1772.0029999999999</c:v>
                </c:pt>
                <c:pt idx="104">
                  <c:v>1945.902</c:v>
                </c:pt>
                <c:pt idx="105">
                  <c:v>1781.691</c:v>
                </c:pt>
                <c:pt idx="106">
                  <c:v>1930.742</c:v>
                </c:pt>
                <c:pt idx="107">
                  <c:v>2092.92</c:v>
                </c:pt>
                <c:pt idx="108">
                  <c:v>2089.6849999999999</c:v>
                </c:pt>
                <c:pt idx="109">
                  <c:v>2161.6950000000002</c:v>
                </c:pt>
                <c:pt idx="110">
                  <c:v>2183.6579999999999</c:v>
                </c:pt>
                <c:pt idx="111">
                  <c:v>2183.0039999999999</c:v>
                </c:pt>
                <c:pt idx="112">
                  <c:v>2155.4789999999998</c:v>
                </c:pt>
                <c:pt idx="113">
                  <c:v>2206.5810000000001</c:v>
                </c:pt>
                <c:pt idx="114">
                  <c:v>2255.8879999999999</c:v>
                </c:pt>
                <c:pt idx="115">
                  <c:v>2337.2370000000001</c:v>
                </c:pt>
                <c:pt idx="116">
                  <c:v>2307.9270000000001</c:v>
                </c:pt>
                <c:pt idx="117">
                  <c:v>2248.9740000000002</c:v>
                </c:pt>
                <c:pt idx="118">
                  <c:v>2361.848</c:v>
                </c:pt>
                <c:pt idx="119">
                  <c:v>2443.5720000000001</c:v>
                </c:pt>
                <c:pt idx="120">
                  <c:v>2485.2350000000001</c:v>
                </c:pt>
                <c:pt idx="121">
                  <c:v>2428.6310000000003</c:v>
                </c:pt>
                <c:pt idx="122">
                  <c:v>2449.259</c:v>
                </c:pt>
                <c:pt idx="123">
                  <c:v>2453.424</c:v>
                </c:pt>
                <c:pt idx="124">
                  <c:v>2437.7619999999997</c:v>
                </c:pt>
                <c:pt idx="125">
                  <c:v>2407.0039999999999</c:v>
                </c:pt>
                <c:pt idx="126">
                  <c:v>2356.23</c:v>
                </c:pt>
                <c:pt idx="127">
                  <c:v>2323.3440000000001</c:v>
                </c:pt>
                <c:pt idx="128">
                  <c:v>2368.672</c:v>
                </c:pt>
                <c:pt idx="129">
                  <c:v>2333.951</c:v>
                </c:pt>
                <c:pt idx="130">
                  <c:v>2366.8530000000001</c:v>
                </c:pt>
                <c:pt idx="131">
                  <c:v>2385.3760000000002</c:v>
                </c:pt>
                <c:pt idx="132">
                  <c:v>2603.902</c:v>
                </c:pt>
                <c:pt idx="133">
                  <c:v>2528.556</c:v>
                </c:pt>
                <c:pt idx="134">
                  <c:v>2425.1379999999999</c:v>
                </c:pt>
                <c:pt idx="135">
                  <c:v>2540.1329999999998</c:v>
                </c:pt>
                <c:pt idx="136">
                  <c:v>2372.2539999999999</c:v>
                </c:pt>
                <c:pt idx="137">
                  <c:v>2471.6979999999999</c:v>
                </c:pt>
                <c:pt idx="138">
                  <c:v>2368.748</c:v>
                </c:pt>
                <c:pt idx="139">
                  <c:v>2496.0740000000001</c:v>
                </c:pt>
                <c:pt idx="140">
                  <c:v>2595.884</c:v>
                </c:pt>
                <c:pt idx="141">
                  <c:v>2534.2139999999999</c:v>
                </c:pt>
                <c:pt idx="142">
                  <c:v>2586.663</c:v>
                </c:pt>
                <c:pt idx="143">
                  <c:v>2340.107</c:v>
                </c:pt>
                <c:pt idx="144">
                  <c:v>1986.3489999999999</c:v>
                </c:pt>
                <c:pt idx="145">
                  <c:v>2237.16</c:v>
                </c:pt>
                <c:pt idx="146">
                  <c:v>2694.77</c:v>
                </c:pt>
                <c:pt idx="147">
                  <c:v>3102.0550000000003</c:v>
                </c:pt>
                <c:pt idx="148">
                  <c:v>3352.078</c:v>
                </c:pt>
                <c:pt idx="149">
                  <c:v>3361.6109999999999</c:v>
                </c:pt>
                <c:pt idx="150">
                  <c:v>3623.8310000000001</c:v>
                </c:pt>
                <c:pt idx="151">
                  <c:v>3642.096</c:v>
                </c:pt>
                <c:pt idx="152">
                  <c:v>3847.6170000000002</c:v>
                </c:pt>
                <c:pt idx="153">
                  <c:v>4030.5169999999998</c:v>
                </c:pt>
                <c:pt idx="154">
                  <c:v>3909.9090000000001</c:v>
                </c:pt>
                <c:pt idx="155">
                  <c:v>4710.6039999999994</c:v>
                </c:pt>
                <c:pt idx="156">
                  <c:v>4242.6949999999997</c:v>
                </c:pt>
                <c:pt idx="157">
                  <c:v>4362.4220000000005</c:v>
                </c:pt>
                <c:pt idx="158">
                  <c:v>4504.027</c:v>
                </c:pt>
                <c:pt idx="159">
                  <c:v>4480.4790000000003</c:v>
                </c:pt>
                <c:pt idx="160">
                  <c:v>4748.1390000000001</c:v>
                </c:pt>
                <c:pt idx="161">
                  <c:v>5012.1379999999999</c:v>
                </c:pt>
                <c:pt idx="162">
                  <c:v>4750.0370000000003</c:v>
                </c:pt>
                <c:pt idx="163">
                  <c:v>4674.7749999999996</c:v>
                </c:pt>
                <c:pt idx="164">
                  <c:v>4916.4230000000007</c:v>
                </c:pt>
                <c:pt idx="165">
                  <c:v>5336.4709999999995</c:v>
                </c:pt>
                <c:pt idx="166">
                  <c:v>5535.424</c:v>
                </c:pt>
                <c:pt idx="167">
                  <c:v>5427.15</c:v>
                </c:pt>
                <c:pt idx="168">
                  <c:v>5423.9279999999999</c:v>
                </c:pt>
                <c:pt idx="169">
                  <c:v>5462.9850000000006</c:v>
                </c:pt>
                <c:pt idx="170">
                  <c:v>5507.48</c:v>
                </c:pt>
                <c:pt idx="171">
                  <c:v>5343.71</c:v>
                </c:pt>
                <c:pt idx="172">
                  <c:v>5170.12</c:v>
                </c:pt>
                <c:pt idx="173">
                  <c:v>4776.942</c:v>
                </c:pt>
                <c:pt idx="174">
                  <c:v>4911.3500000000004</c:v>
                </c:pt>
                <c:pt idx="175">
                  <c:v>4877.4979999999996</c:v>
                </c:pt>
                <c:pt idx="176">
                  <c:v>4769.2529999999997</c:v>
                </c:pt>
                <c:pt idx="177">
                  <c:v>4885.1939999999995</c:v>
                </c:pt>
                <c:pt idx="178">
                  <c:v>4841.3440000000001</c:v>
                </c:pt>
                <c:pt idx="179">
                  <c:v>5013.7000000000007</c:v>
                </c:pt>
                <c:pt idx="180">
                  <c:v>4980.34</c:v>
                </c:pt>
                <c:pt idx="181">
                  <c:v>4785.3510000000006</c:v>
                </c:pt>
                <c:pt idx="182">
                  <c:v>4703.8829999999998</c:v>
                </c:pt>
                <c:pt idx="183">
                  <c:v>4560.1589999999997</c:v>
                </c:pt>
                <c:pt idx="184">
                  <c:v>4598.8629999999994</c:v>
                </c:pt>
                <c:pt idx="185">
                  <c:v>4493.393</c:v>
                </c:pt>
                <c:pt idx="186">
                  <c:v>4554.0870000000004</c:v>
                </c:pt>
                <c:pt idx="187">
                  <c:v>4664.366</c:v>
                </c:pt>
                <c:pt idx="188">
                  <c:v>4787.2080000000005</c:v>
                </c:pt>
                <c:pt idx="189">
                  <c:v>4426.0410000000002</c:v>
                </c:pt>
                <c:pt idx="190">
                  <c:v>4279.5540000000001</c:v>
                </c:pt>
                <c:pt idx="191">
                  <c:v>4164.7240000000002</c:v>
                </c:pt>
                <c:pt idx="192">
                  <c:v>4141.9380000000001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9-4CDF-BB3D-25A550A31967}"/>
            </c:ext>
          </c:extLst>
        </c:ser>
        <c:ser>
          <c:idx val="4"/>
          <c:order val="4"/>
          <c:tx>
            <c:strRef>
              <c:f>'Internet vacancies'!$F$12</c:f>
              <c:strCache>
                <c:ptCount val="1"/>
                <c:pt idx="0">
                  <c:v>Other(a)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  <c:pt idx="157">
                  <c:v>44317</c:v>
                </c:pt>
                <c:pt idx="158">
                  <c:v>44348</c:v>
                </c:pt>
                <c:pt idx="159">
                  <c:v>44378</c:v>
                </c:pt>
                <c:pt idx="160">
                  <c:v>44409</c:v>
                </c:pt>
                <c:pt idx="161">
                  <c:v>44440</c:v>
                </c:pt>
                <c:pt idx="162">
                  <c:v>44470</c:v>
                </c:pt>
                <c:pt idx="163">
                  <c:v>44501</c:v>
                </c:pt>
                <c:pt idx="164">
                  <c:v>44531</c:v>
                </c:pt>
                <c:pt idx="165">
                  <c:v>44562</c:v>
                </c:pt>
                <c:pt idx="166">
                  <c:v>44593</c:v>
                </c:pt>
                <c:pt idx="167">
                  <c:v>44621</c:v>
                </c:pt>
                <c:pt idx="168">
                  <c:v>44652</c:v>
                </c:pt>
                <c:pt idx="169">
                  <c:v>44682</c:v>
                </c:pt>
                <c:pt idx="170">
                  <c:v>44713</c:v>
                </c:pt>
                <c:pt idx="171">
                  <c:v>44743</c:v>
                </c:pt>
                <c:pt idx="172">
                  <c:v>44774</c:v>
                </c:pt>
                <c:pt idx="173">
                  <c:v>44805</c:v>
                </c:pt>
                <c:pt idx="174">
                  <c:v>44835</c:v>
                </c:pt>
                <c:pt idx="175">
                  <c:v>44866</c:v>
                </c:pt>
                <c:pt idx="176">
                  <c:v>44896</c:v>
                </c:pt>
                <c:pt idx="177">
                  <c:v>44927</c:v>
                </c:pt>
                <c:pt idx="178">
                  <c:v>44958</c:v>
                </c:pt>
                <c:pt idx="179">
                  <c:v>44986</c:v>
                </c:pt>
                <c:pt idx="180">
                  <c:v>45017</c:v>
                </c:pt>
                <c:pt idx="181">
                  <c:v>45047</c:v>
                </c:pt>
                <c:pt idx="182">
                  <c:v>45078</c:v>
                </c:pt>
                <c:pt idx="183">
                  <c:v>45108</c:v>
                </c:pt>
                <c:pt idx="184">
                  <c:v>45139</c:v>
                </c:pt>
                <c:pt idx="185">
                  <c:v>45170</c:v>
                </c:pt>
                <c:pt idx="186">
                  <c:v>45200</c:v>
                </c:pt>
                <c:pt idx="187">
                  <c:v>45231</c:v>
                </c:pt>
                <c:pt idx="188">
                  <c:v>45261</c:v>
                </c:pt>
                <c:pt idx="189">
                  <c:v>45292</c:v>
                </c:pt>
                <c:pt idx="190">
                  <c:v>45323</c:v>
                </c:pt>
                <c:pt idx="191">
                  <c:v>45352</c:v>
                </c:pt>
                <c:pt idx="192">
                  <c:v>45383</c:v>
                </c:pt>
              </c:numCache>
            </c:numRef>
          </c:cat>
          <c:val>
            <c:numRef>
              <c:f>'Internet vacancies'!$F$13:$F$205</c:f>
              <c:numCache>
                <c:formatCode>#,##0</c:formatCode>
                <c:ptCount val="193"/>
                <c:pt idx="0">
                  <c:v>10487.973000000002</c:v>
                </c:pt>
                <c:pt idx="1">
                  <c:v>10133.088</c:v>
                </c:pt>
                <c:pt idx="2">
                  <c:v>10018.989</c:v>
                </c:pt>
                <c:pt idx="3">
                  <c:v>9609.8449999999993</c:v>
                </c:pt>
                <c:pt idx="4">
                  <c:v>8910.2299999999977</c:v>
                </c:pt>
                <c:pt idx="5">
                  <c:v>8691.5619999999999</c:v>
                </c:pt>
                <c:pt idx="6">
                  <c:v>8606.400999999998</c:v>
                </c:pt>
                <c:pt idx="7">
                  <c:v>7017.9950000000008</c:v>
                </c:pt>
                <c:pt idx="8">
                  <c:v>6522.5680000000011</c:v>
                </c:pt>
                <c:pt idx="9">
                  <c:v>6195.1429999999982</c:v>
                </c:pt>
                <c:pt idx="10">
                  <c:v>5762.4230000000016</c:v>
                </c:pt>
                <c:pt idx="11">
                  <c:v>5036.3389999999981</c:v>
                </c:pt>
                <c:pt idx="12">
                  <c:v>4917.3679999999986</c:v>
                </c:pt>
                <c:pt idx="13">
                  <c:v>4752.1039999999994</c:v>
                </c:pt>
                <c:pt idx="14">
                  <c:v>4849.3270000000011</c:v>
                </c:pt>
                <c:pt idx="15">
                  <c:v>4638.1249999999982</c:v>
                </c:pt>
                <c:pt idx="16">
                  <c:v>5042.91</c:v>
                </c:pt>
                <c:pt idx="17">
                  <c:v>5383.1489999999985</c:v>
                </c:pt>
                <c:pt idx="18">
                  <c:v>5688.2980000000007</c:v>
                </c:pt>
                <c:pt idx="19">
                  <c:v>5753.7120000000004</c:v>
                </c:pt>
                <c:pt idx="20">
                  <c:v>5903.1340000000027</c:v>
                </c:pt>
                <c:pt idx="21">
                  <c:v>6274.3230000000003</c:v>
                </c:pt>
                <c:pt idx="22">
                  <c:v>6698.2380000000012</c:v>
                </c:pt>
                <c:pt idx="23">
                  <c:v>6630.96</c:v>
                </c:pt>
                <c:pt idx="24">
                  <c:v>6518.6359999999986</c:v>
                </c:pt>
                <c:pt idx="25">
                  <c:v>6971.5710000000017</c:v>
                </c:pt>
                <c:pt idx="26">
                  <c:v>6906.8330000000033</c:v>
                </c:pt>
                <c:pt idx="27">
                  <c:v>6996.0209999999997</c:v>
                </c:pt>
                <c:pt idx="28">
                  <c:v>7332.4489999999978</c:v>
                </c:pt>
                <c:pt idx="29">
                  <c:v>7410.0910000000022</c:v>
                </c:pt>
                <c:pt idx="30">
                  <c:v>8476.0810000000019</c:v>
                </c:pt>
                <c:pt idx="31">
                  <c:v>7990.2769999999991</c:v>
                </c:pt>
                <c:pt idx="32">
                  <c:v>7911.6239999999989</c:v>
                </c:pt>
                <c:pt idx="33">
                  <c:v>8150.2839999999997</c:v>
                </c:pt>
                <c:pt idx="34">
                  <c:v>7934.3030000000008</c:v>
                </c:pt>
                <c:pt idx="35">
                  <c:v>8108.030999999999</c:v>
                </c:pt>
                <c:pt idx="36">
                  <c:v>8064.387999999999</c:v>
                </c:pt>
                <c:pt idx="37">
                  <c:v>7919.2119999999986</c:v>
                </c:pt>
                <c:pt idx="38">
                  <c:v>8113.1960000000036</c:v>
                </c:pt>
                <c:pt idx="39">
                  <c:v>7992.9150000000018</c:v>
                </c:pt>
                <c:pt idx="40">
                  <c:v>8015.9589999999971</c:v>
                </c:pt>
                <c:pt idx="41">
                  <c:v>8062.8370000000014</c:v>
                </c:pt>
                <c:pt idx="42">
                  <c:v>8043.574999999998</c:v>
                </c:pt>
                <c:pt idx="43">
                  <c:v>7899.7610000000022</c:v>
                </c:pt>
                <c:pt idx="44">
                  <c:v>8388.7160000000003</c:v>
                </c:pt>
                <c:pt idx="45">
                  <c:v>7768.1359999999995</c:v>
                </c:pt>
                <c:pt idx="46">
                  <c:v>8110.150999999998</c:v>
                </c:pt>
                <c:pt idx="47">
                  <c:v>8043.2920000000013</c:v>
                </c:pt>
                <c:pt idx="48">
                  <c:v>7702.4140000000007</c:v>
                </c:pt>
                <c:pt idx="49">
                  <c:v>7914.5919999999987</c:v>
                </c:pt>
                <c:pt idx="50">
                  <c:v>7335.2869999999975</c:v>
                </c:pt>
                <c:pt idx="51">
                  <c:v>7413.32</c:v>
                </c:pt>
                <c:pt idx="52">
                  <c:v>7125.5930000000008</c:v>
                </c:pt>
                <c:pt idx="53">
                  <c:v>7061.7939999999999</c:v>
                </c:pt>
                <c:pt idx="54">
                  <c:v>6655.6489999999976</c:v>
                </c:pt>
                <c:pt idx="55">
                  <c:v>6018.0079999999998</c:v>
                </c:pt>
                <c:pt idx="56">
                  <c:v>5879.6670000000004</c:v>
                </c:pt>
                <c:pt idx="57">
                  <c:v>6055.3549999999977</c:v>
                </c:pt>
                <c:pt idx="58">
                  <c:v>5824.1939999999995</c:v>
                </c:pt>
                <c:pt idx="59">
                  <c:v>6022.9149999999981</c:v>
                </c:pt>
                <c:pt idx="60">
                  <c:v>5738.6890000000003</c:v>
                </c:pt>
                <c:pt idx="61">
                  <c:v>5621.9770000000008</c:v>
                </c:pt>
                <c:pt idx="62">
                  <c:v>5289.1379999999999</c:v>
                </c:pt>
                <c:pt idx="63">
                  <c:v>5340.6269999999977</c:v>
                </c:pt>
                <c:pt idx="64">
                  <c:v>5343.991</c:v>
                </c:pt>
                <c:pt idx="65">
                  <c:v>5232.8439999999991</c:v>
                </c:pt>
                <c:pt idx="66">
                  <c:v>5562.5059999999976</c:v>
                </c:pt>
                <c:pt idx="67">
                  <c:v>5288.277</c:v>
                </c:pt>
                <c:pt idx="68">
                  <c:v>5182.3709999999992</c:v>
                </c:pt>
                <c:pt idx="69">
                  <c:v>5976.7339999999986</c:v>
                </c:pt>
                <c:pt idx="70">
                  <c:v>5503.358000000002</c:v>
                </c:pt>
                <c:pt idx="71">
                  <c:v>5433.0839999999989</c:v>
                </c:pt>
                <c:pt idx="72">
                  <c:v>5504.759</c:v>
                </c:pt>
                <c:pt idx="73">
                  <c:v>5382.2430000000004</c:v>
                </c:pt>
                <c:pt idx="74">
                  <c:v>5730.795000000001</c:v>
                </c:pt>
                <c:pt idx="75">
                  <c:v>5602.0090000000009</c:v>
                </c:pt>
                <c:pt idx="76">
                  <c:v>5812.6529999999993</c:v>
                </c:pt>
                <c:pt idx="77">
                  <c:v>5669.2839999999978</c:v>
                </c:pt>
                <c:pt idx="78">
                  <c:v>6134.8409999999985</c:v>
                </c:pt>
                <c:pt idx="79">
                  <c:v>5786.563000000001</c:v>
                </c:pt>
                <c:pt idx="80">
                  <c:v>5435.2999999999984</c:v>
                </c:pt>
                <c:pt idx="81">
                  <c:v>5889.2780000000002</c:v>
                </c:pt>
                <c:pt idx="82">
                  <c:v>5615.5450000000001</c:v>
                </c:pt>
                <c:pt idx="83">
                  <c:v>5484.268</c:v>
                </c:pt>
                <c:pt idx="84">
                  <c:v>5238.1770000000015</c:v>
                </c:pt>
                <c:pt idx="85">
                  <c:v>4955.8030000000008</c:v>
                </c:pt>
                <c:pt idx="86">
                  <c:v>5386.2219999999988</c:v>
                </c:pt>
                <c:pt idx="87">
                  <c:v>5322.5609999999988</c:v>
                </c:pt>
                <c:pt idx="88">
                  <c:v>5170.29</c:v>
                </c:pt>
                <c:pt idx="89">
                  <c:v>5188.8639999999996</c:v>
                </c:pt>
                <c:pt idx="90">
                  <c:v>5162.3420000000015</c:v>
                </c:pt>
                <c:pt idx="91">
                  <c:v>4927.4540000000006</c:v>
                </c:pt>
                <c:pt idx="92">
                  <c:v>4756.7039999999988</c:v>
                </c:pt>
                <c:pt idx="93">
                  <c:v>4663.125</c:v>
                </c:pt>
                <c:pt idx="94">
                  <c:v>4388.398000000001</c:v>
                </c:pt>
                <c:pt idx="95">
                  <c:v>4415.0770000000011</c:v>
                </c:pt>
                <c:pt idx="96">
                  <c:v>4364.5059999999994</c:v>
                </c:pt>
                <c:pt idx="97">
                  <c:v>4339.4810000000025</c:v>
                </c:pt>
                <c:pt idx="98">
                  <c:v>4450.4009999999998</c:v>
                </c:pt>
                <c:pt idx="99">
                  <c:v>4302.5720000000001</c:v>
                </c:pt>
                <c:pt idx="100">
                  <c:v>4270.9619999999995</c:v>
                </c:pt>
                <c:pt idx="101">
                  <c:v>4194.7460000000001</c:v>
                </c:pt>
                <c:pt idx="102">
                  <c:v>4074.5449999999996</c:v>
                </c:pt>
                <c:pt idx="103">
                  <c:v>3998.8969999999999</c:v>
                </c:pt>
                <c:pt idx="104">
                  <c:v>4048.0140000000001</c:v>
                </c:pt>
                <c:pt idx="105">
                  <c:v>4220.7660000000005</c:v>
                </c:pt>
                <c:pt idx="106">
                  <c:v>4155.9639999999999</c:v>
                </c:pt>
                <c:pt idx="107">
                  <c:v>4165.4530000000004</c:v>
                </c:pt>
                <c:pt idx="108">
                  <c:v>4367.6829999999991</c:v>
                </c:pt>
                <c:pt idx="109">
                  <c:v>4214.91</c:v>
                </c:pt>
                <c:pt idx="110">
                  <c:v>4283.2780000000021</c:v>
                </c:pt>
                <c:pt idx="111">
                  <c:v>4047.3290000000006</c:v>
                </c:pt>
                <c:pt idx="112">
                  <c:v>4171.9970000000012</c:v>
                </c:pt>
                <c:pt idx="113">
                  <c:v>4152.0349999999999</c:v>
                </c:pt>
                <c:pt idx="114">
                  <c:v>4254.1809999999996</c:v>
                </c:pt>
                <c:pt idx="115">
                  <c:v>4337.1589999999987</c:v>
                </c:pt>
                <c:pt idx="116">
                  <c:v>4202.1139999999996</c:v>
                </c:pt>
                <c:pt idx="117">
                  <c:v>4351.7789999999986</c:v>
                </c:pt>
                <c:pt idx="118">
                  <c:v>4471.6770000000006</c:v>
                </c:pt>
                <c:pt idx="119">
                  <c:v>4654.8489999999983</c:v>
                </c:pt>
                <c:pt idx="120">
                  <c:v>4626.1820000000025</c:v>
                </c:pt>
                <c:pt idx="121">
                  <c:v>4645.4059999999981</c:v>
                </c:pt>
                <c:pt idx="122">
                  <c:v>4375.2179999999998</c:v>
                </c:pt>
                <c:pt idx="123">
                  <c:v>4517.7799999999988</c:v>
                </c:pt>
                <c:pt idx="124">
                  <c:v>4478.8020000000006</c:v>
                </c:pt>
                <c:pt idx="125">
                  <c:v>4300.8680000000004</c:v>
                </c:pt>
                <c:pt idx="126">
                  <c:v>4308.84</c:v>
                </c:pt>
                <c:pt idx="127">
                  <c:v>4337.8470000000007</c:v>
                </c:pt>
                <c:pt idx="128">
                  <c:v>4112.135000000002</c:v>
                </c:pt>
                <c:pt idx="129">
                  <c:v>4451.2779999999993</c:v>
                </c:pt>
                <c:pt idx="130">
                  <c:v>4499.697000000001</c:v>
                </c:pt>
                <c:pt idx="131">
                  <c:v>4545.5569999999998</c:v>
                </c:pt>
                <c:pt idx="132">
                  <c:v>4452.6219999999994</c:v>
                </c:pt>
                <c:pt idx="133">
                  <c:v>4467.5090000000018</c:v>
                </c:pt>
                <c:pt idx="134">
                  <c:v>4357.5080000000007</c:v>
                </c:pt>
                <c:pt idx="135">
                  <c:v>4381.6589999999997</c:v>
                </c:pt>
                <c:pt idx="136">
                  <c:v>4273.5609999999997</c:v>
                </c:pt>
                <c:pt idx="137">
                  <c:v>4308.4809999999998</c:v>
                </c:pt>
                <c:pt idx="138">
                  <c:v>4272.7369999999992</c:v>
                </c:pt>
                <c:pt idx="139">
                  <c:v>4264.3239999999987</c:v>
                </c:pt>
                <c:pt idx="140">
                  <c:v>4286.2880000000023</c:v>
                </c:pt>
                <c:pt idx="141">
                  <c:v>4574.7890000000007</c:v>
                </c:pt>
                <c:pt idx="142">
                  <c:v>4411.6209999999992</c:v>
                </c:pt>
                <c:pt idx="143">
                  <c:v>3173.6670000000013</c:v>
                </c:pt>
                <c:pt idx="144">
                  <c:v>1493.5200000000016</c:v>
                </c:pt>
                <c:pt idx="145">
                  <c:v>2512.2659999999987</c:v>
                </c:pt>
                <c:pt idx="146">
                  <c:v>3764.2429999999999</c:v>
                </c:pt>
                <c:pt idx="147">
                  <c:v>4329.5859999999984</c:v>
                </c:pt>
                <c:pt idx="148">
                  <c:v>4672.634</c:v>
                </c:pt>
                <c:pt idx="149">
                  <c:v>5146.1099999999979</c:v>
                </c:pt>
                <c:pt idx="150">
                  <c:v>5632.3999999999978</c:v>
                </c:pt>
                <c:pt idx="151">
                  <c:v>5756.6170000000002</c:v>
                </c:pt>
                <c:pt idx="152">
                  <c:v>6009.5139999999992</c:v>
                </c:pt>
                <c:pt idx="153">
                  <c:v>6335.7489999999998</c:v>
                </c:pt>
                <c:pt idx="154">
                  <c:v>6128.393</c:v>
                </c:pt>
                <c:pt idx="155">
                  <c:v>7742.7429999999968</c:v>
                </c:pt>
                <c:pt idx="156">
                  <c:v>7543.8760000000002</c:v>
                </c:pt>
                <c:pt idx="157">
                  <c:v>7617.4819999999982</c:v>
                </c:pt>
                <c:pt idx="158">
                  <c:v>7434.3259999999991</c:v>
                </c:pt>
                <c:pt idx="159">
                  <c:v>7684.2579999999989</c:v>
                </c:pt>
                <c:pt idx="160">
                  <c:v>7688.1170000000047</c:v>
                </c:pt>
                <c:pt idx="161">
                  <c:v>8533.237000000001</c:v>
                </c:pt>
                <c:pt idx="162">
                  <c:v>8210.4570000000003</c:v>
                </c:pt>
                <c:pt idx="163">
                  <c:v>8588.1329999999962</c:v>
                </c:pt>
                <c:pt idx="164">
                  <c:v>8661.7649999999976</c:v>
                </c:pt>
                <c:pt idx="165">
                  <c:v>9131.6229999999996</c:v>
                </c:pt>
                <c:pt idx="166">
                  <c:v>9323.3760000000002</c:v>
                </c:pt>
                <c:pt idx="167">
                  <c:v>9723.0920000000024</c:v>
                </c:pt>
                <c:pt idx="168">
                  <c:v>9735.2549999999974</c:v>
                </c:pt>
                <c:pt idx="169">
                  <c:v>10370.312000000002</c:v>
                </c:pt>
                <c:pt idx="170">
                  <c:v>10489.413</c:v>
                </c:pt>
                <c:pt idx="171">
                  <c:v>10153.817999999999</c:v>
                </c:pt>
                <c:pt idx="172">
                  <c:v>10059.087000000003</c:v>
                </c:pt>
                <c:pt idx="173">
                  <c:v>9498.1470000000008</c:v>
                </c:pt>
                <c:pt idx="174">
                  <c:v>9682.1360000000004</c:v>
                </c:pt>
                <c:pt idx="175">
                  <c:v>9203.2580000000016</c:v>
                </c:pt>
                <c:pt idx="176">
                  <c:v>9165.14</c:v>
                </c:pt>
                <c:pt idx="177">
                  <c:v>9318.0670000000027</c:v>
                </c:pt>
                <c:pt idx="178">
                  <c:v>9769.9470000000001</c:v>
                </c:pt>
                <c:pt idx="179">
                  <c:v>9765.2930000000033</c:v>
                </c:pt>
                <c:pt idx="180">
                  <c:v>9902.8689999999951</c:v>
                </c:pt>
                <c:pt idx="181">
                  <c:v>9448.2950000000001</c:v>
                </c:pt>
                <c:pt idx="182">
                  <c:v>9209.0320000000011</c:v>
                </c:pt>
                <c:pt idx="183">
                  <c:v>9160.5359999999964</c:v>
                </c:pt>
                <c:pt idx="184">
                  <c:v>9060.8330000000005</c:v>
                </c:pt>
                <c:pt idx="185">
                  <c:v>9119.400999999998</c:v>
                </c:pt>
                <c:pt idx="186">
                  <c:v>8927.5070000000014</c:v>
                </c:pt>
                <c:pt idx="187">
                  <c:v>9244.1689999999962</c:v>
                </c:pt>
                <c:pt idx="188">
                  <c:v>9438.5249999999996</c:v>
                </c:pt>
                <c:pt idx="189">
                  <c:v>9355.1179999999986</c:v>
                </c:pt>
                <c:pt idx="190">
                  <c:v>9058.5249999999996</c:v>
                </c:pt>
                <c:pt idx="191">
                  <c:v>9172.1339999999964</c:v>
                </c:pt>
                <c:pt idx="192">
                  <c:v>9018.3100000000013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389248"/>
        <c:axId val="963390496"/>
      </c:lineChart>
      <c:catAx>
        <c:axId val="9633892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90496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963390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8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082458442694659E-2"/>
          <c:y val="0.80613152522601361"/>
          <c:w val="0.94550174978127732"/>
          <c:h val="0.166090696996208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'WPI &amp; utilisation'!$B$13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'WPI &amp; utilisation'!$B$14:$B$94</c:f>
              <c:numCache>
                <c:formatCode>0.0</c:formatCode>
                <c:ptCount val="81"/>
                <c:pt idx="0">
                  <c:v>2.9986962190352129</c:v>
                </c:pt>
                <c:pt idx="1">
                  <c:v>2.9831387808041621</c:v>
                </c:pt>
                <c:pt idx="2">
                  <c:v>3.5897435897435992</c:v>
                </c:pt>
                <c:pt idx="3">
                  <c:v>4.1984732824427606</c:v>
                </c:pt>
                <c:pt idx="4">
                  <c:v>4.5569620253164578</c:v>
                </c:pt>
                <c:pt idx="5">
                  <c:v>5.0377833753148638</c:v>
                </c:pt>
                <c:pt idx="6">
                  <c:v>4.8267326732673199</c:v>
                </c:pt>
                <c:pt idx="7">
                  <c:v>4.1514041514041367</c:v>
                </c:pt>
                <c:pt idx="8">
                  <c:v>4.237288135593209</c:v>
                </c:pt>
                <c:pt idx="9">
                  <c:v>4.556354916067118</c:v>
                </c:pt>
                <c:pt idx="10">
                  <c:v>4.2502951593860416</c:v>
                </c:pt>
                <c:pt idx="11">
                  <c:v>4.6893317702227266</c:v>
                </c:pt>
                <c:pt idx="12">
                  <c:v>4.761904761904745</c:v>
                </c:pt>
                <c:pt idx="13">
                  <c:v>5.1605504587155959</c:v>
                </c:pt>
                <c:pt idx="14">
                  <c:v>5.7757644394111018</c:v>
                </c:pt>
                <c:pt idx="15">
                  <c:v>5.9350503919373132</c:v>
                </c:pt>
                <c:pt idx="16">
                  <c:v>5.8758314855875904</c:v>
                </c:pt>
                <c:pt idx="17">
                  <c:v>5.5616139585605406</c:v>
                </c:pt>
                <c:pt idx="18">
                  <c:v>5.0321199143468887</c:v>
                </c:pt>
                <c:pt idx="19">
                  <c:v>5.6025369978858208</c:v>
                </c:pt>
                <c:pt idx="20">
                  <c:v>5.4450261780104592</c:v>
                </c:pt>
                <c:pt idx="21">
                  <c:v>4.6487603305785052</c:v>
                </c:pt>
                <c:pt idx="22">
                  <c:v>4.0774719673802196</c:v>
                </c:pt>
                <c:pt idx="23">
                  <c:v>3.0030030030029797</c:v>
                </c:pt>
                <c:pt idx="24">
                  <c:v>2.9791459781529195</c:v>
                </c:pt>
                <c:pt idx="25">
                  <c:v>3.3563672260611854</c:v>
                </c:pt>
                <c:pt idx="26">
                  <c:v>3.8197845249755114</c:v>
                </c:pt>
                <c:pt idx="27">
                  <c:v>3.9844509232264347</c:v>
                </c:pt>
                <c:pt idx="28">
                  <c:v>4.1465766634522616</c:v>
                </c:pt>
                <c:pt idx="29">
                  <c:v>3.8204393505253176</c:v>
                </c:pt>
                <c:pt idx="30">
                  <c:v>3.9622641509434064</c:v>
                </c:pt>
                <c:pt idx="31">
                  <c:v>3.9252336448598157</c:v>
                </c:pt>
                <c:pt idx="32">
                  <c:v>4.5370370370370505</c:v>
                </c:pt>
                <c:pt idx="33">
                  <c:v>4.7838086476540864</c:v>
                </c:pt>
                <c:pt idx="34">
                  <c:v>4.5372050816696818</c:v>
                </c:pt>
                <c:pt idx="35">
                  <c:v>4.3165467625899234</c:v>
                </c:pt>
                <c:pt idx="36">
                  <c:v>3.7201062887511016</c:v>
                </c:pt>
                <c:pt idx="37">
                  <c:v>3.4240561896400346</c:v>
                </c:pt>
                <c:pt idx="38">
                  <c:v>3.2118055555555358</c:v>
                </c:pt>
                <c:pt idx="39">
                  <c:v>3.0172413793103425</c:v>
                </c:pt>
                <c:pt idx="40">
                  <c:v>2.6473099914602782</c:v>
                </c:pt>
                <c:pt idx="41">
                  <c:v>2.3769100169779289</c:v>
                </c:pt>
                <c:pt idx="42">
                  <c:v>2.1867115222876432</c:v>
                </c:pt>
                <c:pt idx="43">
                  <c:v>2.3430962343096384</c:v>
                </c:pt>
                <c:pt idx="44">
                  <c:v>2.0798668885191551</c:v>
                </c:pt>
                <c:pt idx="45">
                  <c:v>2.0729684908789459</c:v>
                </c:pt>
                <c:pt idx="46">
                  <c:v>1.9753086419753041</c:v>
                </c:pt>
                <c:pt idx="47">
                  <c:v>1.7988552739166108</c:v>
                </c:pt>
                <c:pt idx="48">
                  <c:v>1.9559902200488866</c:v>
                </c:pt>
                <c:pt idx="49">
                  <c:v>1.7871649065799966</c:v>
                </c:pt>
                <c:pt idx="50">
                  <c:v>1.6949152542372836</c:v>
                </c:pt>
                <c:pt idx="51">
                  <c:v>1.3654618473895708</c:v>
                </c:pt>
                <c:pt idx="52">
                  <c:v>1.1990407673861059</c:v>
                </c:pt>
                <c:pt idx="53">
                  <c:v>1.3567438148443856</c:v>
                </c:pt>
                <c:pt idx="54">
                  <c:v>1.3492063492063666</c:v>
                </c:pt>
                <c:pt idx="55">
                  <c:v>1.5055467511885912</c:v>
                </c:pt>
                <c:pt idx="56">
                  <c:v>1.5007898894154881</c:v>
                </c:pt>
                <c:pt idx="57">
                  <c:v>1.4960629921259905</c:v>
                </c:pt>
                <c:pt idx="58">
                  <c:v>1.5661707126076951</c:v>
                </c:pt>
                <c:pt idx="59">
                  <c:v>1.5612802498048639</c:v>
                </c:pt>
                <c:pt idx="60">
                  <c:v>1.5564202334630517</c:v>
                </c:pt>
                <c:pt idx="61">
                  <c:v>1.5515903801396558</c:v>
                </c:pt>
                <c:pt idx="62">
                  <c:v>1.6191210485736462</c:v>
                </c:pt>
                <c:pt idx="63">
                  <c:v>1.6910069177555886</c:v>
                </c:pt>
                <c:pt idx="64">
                  <c:v>1.7624521072796995</c:v>
                </c:pt>
                <c:pt idx="65">
                  <c:v>1.6042780748662944</c:v>
                </c:pt>
                <c:pt idx="66">
                  <c:v>1.4415781487101542</c:v>
                </c:pt>
                <c:pt idx="67">
                  <c:v>1.4361300075585559</c:v>
                </c:pt>
                <c:pt idx="68">
                  <c:v>1.4307228915662495</c:v>
                </c:pt>
                <c:pt idx="69">
                  <c:v>1.5789473684210575</c:v>
                </c:pt>
                <c:pt idx="70">
                  <c:v>1.8698578908002972</c:v>
                </c:pt>
                <c:pt idx="71">
                  <c:v>2.0119225037257715</c:v>
                </c:pt>
                <c:pt idx="72">
                  <c:v>2.1529324424647278</c:v>
                </c:pt>
                <c:pt idx="73">
                  <c:v>2.6646928201332187</c:v>
                </c:pt>
                <c:pt idx="74">
                  <c:v>3.3039647577092213</c:v>
                </c:pt>
                <c:pt idx="75">
                  <c:v>3.5792549306062682</c:v>
                </c:pt>
                <c:pt idx="76">
                  <c:v>4.142441860465107</c:v>
                </c:pt>
                <c:pt idx="77">
                  <c:v>4.1816870944484386</c:v>
                </c:pt>
                <c:pt idx="78">
                  <c:v>4.6197583511016216</c:v>
                </c:pt>
                <c:pt idx="79">
                  <c:v>4.6544428772919311</c:v>
                </c:pt>
                <c:pt idx="80">
                  <c:v>4.1870202372644716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005920"/>
        <c:axId val="778001344"/>
      </c:lineChart>
      <c:lineChart>
        <c:grouping val="standard"/>
        <c:varyColors val="0"/>
        <c:ser>
          <c:idx val="1"/>
          <c:order val="1"/>
          <c:tx>
            <c:strRef>
              <c:f>'WPI &amp; utilisation'!$C$13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'WPI &amp; utilisation'!$C$14:$C$94</c:f>
              <c:numCache>
                <c:formatCode>0.0</c:formatCode>
                <c:ptCount val="81"/>
                <c:pt idx="0">
                  <c:v>86.398553691921464</c:v>
                </c:pt>
                <c:pt idx="1">
                  <c:v>88.101391062699037</c:v>
                </c:pt>
                <c:pt idx="2">
                  <c:v>89.088253907073991</c:v>
                </c:pt>
                <c:pt idx="3">
                  <c:v>89.232589141299982</c:v>
                </c:pt>
                <c:pt idx="4">
                  <c:v>88.633814575369954</c:v>
                </c:pt>
                <c:pt idx="5">
                  <c:v>89.598610616634247</c:v>
                </c:pt>
                <c:pt idx="6">
                  <c:v>90.291664094969249</c:v>
                </c:pt>
                <c:pt idx="7">
                  <c:v>90.033929034242689</c:v>
                </c:pt>
                <c:pt idx="8">
                  <c:v>89.687683847500381</c:v>
                </c:pt>
                <c:pt idx="9">
                  <c:v>90.824160031027418</c:v>
                </c:pt>
                <c:pt idx="10">
                  <c:v>91.795951251004794</c:v>
                </c:pt>
                <c:pt idx="11">
                  <c:v>91.825227609718112</c:v>
                </c:pt>
                <c:pt idx="12">
                  <c:v>91.52904774568853</c:v>
                </c:pt>
                <c:pt idx="13">
                  <c:v>91.855204936274674</c:v>
                </c:pt>
                <c:pt idx="14">
                  <c:v>92.34151946593181</c:v>
                </c:pt>
                <c:pt idx="15">
                  <c:v>92.3172653144279</c:v>
                </c:pt>
                <c:pt idx="16">
                  <c:v>92.290323134377275</c:v>
                </c:pt>
                <c:pt idx="17">
                  <c:v>92.905496536729274</c:v>
                </c:pt>
                <c:pt idx="18">
                  <c:v>92.944782748646247</c:v>
                </c:pt>
                <c:pt idx="19">
                  <c:v>92.590113560056153</c:v>
                </c:pt>
                <c:pt idx="20">
                  <c:v>89.618718191561001</c:v>
                </c:pt>
                <c:pt idx="21">
                  <c:v>88.148851106233309</c:v>
                </c:pt>
                <c:pt idx="22">
                  <c:v>87.807511038027769</c:v>
                </c:pt>
                <c:pt idx="23">
                  <c:v>88.411342077017039</c:v>
                </c:pt>
                <c:pt idx="24">
                  <c:v>87.830279504055667</c:v>
                </c:pt>
                <c:pt idx="25">
                  <c:v>89.701402006274321</c:v>
                </c:pt>
                <c:pt idx="26">
                  <c:v>89.760639830663877</c:v>
                </c:pt>
                <c:pt idx="27">
                  <c:v>90.226461943004523</c:v>
                </c:pt>
                <c:pt idx="28">
                  <c:v>89.483723860137871</c:v>
                </c:pt>
                <c:pt idx="29">
                  <c:v>90.091188690444056</c:v>
                </c:pt>
                <c:pt idx="30">
                  <c:v>90.439529628827415</c:v>
                </c:pt>
                <c:pt idx="31">
                  <c:v>90.38822653896537</c:v>
                </c:pt>
                <c:pt idx="32">
                  <c:v>89.365171788091402</c:v>
                </c:pt>
                <c:pt idx="33">
                  <c:v>90.244578843821628</c:v>
                </c:pt>
                <c:pt idx="34">
                  <c:v>91.11192909999545</c:v>
                </c:pt>
                <c:pt idx="35">
                  <c:v>90.366680521165875</c:v>
                </c:pt>
                <c:pt idx="36">
                  <c:v>89.290168211520836</c:v>
                </c:pt>
                <c:pt idx="37">
                  <c:v>88.809119491975792</c:v>
                </c:pt>
                <c:pt idx="38">
                  <c:v>89.384740296133259</c:v>
                </c:pt>
                <c:pt idx="39">
                  <c:v>89.511957513255126</c:v>
                </c:pt>
                <c:pt idx="40">
                  <c:v>87.862645831935367</c:v>
                </c:pt>
                <c:pt idx="41">
                  <c:v>88.11984408891874</c:v>
                </c:pt>
                <c:pt idx="42">
                  <c:v>88.006536460439065</c:v>
                </c:pt>
                <c:pt idx="43">
                  <c:v>87.431059666291432</c:v>
                </c:pt>
                <c:pt idx="44">
                  <c:v>86.450790124794111</c:v>
                </c:pt>
                <c:pt idx="45">
                  <c:v>86.954289331646478</c:v>
                </c:pt>
                <c:pt idx="46">
                  <c:v>86.109415544871808</c:v>
                </c:pt>
                <c:pt idx="47">
                  <c:v>85.239984879703215</c:v>
                </c:pt>
                <c:pt idx="48">
                  <c:v>84.903915180297076</c:v>
                </c:pt>
                <c:pt idx="49">
                  <c:v>85.241865019043246</c:v>
                </c:pt>
                <c:pt idx="50">
                  <c:v>84.45891982598819</c:v>
                </c:pt>
                <c:pt idx="51">
                  <c:v>84.698367941390515</c:v>
                </c:pt>
                <c:pt idx="52">
                  <c:v>82.930493851615353</c:v>
                </c:pt>
                <c:pt idx="53">
                  <c:v>84.26864270929353</c:v>
                </c:pt>
                <c:pt idx="54">
                  <c:v>85.2817984326703</c:v>
                </c:pt>
                <c:pt idx="55">
                  <c:v>84.870172969240116</c:v>
                </c:pt>
                <c:pt idx="56">
                  <c:v>84.247416237491663</c:v>
                </c:pt>
                <c:pt idx="57">
                  <c:v>84.556079930314482</c:v>
                </c:pt>
                <c:pt idx="58">
                  <c:v>84.441705054175046</c:v>
                </c:pt>
                <c:pt idx="59">
                  <c:v>84.97412674146932</c:v>
                </c:pt>
                <c:pt idx="60">
                  <c:v>84.460869705288786</c:v>
                </c:pt>
                <c:pt idx="61">
                  <c:v>85.158664234498119</c:v>
                </c:pt>
                <c:pt idx="62">
                  <c:v>85.144147111941251</c:v>
                </c:pt>
                <c:pt idx="63">
                  <c:v>85.523201163894271</c:v>
                </c:pt>
                <c:pt idx="64">
                  <c:v>84.996548827379769</c:v>
                </c:pt>
                <c:pt idx="65">
                  <c:v>80.474964302801936</c:v>
                </c:pt>
                <c:pt idx="66">
                  <c:v>83.24821601323697</c:v>
                </c:pt>
                <c:pt idx="67">
                  <c:v>85.889264577989906</c:v>
                </c:pt>
                <c:pt idx="68">
                  <c:v>86.150830025932294</c:v>
                </c:pt>
                <c:pt idx="69">
                  <c:v>87.978494504212776</c:v>
                </c:pt>
                <c:pt idx="70">
                  <c:v>88.589830857722532</c:v>
                </c:pt>
                <c:pt idx="71">
                  <c:v>89.988417857597284</c:v>
                </c:pt>
                <c:pt idx="72">
                  <c:v>89.207664097011616</c:v>
                </c:pt>
                <c:pt idx="73">
                  <c:v>90.823192955071718</c:v>
                </c:pt>
                <c:pt idx="74">
                  <c:v>90.883955945348305</c:v>
                </c:pt>
                <c:pt idx="75">
                  <c:v>90.910413651220964</c:v>
                </c:pt>
                <c:pt idx="76">
                  <c:v>90.274321759562255</c:v>
                </c:pt>
                <c:pt idx="77">
                  <c:v>90.382255599724971</c:v>
                </c:pt>
                <c:pt idx="78">
                  <c:v>90.756446677531258</c:v>
                </c:pt>
                <c:pt idx="79">
                  <c:v>90.402381012266915</c:v>
                </c:pt>
                <c:pt idx="80">
                  <c:v>90.032365330089064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09456"/>
        <c:axId val="631292816"/>
      </c:lineChart>
      <c:catAx>
        <c:axId val="7780059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1344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77800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5920"/>
        <c:crosses val="autoZero"/>
        <c:crossBetween val="between"/>
        <c:majorUnit val="2"/>
      </c:valAx>
      <c:valAx>
        <c:axId val="631292816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09456"/>
        <c:crosses val="max"/>
        <c:crossBetween val="between"/>
        <c:majorUnit val="5"/>
      </c:valAx>
      <c:dateAx>
        <c:axId val="631309456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631292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'WPI &amp; utilisation comparison'!$B$13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comparison'!$B$14:$B$21</c:f>
              <c:numCache>
                <c:formatCode>0.0;\-0.0;0.0;@</c:formatCode>
                <c:ptCount val="8"/>
                <c:pt idx="0">
                  <c:v>4.1753653444676297</c:v>
                </c:pt>
                <c:pt idx="1">
                  <c:v>3.5714285714285587</c:v>
                </c:pt>
                <c:pt idx="2">
                  <c:v>4.6431046431046452</c:v>
                </c:pt>
                <c:pt idx="3">
                  <c:v>3.8009675190048275</c:v>
                </c:pt>
                <c:pt idx="4">
                  <c:v>4.1870202372644716</c:v>
                </c:pt>
                <c:pt idx="5">
                  <c:v>4.8879837067209886</c:v>
                </c:pt>
                <c:pt idx="6">
                  <c:v>4.1086350974930186</c:v>
                </c:pt>
                <c:pt idx="7">
                  <c:v>3.1512605042016917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420485840"/>
        <c:axId val="166701519"/>
      </c:barChart>
      <c:lineChart>
        <c:grouping val="standard"/>
        <c:varyColors val="0"/>
        <c:ser>
          <c:idx val="1"/>
          <c:order val="1"/>
          <c:tx>
            <c:strRef>
              <c:f>'WPI &amp; utilisation comparison'!$C$13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comparison'!$C$14:$C$21</c:f>
              <c:numCache>
                <c:formatCode>0.0</c:formatCode>
                <c:ptCount val="8"/>
                <c:pt idx="0">
                  <c:v>89.388831007521674</c:v>
                </c:pt>
                <c:pt idx="1">
                  <c:v>88.616507849170674</c:v>
                </c:pt>
                <c:pt idx="2">
                  <c:v>89.019316730963851</c:v>
                </c:pt>
                <c:pt idx="3">
                  <c:v>88.71867558448146</c:v>
                </c:pt>
                <c:pt idx="4">
                  <c:v>90.032365330089064</c:v>
                </c:pt>
                <c:pt idx="5">
                  <c:v>88.882029789885038</c:v>
                </c:pt>
                <c:pt idx="6">
                  <c:v>91.636036410203161</c:v>
                </c:pt>
                <c:pt idx="7">
                  <c:v>90.369265885718917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31280"/>
        <c:axId val="166763919"/>
      </c:lineChart>
      <c:catAx>
        <c:axId val="4204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01519"/>
        <c:crosses val="autoZero"/>
        <c:auto val="1"/>
        <c:lblAlgn val="ctr"/>
        <c:lblOffset val="100"/>
        <c:noMultiLvlLbl val="0"/>
      </c:catAx>
      <c:valAx>
        <c:axId val="166701519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485840"/>
        <c:crosses val="autoZero"/>
        <c:crossBetween val="between"/>
        <c:majorUnit val="2"/>
      </c:valAx>
      <c:valAx>
        <c:axId val="166763919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731280"/>
        <c:crosses val="max"/>
        <c:crossBetween val="between"/>
        <c:majorUnit val="5"/>
      </c:valAx>
      <c:catAx>
        <c:axId val="75073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'WPI nominal v real'!$B$13</c:f>
              <c:strCache>
                <c:ptCount val="1"/>
                <c:pt idx="0">
                  <c:v>Nominal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'WPI nominal v real'!$B$14:$B$94</c:f>
              <c:numCache>
                <c:formatCode>0.0;\-0.0;0.0;@</c:formatCode>
                <c:ptCount val="81"/>
                <c:pt idx="0">
                  <c:v>2.9986962190352129</c:v>
                </c:pt>
                <c:pt idx="1">
                  <c:v>2.9831387808041621</c:v>
                </c:pt>
                <c:pt idx="2">
                  <c:v>3.5897435897435992</c:v>
                </c:pt>
                <c:pt idx="3">
                  <c:v>4.1984732824427606</c:v>
                </c:pt>
                <c:pt idx="4">
                  <c:v>4.5569620253164578</c:v>
                </c:pt>
                <c:pt idx="5">
                  <c:v>5.0377833753148638</c:v>
                </c:pt>
                <c:pt idx="6">
                  <c:v>4.8267326732673199</c:v>
                </c:pt>
                <c:pt idx="7">
                  <c:v>4.1514041514041367</c:v>
                </c:pt>
                <c:pt idx="8">
                  <c:v>4.237288135593209</c:v>
                </c:pt>
                <c:pt idx="9">
                  <c:v>4.556354916067118</c:v>
                </c:pt>
                <c:pt idx="10">
                  <c:v>4.2502951593860416</c:v>
                </c:pt>
                <c:pt idx="11">
                  <c:v>4.6893317702227266</c:v>
                </c:pt>
                <c:pt idx="12">
                  <c:v>4.761904761904745</c:v>
                </c:pt>
                <c:pt idx="13">
                  <c:v>5.1605504587155959</c:v>
                </c:pt>
                <c:pt idx="14">
                  <c:v>5.7757644394111018</c:v>
                </c:pt>
                <c:pt idx="15">
                  <c:v>5.9350503919373132</c:v>
                </c:pt>
                <c:pt idx="16">
                  <c:v>5.8758314855875904</c:v>
                </c:pt>
                <c:pt idx="17">
                  <c:v>5.5616139585605406</c:v>
                </c:pt>
                <c:pt idx="18">
                  <c:v>5.0321199143468887</c:v>
                </c:pt>
                <c:pt idx="19">
                  <c:v>5.6025369978858208</c:v>
                </c:pt>
                <c:pt idx="20">
                  <c:v>5.4450261780104592</c:v>
                </c:pt>
                <c:pt idx="21">
                  <c:v>4.6487603305785052</c:v>
                </c:pt>
                <c:pt idx="22">
                  <c:v>4.0774719673802196</c:v>
                </c:pt>
                <c:pt idx="23">
                  <c:v>3.0030030030029797</c:v>
                </c:pt>
                <c:pt idx="24">
                  <c:v>2.9791459781529195</c:v>
                </c:pt>
                <c:pt idx="25">
                  <c:v>3.3563672260611854</c:v>
                </c:pt>
                <c:pt idx="26">
                  <c:v>3.8197845249755114</c:v>
                </c:pt>
                <c:pt idx="27">
                  <c:v>3.9844509232264347</c:v>
                </c:pt>
                <c:pt idx="28">
                  <c:v>4.1465766634522616</c:v>
                </c:pt>
                <c:pt idx="29">
                  <c:v>3.8204393505253176</c:v>
                </c:pt>
                <c:pt idx="30">
                  <c:v>3.9622641509434064</c:v>
                </c:pt>
                <c:pt idx="31">
                  <c:v>3.9252336448598157</c:v>
                </c:pt>
                <c:pt idx="32">
                  <c:v>4.5370370370370505</c:v>
                </c:pt>
                <c:pt idx="33">
                  <c:v>4.7838086476540864</c:v>
                </c:pt>
                <c:pt idx="34">
                  <c:v>4.5372050816696818</c:v>
                </c:pt>
                <c:pt idx="35">
                  <c:v>4.3165467625899234</c:v>
                </c:pt>
                <c:pt idx="36">
                  <c:v>3.7201062887511016</c:v>
                </c:pt>
                <c:pt idx="37">
                  <c:v>3.4240561896400346</c:v>
                </c:pt>
                <c:pt idx="38">
                  <c:v>3.2118055555555358</c:v>
                </c:pt>
                <c:pt idx="39">
                  <c:v>3.0172413793103425</c:v>
                </c:pt>
                <c:pt idx="40">
                  <c:v>2.6473099914602782</c:v>
                </c:pt>
                <c:pt idx="41">
                  <c:v>2.3769100169779289</c:v>
                </c:pt>
                <c:pt idx="42">
                  <c:v>2.1867115222876432</c:v>
                </c:pt>
                <c:pt idx="43">
                  <c:v>2.3430962343096384</c:v>
                </c:pt>
                <c:pt idx="44">
                  <c:v>2.0798668885191551</c:v>
                </c:pt>
                <c:pt idx="45">
                  <c:v>2.0729684908789459</c:v>
                </c:pt>
                <c:pt idx="46">
                  <c:v>1.9753086419753041</c:v>
                </c:pt>
                <c:pt idx="47">
                  <c:v>1.7988552739166108</c:v>
                </c:pt>
                <c:pt idx="48">
                  <c:v>1.9559902200488866</c:v>
                </c:pt>
                <c:pt idx="49">
                  <c:v>1.7871649065799966</c:v>
                </c:pt>
                <c:pt idx="50">
                  <c:v>1.6949152542372836</c:v>
                </c:pt>
                <c:pt idx="51">
                  <c:v>1.3654618473895708</c:v>
                </c:pt>
                <c:pt idx="52">
                  <c:v>1.1990407673861059</c:v>
                </c:pt>
                <c:pt idx="53">
                  <c:v>1.3567438148443856</c:v>
                </c:pt>
                <c:pt idx="54">
                  <c:v>1.3492063492063666</c:v>
                </c:pt>
                <c:pt idx="55">
                  <c:v>1.5055467511885912</c:v>
                </c:pt>
                <c:pt idx="56">
                  <c:v>1.5007898894154881</c:v>
                </c:pt>
                <c:pt idx="57">
                  <c:v>1.4960629921259905</c:v>
                </c:pt>
                <c:pt idx="58">
                  <c:v>1.5661707126076951</c:v>
                </c:pt>
                <c:pt idx="59">
                  <c:v>1.5612802498048639</c:v>
                </c:pt>
                <c:pt idx="60">
                  <c:v>1.5564202334630517</c:v>
                </c:pt>
                <c:pt idx="61">
                  <c:v>1.5515903801396558</c:v>
                </c:pt>
                <c:pt idx="62">
                  <c:v>1.6191210485736462</c:v>
                </c:pt>
                <c:pt idx="63">
                  <c:v>1.6910069177555886</c:v>
                </c:pt>
                <c:pt idx="64">
                  <c:v>1.7624521072796995</c:v>
                </c:pt>
                <c:pt idx="65">
                  <c:v>1.6042780748662944</c:v>
                </c:pt>
                <c:pt idx="66">
                  <c:v>1.4415781487101542</c:v>
                </c:pt>
                <c:pt idx="67">
                  <c:v>1.4361300075585559</c:v>
                </c:pt>
                <c:pt idx="68">
                  <c:v>1.4307228915662495</c:v>
                </c:pt>
                <c:pt idx="69">
                  <c:v>1.5789473684210575</c:v>
                </c:pt>
                <c:pt idx="70">
                  <c:v>1.8698578908002972</c:v>
                </c:pt>
                <c:pt idx="71">
                  <c:v>2.0119225037257715</c:v>
                </c:pt>
                <c:pt idx="72">
                  <c:v>2.1529324424647278</c:v>
                </c:pt>
                <c:pt idx="73">
                  <c:v>2.6646928201332187</c:v>
                </c:pt>
                <c:pt idx="74">
                  <c:v>3.3039647577092213</c:v>
                </c:pt>
                <c:pt idx="75">
                  <c:v>3.5792549306062682</c:v>
                </c:pt>
                <c:pt idx="76">
                  <c:v>4.142441860465107</c:v>
                </c:pt>
                <c:pt idx="77">
                  <c:v>4.1816870944484386</c:v>
                </c:pt>
                <c:pt idx="78">
                  <c:v>4.6197583511016216</c:v>
                </c:pt>
                <c:pt idx="79">
                  <c:v>4.6544428772919311</c:v>
                </c:pt>
                <c:pt idx="80">
                  <c:v>4.1870202372644716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904-BF0F-B060D531C044}"/>
            </c:ext>
          </c:extLst>
        </c:ser>
        <c:ser>
          <c:idx val="2"/>
          <c:order val="2"/>
          <c:tx>
            <c:strRef>
              <c:f>'WPI nominal v real'!$D$13</c:f>
              <c:strCache>
                <c:ptCount val="1"/>
                <c:pt idx="0">
                  <c:v>Inflation(a)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'WPI nominal v real'!$D$14:$D$94</c:f>
              <c:numCache>
                <c:formatCode>0.0;\-0.0;0.0;@</c:formatCode>
                <c:ptCount val="81"/>
                <c:pt idx="0">
                  <c:v>-1.5665796344647598</c:v>
                </c:pt>
                <c:pt idx="1">
                  <c:v>-2.7450980392156765</c:v>
                </c:pt>
                <c:pt idx="2">
                  <c:v>-2.4611398963730435</c:v>
                </c:pt>
                <c:pt idx="3">
                  <c:v>-2.9677419354838586</c:v>
                </c:pt>
                <c:pt idx="4">
                  <c:v>-3.3419023136246784</c:v>
                </c:pt>
                <c:pt idx="5">
                  <c:v>-3.6895674300254422</c:v>
                </c:pt>
                <c:pt idx="6">
                  <c:v>-4.1719342604298326</c:v>
                </c:pt>
                <c:pt idx="7">
                  <c:v>-4.0100250626566192</c:v>
                </c:pt>
                <c:pt idx="8">
                  <c:v>-4.2288557213930211</c:v>
                </c:pt>
                <c:pt idx="9">
                  <c:v>-4.7852760736196265</c:v>
                </c:pt>
                <c:pt idx="10">
                  <c:v>-4.7330097087378453</c:v>
                </c:pt>
                <c:pt idx="11">
                  <c:v>-4.3373493975903621</c:v>
                </c:pt>
                <c:pt idx="12">
                  <c:v>-3.5799522673030992</c:v>
                </c:pt>
                <c:pt idx="13">
                  <c:v>-3.0444964871194413</c:v>
                </c:pt>
                <c:pt idx="14">
                  <c:v>-2.665121668597914</c:v>
                </c:pt>
                <c:pt idx="15">
                  <c:v>-3.1177829099307219</c:v>
                </c:pt>
                <c:pt idx="16">
                  <c:v>-4.2626728110599199</c:v>
                </c:pt>
                <c:pt idx="17">
                  <c:v>-4.5454545454545414</c:v>
                </c:pt>
                <c:pt idx="18">
                  <c:v>-4.8532731376975224</c:v>
                </c:pt>
                <c:pt idx="19">
                  <c:v>-3.6954087346024789</c:v>
                </c:pt>
                <c:pt idx="20">
                  <c:v>-2.209944751381232</c:v>
                </c:pt>
                <c:pt idx="21">
                  <c:v>-1.4130434782608781</c:v>
                </c:pt>
                <c:pt idx="22">
                  <c:v>-1.1840688912809538</c:v>
                </c:pt>
                <c:pt idx="23">
                  <c:v>-2.051835853131756</c:v>
                </c:pt>
                <c:pt idx="24">
                  <c:v>-3.3513513513513393</c:v>
                </c:pt>
                <c:pt idx="25">
                  <c:v>-3.4297963558413747</c:v>
                </c:pt>
                <c:pt idx="26">
                  <c:v>-3.0851063829787195</c:v>
                </c:pt>
                <c:pt idx="27">
                  <c:v>-2.6455026455026509</c:v>
                </c:pt>
                <c:pt idx="28">
                  <c:v>-2.6150627615062705</c:v>
                </c:pt>
                <c:pt idx="29">
                  <c:v>-3.0051813471502431</c:v>
                </c:pt>
                <c:pt idx="30">
                  <c:v>-2.7863777089783159</c:v>
                </c:pt>
                <c:pt idx="31">
                  <c:v>-2.8865979381443196</c:v>
                </c:pt>
                <c:pt idx="32">
                  <c:v>-1.9367991845056221</c:v>
                </c:pt>
                <c:pt idx="33">
                  <c:v>-1.1066398390342069</c:v>
                </c:pt>
                <c:pt idx="34">
                  <c:v>-2.008032128514059</c:v>
                </c:pt>
                <c:pt idx="35">
                  <c:v>-2.1042084168336528</c:v>
                </c:pt>
                <c:pt idx="36">
                  <c:v>-2.4000000000000021</c:v>
                </c:pt>
                <c:pt idx="37">
                  <c:v>-2.4875621890547039</c:v>
                </c:pt>
                <c:pt idx="38">
                  <c:v>-2.5590551181102317</c:v>
                </c:pt>
                <c:pt idx="39">
                  <c:v>-2.9440628066732089</c:v>
                </c:pt>
                <c:pt idx="40">
                  <c:v>-3.125</c:v>
                </c:pt>
                <c:pt idx="41">
                  <c:v>-3.3009708737864241</c:v>
                </c:pt>
                <c:pt idx="42">
                  <c:v>-2.5911708253358867</c:v>
                </c:pt>
                <c:pt idx="43">
                  <c:v>-2.0019065776930356</c:v>
                </c:pt>
                <c:pt idx="44">
                  <c:v>-1.4204545454545414</c:v>
                </c:pt>
                <c:pt idx="45">
                  <c:v>-1.2218045112781795</c:v>
                </c:pt>
                <c:pt idx="46">
                  <c:v>-1.1225444340505097</c:v>
                </c:pt>
                <c:pt idx="47">
                  <c:v>-1.495327102803734</c:v>
                </c:pt>
                <c:pt idx="48">
                  <c:v>-0.74696545284780314</c:v>
                </c:pt>
                <c:pt idx="49">
                  <c:v>-0.46425255338904403</c:v>
                </c:pt>
                <c:pt idx="50">
                  <c:v>-0.46253469010175685</c:v>
                </c:pt>
                <c:pt idx="51">
                  <c:v>-0.36832412523020164</c:v>
                </c:pt>
                <c:pt idx="52">
                  <c:v>-1.0194624652456019</c:v>
                </c:pt>
                <c:pt idx="53">
                  <c:v>-0.73937153419594281</c:v>
                </c:pt>
                <c:pt idx="54">
                  <c:v>-0.82872928176795924</c:v>
                </c:pt>
                <c:pt idx="55">
                  <c:v>-0.82568807339449268</c:v>
                </c:pt>
                <c:pt idx="56">
                  <c:v>-0.91743119266054496</c:v>
                </c:pt>
                <c:pt idx="57">
                  <c:v>-1.1009174311926717</c:v>
                </c:pt>
                <c:pt idx="58">
                  <c:v>-1.1872146118721449</c:v>
                </c:pt>
                <c:pt idx="59">
                  <c:v>-1.2738853503184711</c:v>
                </c:pt>
                <c:pt idx="60">
                  <c:v>-1.0909090909090979</c:v>
                </c:pt>
                <c:pt idx="61">
                  <c:v>-1.6333938294010864</c:v>
                </c:pt>
                <c:pt idx="62">
                  <c:v>-1.6245487364620947</c:v>
                </c:pt>
                <c:pt idx="63">
                  <c:v>-1.6172506738544534</c:v>
                </c:pt>
                <c:pt idx="64">
                  <c:v>-2.0683453237410054</c:v>
                </c:pt>
                <c:pt idx="65">
                  <c:v>-8.9285714285702866E-2</c:v>
                </c:pt>
                <c:pt idx="66">
                  <c:v>-1.3321492007104752</c:v>
                </c:pt>
                <c:pt idx="67">
                  <c:v>8.8417329796630639E-2</c:v>
                </c:pt>
                <c:pt idx="68">
                  <c:v>-0.96916299559470787</c:v>
                </c:pt>
                <c:pt idx="69">
                  <c:v>-4.1926851025869682</c:v>
                </c:pt>
                <c:pt idx="70">
                  <c:v>-3.1551270815074473</c:v>
                </c:pt>
                <c:pt idx="71">
                  <c:v>-5.663716814159292</c:v>
                </c:pt>
                <c:pt idx="72">
                  <c:v>-7.5916230366492199</c:v>
                </c:pt>
                <c:pt idx="73">
                  <c:v>-7.3630136986301498</c:v>
                </c:pt>
                <c:pt idx="74">
                  <c:v>-6.0322854715378238</c:v>
                </c:pt>
                <c:pt idx="75">
                  <c:v>-8.2914572864321698</c:v>
                </c:pt>
                <c:pt idx="76">
                  <c:v>-5.7583130575831198</c:v>
                </c:pt>
                <c:pt idx="77">
                  <c:v>-4.8644338118022379</c:v>
                </c:pt>
                <c:pt idx="78">
                  <c:v>-5.7692307692307487</c:v>
                </c:pt>
                <c:pt idx="79">
                  <c:v>-3.6349574632637216</c:v>
                </c:pt>
                <c:pt idx="80">
                  <c:v>-3.3742331288343586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7DA-BEC9-D8601134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63513632"/>
        <c:axId val="963508640"/>
      </c:barChart>
      <c:lineChart>
        <c:grouping val="standard"/>
        <c:varyColors val="0"/>
        <c:ser>
          <c:idx val="1"/>
          <c:order val="1"/>
          <c:tx>
            <c:strRef>
              <c:f>'WPI nominal v real'!$C$13</c:f>
              <c:strCache>
                <c:ptCount val="1"/>
                <c:pt idx="0">
                  <c:v>Real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nominal v real'!$A$14:$A$94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'WPI nominal v real'!$C$14:$C$94</c:f>
              <c:numCache>
                <c:formatCode>0.0;\-0.0;0.0;@</c:formatCode>
                <c:ptCount val="81"/>
                <c:pt idx="0">
                  <c:v>1.4100273827518883</c:v>
                </c:pt>
                <c:pt idx="1">
                  <c:v>0.23168087444680463</c:v>
                </c:pt>
                <c:pt idx="2">
                  <c:v>1.1014943758306917</c:v>
                </c:pt>
                <c:pt idx="3">
                  <c:v>1.1952591402169643</c:v>
                </c:pt>
                <c:pt idx="4">
                  <c:v>1.1757667359405755</c:v>
                </c:pt>
                <c:pt idx="5">
                  <c:v>1.3002426171748516</c:v>
                </c:pt>
                <c:pt idx="6">
                  <c:v>0.62857468999324428</c:v>
                </c:pt>
                <c:pt idx="7">
                  <c:v>0.13592832869941951</c:v>
                </c:pt>
                <c:pt idx="8">
                  <c:v>8.0902876097077581E-3</c:v>
                </c:pt>
                <c:pt idx="9">
                  <c:v>-0.21846691265254847</c:v>
                </c:pt>
                <c:pt idx="10">
                  <c:v>-0.46090010274145721</c:v>
                </c:pt>
                <c:pt idx="11">
                  <c:v>0.33735031095252221</c:v>
                </c:pt>
                <c:pt idx="12">
                  <c:v>1.1411016019310827</c:v>
                </c:pt>
                <c:pt idx="13">
                  <c:v>2.0535341951626096</c:v>
                </c:pt>
                <c:pt idx="14">
                  <c:v>3.0298924505776315</c:v>
                </c:pt>
                <c:pt idx="15">
                  <c:v>2.7320869422370775</c:v>
                </c:pt>
                <c:pt idx="16">
                  <c:v>1.5472063309282191</c:v>
                </c:pt>
                <c:pt idx="17">
                  <c:v>0.97197856905790747</c:v>
                </c:pt>
                <c:pt idx="18">
                  <c:v>0.17056861583568672</c:v>
                </c:pt>
                <c:pt idx="19">
                  <c:v>1.8391636491490448</c:v>
                </c:pt>
                <c:pt idx="20">
                  <c:v>3.1651337201075158</c:v>
                </c:pt>
                <c:pt idx="21">
                  <c:v>3.1906318372263653</c:v>
                </c:pt>
                <c:pt idx="22">
                  <c:v>2.8595441039321212</c:v>
                </c:pt>
                <c:pt idx="23">
                  <c:v>0.93204315426536066</c:v>
                </c:pt>
                <c:pt idx="24">
                  <c:v>-0.3601359521009817</c:v>
                </c:pt>
                <c:pt idx="25">
                  <c:v>-7.0994174181238101E-2</c:v>
                </c:pt>
                <c:pt idx="26">
                  <c:v>0.71269087046128554</c:v>
                </c:pt>
                <c:pt idx="27">
                  <c:v>1.3044393014937983</c:v>
                </c:pt>
                <c:pt idx="28">
                  <c:v>1.4924844956782701</c:v>
                </c:pt>
                <c:pt idx="29">
                  <c:v>0.79147281011764381</c:v>
                </c:pt>
                <c:pt idx="30">
                  <c:v>1.1440100022732436</c:v>
                </c:pt>
                <c:pt idx="31">
                  <c:v>1.0094956267675759</c:v>
                </c:pt>
                <c:pt idx="32">
                  <c:v>2.5508333333333244</c:v>
                </c:pt>
                <c:pt idx="33">
                  <c:v>3.6369211898190645</c:v>
                </c:pt>
                <c:pt idx="34">
                  <c:v>2.4793860839990245</c:v>
                </c:pt>
                <c:pt idx="35">
                  <c:v>2.1667455044796391</c:v>
                </c:pt>
                <c:pt idx="36">
                  <c:v>1.2891662976085128</c:v>
                </c:pt>
                <c:pt idx="37">
                  <c:v>0.91376356367791622</c:v>
                </c:pt>
                <c:pt idx="38">
                  <c:v>0.63646299850714794</c:v>
                </c:pt>
                <c:pt idx="39">
                  <c:v>7.1085763124134616E-2</c:v>
                </c:pt>
                <c:pt idx="40">
                  <c:v>-0.46321455373548037</c:v>
                </c:pt>
                <c:pt idx="41">
                  <c:v>-0.89453259634656446</c:v>
                </c:pt>
                <c:pt idx="42">
                  <c:v>-0.39424377341091832</c:v>
                </c:pt>
                <c:pt idx="43">
                  <c:v>0.33449341101945418</c:v>
                </c:pt>
                <c:pt idx="44">
                  <c:v>0.65017687607491492</c:v>
                </c:pt>
                <c:pt idx="45">
                  <c:v>0.84088994827782315</c:v>
                </c:pt>
                <c:pt idx="46">
                  <c:v>0.84329781523737601</c:v>
                </c:pt>
                <c:pt idx="47">
                  <c:v>0.29905630118856052</c:v>
                </c:pt>
                <c:pt idx="48">
                  <c:v>1.2000607281486442</c:v>
                </c:pt>
                <c:pt idx="49">
                  <c:v>1.3167990798398144</c:v>
                </c:pt>
                <c:pt idx="50">
                  <c:v>1.2267066204700861</c:v>
                </c:pt>
                <c:pt idx="51">
                  <c:v>0.9934785011606051</c:v>
                </c:pt>
                <c:pt idx="52">
                  <c:v>0.1777660440454909</c:v>
                </c:pt>
                <c:pt idx="53">
                  <c:v>0.61284110794643798</c:v>
                </c:pt>
                <c:pt idx="54">
                  <c:v>0.51619917373342261</c:v>
                </c:pt>
                <c:pt idx="55">
                  <c:v>0.67429113630170789</c:v>
                </c:pt>
                <c:pt idx="56">
                  <c:v>0.57805543587534647</c:v>
                </c:pt>
                <c:pt idx="57">
                  <c:v>0.39084270546037025</c:v>
                </c:pt>
                <c:pt idx="58">
                  <c:v>0.37450986489657723</c:v>
                </c:pt>
                <c:pt idx="59">
                  <c:v>0.28377986930416821</c:v>
                </c:pt>
                <c:pt idx="60">
                  <c:v>0.46048764101560558</c:v>
                </c:pt>
                <c:pt idx="61">
                  <c:v>-8.0488750969709422E-2</c:v>
                </c:pt>
                <c:pt idx="62">
                  <c:v>-5.3409220074573938E-3</c:v>
                </c:pt>
                <c:pt idx="63">
                  <c:v>7.2582404475651785E-2</c:v>
                </c:pt>
                <c:pt idx="64">
                  <c:v>-0.29969449929952985</c:v>
                </c:pt>
                <c:pt idx="65">
                  <c:v>1.5136408954953273</c:v>
                </c:pt>
                <c:pt idx="66">
                  <c:v>0.10799035534410084</c:v>
                </c:pt>
                <c:pt idx="67">
                  <c:v>1.5258964942909126</c:v>
                </c:pt>
                <c:pt idx="68">
                  <c:v>0.45712956538195293</c:v>
                </c:pt>
                <c:pt idx="69">
                  <c:v>-2.5085616438356273</c:v>
                </c:pt>
                <c:pt idx="70">
                  <c:v>-1.2459576436676834</c:v>
                </c:pt>
                <c:pt idx="71">
                  <c:v>-3.4560532418675849</c:v>
                </c:pt>
                <c:pt idx="72">
                  <c:v>-5.0549387031106674</c:v>
                </c:pt>
                <c:pt idx="73">
                  <c:v>-4.3761074849158028</c:v>
                </c:pt>
                <c:pt idx="74">
                  <c:v>-2.5731037501412146</c:v>
                </c:pt>
                <c:pt idx="75">
                  <c:v>-4.3514072798577885</c:v>
                </c:pt>
                <c:pt idx="76">
                  <c:v>-1.5278904800970161</c:v>
                </c:pt>
                <c:pt idx="77">
                  <c:v>-0.65107557685297746</c:v>
                </c:pt>
                <c:pt idx="78">
                  <c:v>-1.0867739225948414</c:v>
                </c:pt>
                <c:pt idx="79">
                  <c:v>0.98372734353617819</c:v>
                </c:pt>
                <c:pt idx="80">
                  <c:v>0.78625696542495849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A-4904-BF0F-B060D531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ERP!$B$12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ERP!$B$13:$B$93</c:f>
              <c:numCache>
                <c:formatCode>0.0</c:formatCode>
                <c:ptCount val="81"/>
                <c:pt idx="0">
                  <c:v>1.368510851396576</c:v>
                </c:pt>
                <c:pt idx="1">
                  <c:v>1.4195738183543805</c:v>
                </c:pt>
                <c:pt idx="2">
                  <c:v>1.40299800034005</c:v>
                </c:pt>
                <c:pt idx="3">
                  <c:v>1.3724810407524712</c:v>
                </c:pt>
                <c:pt idx="4">
                  <c:v>1.3821876770285346</c:v>
                </c:pt>
                <c:pt idx="5">
                  <c:v>1.4297630370321501</c:v>
                </c:pt>
                <c:pt idx="6">
                  <c:v>1.5449219788820079</c:v>
                </c:pt>
                <c:pt idx="7">
                  <c:v>1.5996124356037811</c:v>
                </c:pt>
                <c:pt idx="8">
                  <c:v>1.703789504523745</c:v>
                </c:pt>
                <c:pt idx="9">
                  <c:v>1.7899040286504908</c:v>
                </c:pt>
                <c:pt idx="10">
                  <c:v>1.8859208916895076</c:v>
                </c:pt>
                <c:pt idx="11">
                  <c:v>1.9577298607254212</c:v>
                </c:pt>
                <c:pt idx="12">
                  <c:v>2.161645529334133</c:v>
                </c:pt>
                <c:pt idx="13">
                  <c:v>2.3119448100826778</c:v>
                </c:pt>
                <c:pt idx="14">
                  <c:v>2.5059609782369208</c:v>
                </c:pt>
                <c:pt idx="15">
                  <c:v>2.7093784639572904</c:v>
                </c:pt>
                <c:pt idx="16">
                  <c:v>2.7491821832219765</c:v>
                </c:pt>
                <c:pt idx="17">
                  <c:v>2.7993607679259291</c:v>
                </c:pt>
                <c:pt idx="18">
                  <c:v>2.9574906394769229</c:v>
                </c:pt>
                <c:pt idx="19">
                  <c:v>3.1128524755488662</c:v>
                </c:pt>
                <c:pt idx="20">
                  <c:v>3.3386835762004186</c:v>
                </c:pt>
                <c:pt idx="21">
                  <c:v>3.4623790284430189</c:v>
                </c:pt>
                <c:pt idx="22">
                  <c:v>3.3757014444559807</c:v>
                </c:pt>
                <c:pt idx="23">
                  <c:v>3.1565133305705206</c:v>
                </c:pt>
                <c:pt idx="24">
                  <c:v>2.8186488116803243</c:v>
                </c:pt>
                <c:pt idx="25">
                  <c:v>2.4817015312404989</c:v>
                </c:pt>
                <c:pt idx="26">
                  <c:v>2.2560524377815083</c:v>
                </c:pt>
                <c:pt idx="27">
                  <c:v>2.258453297623042</c:v>
                </c:pt>
                <c:pt idx="28">
                  <c:v>2.3103328148472047</c:v>
                </c:pt>
                <c:pt idx="29">
                  <c:v>2.4435592846727028</c:v>
                </c:pt>
                <c:pt idx="30">
                  <c:v>2.5902872347755457</c:v>
                </c:pt>
                <c:pt idx="31">
                  <c:v>2.7310446581938042</c:v>
                </c:pt>
                <c:pt idx="32">
                  <c:v>2.7846179538174365</c:v>
                </c:pt>
                <c:pt idx="33">
                  <c:v>2.8840958611301204</c:v>
                </c:pt>
                <c:pt idx="34">
                  <c:v>3.0157712296870587</c:v>
                </c:pt>
                <c:pt idx="35">
                  <c:v>3.0635558885004688</c:v>
                </c:pt>
                <c:pt idx="36">
                  <c:v>3.0918141873015559</c:v>
                </c:pt>
                <c:pt idx="37">
                  <c:v>2.998473981190708</c:v>
                </c:pt>
                <c:pt idx="38">
                  <c:v>2.7878317749868264</c:v>
                </c:pt>
                <c:pt idx="39">
                  <c:v>2.5329549657040706</c:v>
                </c:pt>
                <c:pt idx="40">
                  <c:v>2.1863164565045556</c:v>
                </c:pt>
                <c:pt idx="41">
                  <c:v>1.8188891181201594</c:v>
                </c:pt>
                <c:pt idx="42">
                  <c:v>1.5074889647153755</c:v>
                </c:pt>
                <c:pt idx="43">
                  <c:v>1.2329992151009384</c:v>
                </c:pt>
                <c:pt idx="44">
                  <c:v>1.1119323314445317</c:v>
                </c:pt>
                <c:pt idx="45">
                  <c:v>1.0563155126633195</c:v>
                </c:pt>
                <c:pt idx="46">
                  <c:v>0.95711299569043451</c:v>
                </c:pt>
                <c:pt idx="47">
                  <c:v>0.91610767045544605</c:v>
                </c:pt>
                <c:pt idx="48">
                  <c:v>0.85050090291682867</c:v>
                </c:pt>
                <c:pt idx="49">
                  <c:v>0.75638125000248024</c:v>
                </c:pt>
                <c:pt idx="50">
                  <c:v>0.70574673855281489</c:v>
                </c:pt>
                <c:pt idx="51">
                  <c:v>0.60243903975010227</c:v>
                </c:pt>
                <c:pt idx="52">
                  <c:v>0.74574476067459372</c:v>
                </c:pt>
                <c:pt idx="53">
                  <c:v>0.85805290560867498</c:v>
                </c:pt>
                <c:pt idx="54">
                  <c:v>0.96965910434345659</c:v>
                </c:pt>
                <c:pt idx="55">
                  <c:v>1.1636250390261615</c:v>
                </c:pt>
                <c:pt idx="56">
                  <c:v>1.1560184239217675</c:v>
                </c:pt>
                <c:pt idx="57">
                  <c:v>1.1800252645736364</c:v>
                </c:pt>
                <c:pt idx="58">
                  <c:v>1.2035935665667408</c:v>
                </c:pt>
                <c:pt idx="59">
                  <c:v>1.2403508500533622</c:v>
                </c:pt>
                <c:pt idx="60">
                  <c:v>1.3099919896319978</c:v>
                </c:pt>
                <c:pt idx="61">
                  <c:v>1.4029619281764827</c:v>
                </c:pt>
                <c:pt idx="62">
                  <c:v>1.5063670354592551</c:v>
                </c:pt>
                <c:pt idx="63">
                  <c:v>1.5980261227782844</c:v>
                </c:pt>
                <c:pt idx="64">
                  <c:v>1.7550561789202224</c:v>
                </c:pt>
                <c:pt idx="65">
                  <c:v>1.9873661244634633</c:v>
                </c:pt>
                <c:pt idx="66">
                  <c:v>2.1402522077519137</c:v>
                </c:pt>
                <c:pt idx="67">
                  <c:v>2.0035531324904765</c:v>
                </c:pt>
                <c:pt idx="68">
                  <c:v>1.7109495536312025</c:v>
                </c:pt>
                <c:pt idx="69">
                  <c:v>1.4648919461811793</c:v>
                </c:pt>
                <c:pt idx="70">
                  <c:v>1.21030169785874</c:v>
                </c:pt>
                <c:pt idx="71">
                  <c:v>1.3436853093649948</c:v>
                </c:pt>
                <c:pt idx="72">
                  <c:v>1.2210657275493642</c:v>
                </c:pt>
                <c:pt idx="73">
                  <c:v>1.2765987082263841</c:v>
                </c:pt>
                <c:pt idx="74">
                  <c:v>1.3926811860078381</c:v>
                </c:pt>
                <c:pt idx="75">
                  <c:v>1.5432290728950138</c:v>
                </c:pt>
                <c:pt idx="76">
                  <c:v>2.1471996001763749</c:v>
                </c:pt>
                <c:pt idx="77">
                  <c:v>2.5526824863419062</c:v>
                </c:pt>
                <c:pt idx="78">
                  <c:v>3.0152107190849042</c:v>
                </c:pt>
                <c:pt idx="79">
                  <c:v>3.2034240348679077</c:v>
                </c:pt>
                <c:pt idx="80">
                  <c:v>3.3278799686096594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B-4078-AE10-A9CD92179E3B}"/>
            </c:ext>
          </c:extLst>
        </c:ser>
        <c:ser>
          <c:idx val="1"/>
          <c:order val="1"/>
          <c:tx>
            <c:strRef>
              <c:f>ERP!$C$12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ERP!$C$13:$C$93</c:f>
              <c:numCache>
                <c:formatCode>0.0</c:formatCode>
                <c:ptCount val="81"/>
                <c:pt idx="0">
                  <c:v>1.1484022118891657</c:v>
                </c:pt>
                <c:pt idx="1">
                  <c:v>1.1313209625919418</c:v>
                </c:pt>
                <c:pt idx="2">
                  <c:v>1.1053738958966441</c:v>
                </c:pt>
                <c:pt idx="3">
                  <c:v>1.0750125502644536</c:v>
                </c:pt>
                <c:pt idx="4">
                  <c:v>1.0938938169460011</c:v>
                </c:pt>
                <c:pt idx="5">
                  <c:v>1.1035345384118767</c:v>
                </c:pt>
                <c:pt idx="6">
                  <c:v>1.1686882040403912</c:v>
                </c:pt>
                <c:pt idx="7">
                  <c:v>1.2246208491574206</c:v>
                </c:pt>
                <c:pt idx="8">
                  <c:v>1.2756569633361137</c:v>
                </c:pt>
                <c:pt idx="9">
                  <c:v>1.3244537563603664</c:v>
                </c:pt>
                <c:pt idx="10">
                  <c:v>1.3489610763864679</c:v>
                </c:pt>
                <c:pt idx="11">
                  <c:v>1.3589865588200301</c:v>
                </c:pt>
                <c:pt idx="12">
                  <c:v>1.4700143741325</c:v>
                </c:pt>
                <c:pt idx="13">
                  <c:v>1.5557688993919738</c:v>
                </c:pt>
                <c:pt idx="14">
                  <c:v>1.6898632715792061</c:v>
                </c:pt>
                <c:pt idx="15">
                  <c:v>1.8414747445112623</c:v>
                </c:pt>
                <c:pt idx="16">
                  <c:v>1.8590907541998769</c:v>
                </c:pt>
                <c:pt idx="17">
                  <c:v>1.8838928614713257</c:v>
                </c:pt>
                <c:pt idx="18">
                  <c:v>1.9577877625007289</c:v>
                </c:pt>
                <c:pt idx="19">
                  <c:v>2.0242370700416679</c:v>
                </c:pt>
                <c:pt idx="20">
                  <c:v>2.1114307834947166</c:v>
                </c:pt>
                <c:pt idx="21">
                  <c:v>2.186418983541194</c:v>
                </c:pt>
                <c:pt idx="22">
                  <c:v>2.1410096979039173</c:v>
                </c:pt>
                <c:pt idx="23">
                  <c:v>2.0824313385915616</c:v>
                </c:pt>
                <c:pt idx="24">
                  <c:v>1.9755686604886247</c:v>
                </c:pt>
                <c:pt idx="25">
                  <c:v>1.81601445361248</c:v>
                </c:pt>
                <c:pt idx="26">
                  <c:v>1.67764574084448</c:v>
                </c:pt>
                <c:pt idx="27">
                  <c:v>1.5678808023345425</c:v>
                </c:pt>
                <c:pt idx="28">
                  <c:v>1.451709878328078</c:v>
                </c:pt>
                <c:pt idx="29">
                  <c:v>1.4035745646129083</c:v>
                </c:pt>
                <c:pt idx="30">
                  <c:v>1.3872637622301953</c:v>
                </c:pt>
                <c:pt idx="31">
                  <c:v>1.3988870632449357</c:v>
                </c:pt>
                <c:pt idx="32">
                  <c:v>1.4856770597708957</c:v>
                </c:pt>
                <c:pt idx="33">
                  <c:v>1.5771789378735024</c:v>
                </c:pt>
                <c:pt idx="34">
                  <c:v>1.6709476936341394</c:v>
                </c:pt>
                <c:pt idx="35">
                  <c:v>1.761414503133385</c:v>
                </c:pt>
                <c:pt idx="36">
                  <c:v>1.7880068471167299</c:v>
                </c:pt>
                <c:pt idx="37">
                  <c:v>1.8017778014581154</c:v>
                </c:pt>
                <c:pt idx="38">
                  <c:v>1.7759894703832435</c:v>
                </c:pt>
                <c:pt idx="39">
                  <c:v>1.7357644005542516</c:v>
                </c:pt>
                <c:pt idx="40">
                  <c:v>1.6917828316669548</c:v>
                </c:pt>
                <c:pt idx="41">
                  <c:v>1.6128750872295816</c:v>
                </c:pt>
                <c:pt idx="42">
                  <c:v>1.5761836566419385</c:v>
                </c:pt>
                <c:pt idx="43">
                  <c:v>1.5029336607849331</c:v>
                </c:pt>
                <c:pt idx="44">
                  <c:v>1.4758701475439562</c:v>
                </c:pt>
                <c:pt idx="45">
                  <c:v>1.4700958888822058</c:v>
                </c:pt>
                <c:pt idx="46">
                  <c:v>1.4500431509600009</c:v>
                </c:pt>
                <c:pt idx="47">
                  <c:v>1.4495840379626701</c:v>
                </c:pt>
                <c:pt idx="48">
                  <c:v>1.4488878703385444</c:v>
                </c:pt>
                <c:pt idx="49">
                  <c:v>1.4564112976569676</c:v>
                </c:pt>
                <c:pt idx="50">
                  <c:v>1.5068054713294199</c:v>
                </c:pt>
                <c:pt idx="51">
                  <c:v>1.5741518307020419</c:v>
                </c:pt>
                <c:pt idx="52">
                  <c:v>1.6448923415452343</c:v>
                </c:pt>
                <c:pt idx="53">
                  <c:v>1.6698214687757895</c:v>
                </c:pt>
                <c:pt idx="54">
                  <c:v>1.6927072529186793</c:v>
                </c:pt>
                <c:pt idx="55">
                  <c:v>1.6605417739728567</c:v>
                </c:pt>
                <c:pt idx="56">
                  <c:v>1.6158040950715158</c:v>
                </c:pt>
                <c:pt idx="57">
                  <c:v>1.5333133757909456</c:v>
                </c:pt>
                <c:pt idx="58">
                  <c:v>1.5111335949802962</c:v>
                </c:pt>
                <c:pt idx="59">
                  <c:v>1.5073640038060221</c:v>
                </c:pt>
                <c:pt idx="60">
                  <c:v>1.5281428588786561</c:v>
                </c:pt>
                <c:pt idx="61">
                  <c:v>1.5634718688153804</c:v>
                </c:pt>
                <c:pt idx="62">
                  <c:v>1.5396796051732498</c:v>
                </c:pt>
                <c:pt idx="63">
                  <c:v>1.4881846550736544</c:v>
                </c:pt>
                <c:pt idx="64">
                  <c:v>1.4788131198289367</c:v>
                </c:pt>
                <c:pt idx="65">
                  <c:v>1.4888988749746535</c:v>
                </c:pt>
                <c:pt idx="66">
                  <c:v>1.4367759223270271</c:v>
                </c:pt>
                <c:pt idx="67">
                  <c:v>1.2409807853229537</c:v>
                </c:pt>
                <c:pt idx="68">
                  <c:v>0.76735290764640141</c:v>
                </c:pt>
                <c:pt idx="69">
                  <c:v>0.43180972159635456</c:v>
                </c:pt>
                <c:pt idx="70">
                  <c:v>9.7940135555396601E-2</c:v>
                </c:pt>
                <c:pt idx="71">
                  <c:v>0.14113500616004249</c:v>
                </c:pt>
                <c:pt idx="72">
                  <c:v>0.27581310248778745</c:v>
                </c:pt>
                <c:pt idx="73">
                  <c:v>0.54895106259289506</c:v>
                </c:pt>
                <c:pt idx="74">
                  <c:v>1.0014423264335548</c:v>
                </c:pt>
                <c:pt idx="75">
                  <c:v>1.2808833033552069</c:v>
                </c:pt>
                <c:pt idx="76">
                  <c:v>1.7810457516339806</c:v>
                </c:pt>
                <c:pt idx="77">
                  <c:v>2.0984502200113386</c:v>
                </c:pt>
                <c:pt idx="78">
                  <c:v>2.2790516366331115</c:v>
                </c:pt>
                <c:pt idx="79">
                  <c:v>2.4390337659142558</c:v>
                </c:pt>
                <c:pt idx="80">
                  <c:v>2.5219977218692957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B-4078-AE10-A9CD921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'Overseas migration'!$A$12:$A$92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'Overseas migration'!$B$12:$B$92</c:f>
              <c:numCache>
                <c:formatCode>#,##0_ ;\-#,##0\ </c:formatCode>
                <c:ptCount val="81"/>
                <c:pt idx="0">
                  <c:v>3983</c:v>
                </c:pt>
                <c:pt idx="1">
                  <c:v>3977</c:v>
                </c:pt>
                <c:pt idx="2">
                  <c:v>3990</c:v>
                </c:pt>
                <c:pt idx="3">
                  <c:v>1684</c:v>
                </c:pt>
                <c:pt idx="4">
                  <c:v>3876</c:v>
                </c:pt>
                <c:pt idx="5">
                  <c:v>4424</c:v>
                </c:pt>
                <c:pt idx="6">
                  <c:v>6131</c:v>
                </c:pt>
                <c:pt idx="7">
                  <c:v>2729</c:v>
                </c:pt>
                <c:pt idx="8">
                  <c:v>5108</c:v>
                </c:pt>
                <c:pt idx="9">
                  <c:v>5952</c:v>
                </c:pt>
                <c:pt idx="10">
                  <c:v>7510</c:v>
                </c:pt>
                <c:pt idx="11">
                  <c:v>3785</c:v>
                </c:pt>
                <c:pt idx="12">
                  <c:v>7687</c:v>
                </c:pt>
                <c:pt idx="13">
                  <c:v>7221</c:v>
                </c:pt>
                <c:pt idx="14">
                  <c:v>10277</c:v>
                </c:pt>
                <c:pt idx="15">
                  <c:v>6196</c:v>
                </c:pt>
                <c:pt idx="16">
                  <c:v>9211</c:v>
                </c:pt>
                <c:pt idx="17">
                  <c:v>8743</c:v>
                </c:pt>
                <c:pt idx="18">
                  <c:v>13449</c:v>
                </c:pt>
                <c:pt idx="19">
                  <c:v>9773</c:v>
                </c:pt>
                <c:pt idx="20">
                  <c:v>13744</c:v>
                </c:pt>
                <c:pt idx="21">
                  <c:v>11223</c:v>
                </c:pt>
                <c:pt idx="22">
                  <c:v>12971</c:v>
                </c:pt>
                <c:pt idx="23">
                  <c:v>6390</c:v>
                </c:pt>
                <c:pt idx="24">
                  <c:v>8179</c:v>
                </c:pt>
                <c:pt idx="25">
                  <c:v>5301</c:v>
                </c:pt>
                <c:pt idx="26">
                  <c:v>8769</c:v>
                </c:pt>
                <c:pt idx="27">
                  <c:v>6617</c:v>
                </c:pt>
                <c:pt idx="28">
                  <c:v>8678</c:v>
                </c:pt>
                <c:pt idx="29">
                  <c:v>7833</c:v>
                </c:pt>
                <c:pt idx="30">
                  <c:v>11206</c:v>
                </c:pt>
                <c:pt idx="31">
                  <c:v>8708</c:v>
                </c:pt>
                <c:pt idx="32">
                  <c:v>11922</c:v>
                </c:pt>
                <c:pt idx="33">
                  <c:v>11441</c:v>
                </c:pt>
                <c:pt idx="34">
                  <c:v>15822</c:v>
                </c:pt>
                <c:pt idx="35">
                  <c:v>11595</c:v>
                </c:pt>
                <c:pt idx="36">
                  <c:v>13087</c:v>
                </c:pt>
                <c:pt idx="37">
                  <c:v>9461</c:v>
                </c:pt>
                <c:pt idx="38">
                  <c:v>12339</c:v>
                </c:pt>
                <c:pt idx="39">
                  <c:v>7251</c:v>
                </c:pt>
                <c:pt idx="40">
                  <c:v>6300</c:v>
                </c:pt>
                <c:pt idx="41">
                  <c:v>3171</c:v>
                </c:pt>
                <c:pt idx="42">
                  <c:v>7143</c:v>
                </c:pt>
                <c:pt idx="43">
                  <c:v>2136</c:v>
                </c:pt>
                <c:pt idx="44">
                  <c:v>3936</c:v>
                </c:pt>
                <c:pt idx="45">
                  <c:v>2297</c:v>
                </c:pt>
                <c:pt idx="46">
                  <c:v>5620</c:v>
                </c:pt>
                <c:pt idx="47">
                  <c:v>2218</c:v>
                </c:pt>
                <c:pt idx="48">
                  <c:v>3304</c:v>
                </c:pt>
                <c:pt idx="49">
                  <c:v>1599</c:v>
                </c:pt>
                <c:pt idx="50">
                  <c:v>5362</c:v>
                </c:pt>
                <c:pt idx="51">
                  <c:v>1356</c:v>
                </c:pt>
                <c:pt idx="52">
                  <c:v>3803</c:v>
                </c:pt>
                <c:pt idx="53">
                  <c:v>1442</c:v>
                </c:pt>
                <c:pt idx="54">
                  <c:v>5141</c:v>
                </c:pt>
                <c:pt idx="55">
                  <c:v>1623</c:v>
                </c:pt>
                <c:pt idx="56">
                  <c:v>3720</c:v>
                </c:pt>
                <c:pt idx="57">
                  <c:v>1218</c:v>
                </c:pt>
                <c:pt idx="58">
                  <c:v>4733</c:v>
                </c:pt>
                <c:pt idx="59">
                  <c:v>2309</c:v>
                </c:pt>
                <c:pt idx="60">
                  <c:v>4361</c:v>
                </c:pt>
                <c:pt idx="61">
                  <c:v>3147</c:v>
                </c:pt>
                <c:pt idx="62">
                  <c:v>6632</c:v>
                </c:pt>
                <c:pt idx="63">
                  <c:v>3344</c:v>
                </c:pt>
                <c:pt idx="64">
                  <c:v>7901</c:v>
                </c:pt>
                <c:pt idx="65">
                  <c:v>7628</c:v>
                </c:pt>
                <c:pt idx="66">
                  <c:v>9991</c:v>
                </c:pt>
                <c:pt idx="67">
                  <c:v>-363</c:v>
                </c:pt>
                <c:pt idx="68">
                  <c:v>-2317</c:v>
                </c:pt>
                <c:pt idx="69">
                  <c:v>-2155</c:v>
                </c:pt>
                <c:pt idx="70">
                  <c:v>-633</c:v>
                </c:pt>
                <c:pt idx="71">
                  <c:v>12</c:v>
                </c:pt>
                <c:pt idx="72">
                  <c:v>-701</c:v>
                </c:pt>
                <c:pt idx="73">
                  <c:v>110</c:v>
                </c:pt>
                <c:pt idx="74">
                  <c:v>7179</c:v>
                </c:pt>
                <c:pt idx="75">
                  <c:v>8749</c:v>
                </c:pt>
                <c:pt idx="76">
                  <c:v>14748</c:v>
                </c:pt>
                <c:pt idx="77">
                  <c:v>15028</c:v>
                </c:pt>
                <c:pt idx="78">
                  <c:v>19537</c:v>
                </c:pt>
                <c:pt idx="79">
                  <c:v>14942</c:v>
                </c:pt>
                <c:pt idx="80">
                  <c:v>18122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A-4252-BC99-36A0FC3F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51856"/>
        <c:axId val="636491376"/>
      </c:barChart>
      <c:catAx>
        <c:axId val="6364518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91376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6491376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5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'Interstate migration'!$C$12</c:f>
              <c:strCache>
                <c:ptCount val="1"/>
                <c:pt idx="0">
                  <c:v>Interstate arrivals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'Interstate migration'!$C$13:$C$93</c:f>
              <c:numCache>
                <c:formatCode>#,##0_ ;\-#,##0\ </c:formatCode>
                <c:ptCount val="81"/>
                <c:pt idx="0">
                  <c:v>7451</c:v>
                </c:pt>
                <c:pt idx="1">
                  <c:v>8947</c:v>
                </c:pt>
                <c:pt idx="2">
                  <c:v>8231</c:v>
                </c:pt>
                <c:pt idx="3">
                  <c:v>8096</c:v>
                </c:pt>
                <c:pt idx="4">
                  <c:v>6948</c:v>
                </c:pt>
                <c:pt idx="5">
                  <c:v>8702</c:v>
                </c:pt>
                <c:pt idx="6">
                  <c:v>8076</c:v>
                </c:pt>
                <c:pt idx="7">
                  <c:v>7576</c:v>
                </c:pt>
                <c:pt idx="8">
                  <c:v>7042</c:v>
                </c:pt>
                <c:pt idx="9">
                  <c:v>8371</c:v>
                </c:pt>
                <c:pt idx="10">
                  <c:v>8106</c:v>
                </c:pt>
                <c:pt idx="11">
                  <c:v>7822</c:v>
                </c:pt>
                <c:pt idx="12">
                  <c:v>7684</c:v>
                </c:pt>
                <c:pt idx="13">
                  <c:v>9791</c:v>
                </c:pt>
                <c:pt idx="14">
                  <c:v>9330</c:v>
                </c:pt>
                <c:pt idx="15">
                  <c:v>9667</c:v>
                </c:pt>
                <c:pt idx="16">
                  <c:v>8460</c:v>
                </c:pt>
                <c:pt idx="17">
                  <c:v>10096</c:v>
                </c:pt>
                <c:pt idx="18">
                  <c:v>10154</c:v>
                </c:pt>
                <c:pt idx="19">
                  <c:v>9750</c:v>
                </c:pt>
                <c:pt idx="20">
                  <c:v>9161</c:v>
                </c:pt>
                <c:pt idx="21">
                  <c:v>10993</c:v>
                </c:pt>
                <c:pt idx="22">
                  <c:v>9679</c:v>
                </c:pt>
                <c:pt idx="23">
                  <c:v>9072</c:v>
                </c:pt>
                <c:pt idx="24">
                  <c:v>7466</c:v>
                </c:pt>
                <c:pt idx="25">
                  <c:v>9214</c:v>
                </c:pt>
                <c:pt idx="26">
                  <c:v>8201</c:v>
                </c:pt>
                <c:pt idx="27">
                  <c:v>8443</c:v>
                </c:pt>
                <c:pt idx="28">
                  <c:v>8264</c:v>
                </c:pt>
                <c:pt idx="29">
                  <c:v>10149</c:v>
                </c:pt>
                <c:pt idx="30">
                  <c:v>9350</c:v>
                </c:pt>
                <c:pt idx="31">
                  <c:v>9525</c:v>
                </c:pt>
                <c:pt idx="32">
                  <c:v>8804</c:v>
                </c:pt>
                <c:pt idx="33">
                  <c:v>11166</c:v>
                </c:pt>
                <c:pt idx="34">
                  <c:v>10283</c:v>
                </c:pt>
                <c:pt idx="35">
                  <c:v>9856</c:v>
                </c:pt>
                <c:pt idx="36">
                  <c:v>8502</c:v>
                </c:pt>
                <c:pt idx="37">
                  <c:v>9691</c:v>
                </c:pt>
                <c:pt idx="38">
                  <c:v>9818</c:v>
                </c:pt>
                <c:pt idx="39">
                  <c:v>9472</c:v>
                </c:pt>
                <c:pt idx="40">
                  <c:v>7907</c:v>
                </c:pt>
                <c:pt idx="41">
                  <c:v>9189</c:v>
                </c:pt>
                <c:pt idx="42">
                  <c:v>8540</c:v>
                </c:pt>
                <c:pt idx="43">
                  <c:v>8068</c:v>
                </c:pt>
                <c:pt idx="44">
                  <c:v>6643</c:v>
                </c:pt>
                <c:pt idx="45">
                  <c:v>8307</c:v>
                </c:pt>
                <c:pt idx="46">
                  <c:v>7528</c:v>
                </c:pt>
                <c:pt idx="47">
                  <c:v>7884</c:v>
                </c:pt>
                <c:pt idx="48">
                  <c:v>6614</c:v>
                </c:pt>
                <c:pt idx="49">
                  <c:v>7514</c:v>
                </c:pt>
                <c:pt idx="50">
                  <c:v>7385</c:v>
                </c:pt>
                <c:pt idx="51">
                  <c:v>7488</c:v>
                </c:pt>
                <c:pt idx="52">
                  <c:v>7189</c:v>
                </c:pt>
                <c:pt idx="53">
                  <c:v>9210</c:v>
                </c:pt>
                <c:pt idx="54">
                  <c:v>8035</c:v>
                </c:pt>
                <c:pt idx="55">
                  <c:v>8416</c:v>
                </c:pt>
                <c:pt idx="56">
                  <c:v>7587</c:v>
                </c:pt>
                <c:pt idx="57">
                  <c:v>9646</c:v>
                </c:pt>
                <c:pt idx="58">
                  <c:v>8687</c:v>
                </c:pt>
                <c:pt idx="59">
                  <c:v>8869</c:v>
                </c:pt>
                <c:pt idx="60">
                  <c:v>8280</c:v>
                </c:pt>
                <c:pt idx="61">
                  <c:v>10491</c:v>
                </c:pt>
                <c:pt idx="62">
                  <c:v>9911</c:v>
                </c:pt>
                <c:pt idx="63">
                  <c:v>10546</c:v>
                </c:pt>
                <c:pt idx="64">
                  <c:v>8774</c:v>
                </c:pt>
                <c:pt idx="65">
                  <c:v>10731</c:v>
                </c:pt>
                <c:pt idx="66">
                  <c:v>7666</c:v>
                </c:pt>
                <c:pt idx="67">
                  <c:v>7311</c:v>
                </c:pt>
                <c:pt idx="68">
                  <c:v>6833</c:v>
                </c:pt>
                <c:pt idx="69">
                  <c:v>9207</c:v>
                </c:pt>
                <c:pt idx="70">
                  <c:v>9312</c:v>
                </c:pt>
                <c:pt idx="71">
                  <c:v>11121</c:v>
                </c:pt>
                <c:pt idx="72">
                  <c:v>13234</c:v>
                </c:pt>
                <c:pt idx="73">
                  <c:v>13392</c:v>
                </c:pt>
                <c:pt idx="74">
                  <c:v>9724</c:v>
                </c:pt>
                <c:pt idx="75">
                  <c:v>9028</c:v>
                </c:pt>
                <c:pt idx="76">
                  <c:v>7689</c:v>
                </c:pt>
                <c:pt idx="77">
                  <c:v>10635</c:v>
                </c:pt>
                <c:pt idx="78">
                  <c:v>9432</c:v>
                </c:pt>
                <c:pt idx="79">
                  <c:v>9021</c:v>
                </c:pt>
                <c:pt idx="80">
                  <c:v>8234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D-4F03-8732-3F2BF11453FA}"/>
            </c:ext>
          </c:extLst>
        </c:ser>
        <c:ser>
          <c:idx val="2"/>
          <c:order val="2"/>
          <c:tx>
            <c:strRef>
              <c:f>'Interstate migration'!$D$12</c:f>
              <c:strCache>
                <c:ptCount val="1"/>
                <c:pt idx="0">
                  <c:v>Interstate departures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'Interstate migration'!$D$13:$D$93</c:f>
              <c:numCache>
                <c:formatCode>#,##0_ ;\-#,##0\ </c:formatCode>
                <c:ptCount val="81"/>
                <c:pt idx="0">
                  <c:v>-7041</c:v>
                </c:pt>
                <c:pt idx="1">
                  <c:v>-8603</c:v>
                </c:pt>
                <c:pt idx="2">
                  <c:v>-7545</c:v>
                </c:pt>
                <c:pt idx="3">
                  <c:v>-7441</c:v>
                </c:pt>
                <c:pt idx="4">
                  <c:v>-6485</c:v>
                </c:pt>
                <c:pt idx="5">
                  <c:v>-8194</c:v>
                </c:pt>
                <c:pt idx="6">
                  <c:v>-7337</c:v>
                </c:pt>
                <c:pt idx="7">
                  <c:v>-7045</c:v>
                </c:pt>
                <c:pt idx="8">
                  <c:v>-6050</c:v>
                </c:pt>
                <c:pt idx="9">
                  <c:v>-7815</c:v>
                </c:pt>
                <c:pt idx="10">
                  <c:v>-6719</c:v>
                </c:pt>
                <c:pt idx="11">
                  <c:v>-6824</c:v>
                </c:pt>
                <c:pt idx="12">
                  <c:v>-6608</c:v>
                </c:pt>
                <c:pt idx="13">
                  <c:v>-8639</c:v>
                </c:pt>
                <c:pt idx="14">
                  <c:v>-7840</c:v>
                </c:pt>
                <c:pt idx="15">
                  <c:v>-8023</c:v>
                </c:pt>
                <c:pt idx="16">
                  <c:v>-7528</c:v>
                </c:pt>
                <c:pt idx="17">
                  <c:v>-9307</c:v>
                </c:pt>
                <c:pt idx="18">
                  <c:v>-8397</c:v>
                </c:pt>
                <c:pt idx="19">
                  <c:v>-8237</c:v>
                </c:pt>
                <c:pt idx="20">
                  <c:v>-7477</c:v>
                </c:pt>
                <c:pt idx="21">
                  <c:v>-9494</c:v>
                </c:pt>
                <c:pt idx="22">
                  <c:v>-8323</c:v>
                </c:pt>
                <c:pt idx="23">
                  <c:v>-8599</c:v>
                </c:pt>
                <c:pt idx="24">
                  <c:v>-7248</c:v>
                </c:pt>
                <c:pt idx="25">
                  <c:v>-8816</c:v>
                </c:pt>
                <c:pt idx="26">
                  <c:v>-7391</c:v>
                </c:pt>
                <c:pt idx="27">
                  <c:v>-7750</c:v>
                </c:pt>
                <c:pt idx="28">
                  <c:v>-6867</c:v>
                </c:pt>
                <c:pt idx="29">
                  <c:v>-8592</c:v>
                </c:pt>
                <c:pt idx="30">
                  <c:v>-7312</c:v>
                </c:pt>
                <c:pt idx="31">
                  <c:v>-7484</c:v>
                </c:pt>
                <c:pt idx="32">
                  <c:v>-7360</c:v>
                </c:pt>
                <c:pt idx="33">
                  <c:v>-9029</c:v>
                </c:pt>
                <c:pt idx="34">
                  <c:v>-7611</c:v>
                </c:pt>
                <c:pt idx="35">
                  <c:v>-7500</c:v>
                </c:pt>
                <c:pt idx="36">
                  <c:v>-7018</c:v>
                </c:pt>
                <c:pt idx="37">
                  <c:v>-8099</c:v>
                </c:pt>
                <c:pt idx="38">
                  <c:v>-8217</c:v>
                </c:pt>
                <c:pt idx="39">
                  <c:v>-8473</c:v>
                </c:pt>
                <c:pt idx="40">
                  <c:v>-7939</c:v>
                </c:pt>
                <c:pt idx="41">
                  <c:v>-9648</c:v>
                </c:pt>
                <c:pt idx="42">
                  <c:v>-9110</c:v>
                </c:pt>
                <c:pt idx="43">
                  <c:v>-8731</c:v>
                </c:pt>
                <c:pt idx="44">
                  <c:v>-7339</c:v>
                </c:pt>
                <c:pt idx="45">
                  <c:v>-9365</c:v>
                </c:pt>
                <c:pt idx="46">
                  <c:v>-8716</c:v>
                </c:pt>
                <c:pt idx="47">
                  <c:v>-9220</c:v>
                </c:pt>
                <c:pt idx="48">
                  <c:v>-8039</c:v>
                </c:pt>
                <c:pt idx="49">
                  <c:v>-10165</c:v>
                </c:pt>
                <c:pt idx="50">
                  <c:v>-9896</c:v>
                </c:pt>
                <c:pt idx="51">
                  <c:v>-10911</c:v>
                </c:pt>
                <c:pt idx="52">
                  <c:v>-9584</c:v>
                </c:pt>
                <c:pt idx="53">
                  <c:v>-12879</c:v>
                </c:pt>
                <c:pt idx="54">
                  <c:v>-11123</c:v>
                </c:pt>
                <c:pt idx="55">
                  <c:v>-11165</c:v>
                </c:pt>
                <c:pt idx="56">
                  <c:v>-9875</c:v>
                </c:pt>
                <c:pt idx="57">
                  <c:v>-12392</c:v>
                </c:pt>
                <c:pt idx="58">
                  <c:v>-10548</c:v>
                </c:pt>
                <c:pt idx="59">
                  <c:v>-10747</c:v>
                </c:pt>
                <c:pt idx="60">
                  <c:v>-9127</c:v>
                </c:pt>
                <c:pt idx="61">
                  <c:v>-12404</c:v>
                </c:pt>
                <c:pt idx="62">
                  <c:v>-10364</c:v>
                </c:pt>
                <c:pt idx="63">
                  <c:v>-10740</c:v>
                </c:pt>
                <c:pt idx="64">
                  <c:v>-8969</c:v>
                </c:pt>
                <c:pt idx="65">
                  <c:v>-11035</c:v>
                </c:pt>
                <c:pt idx="66">
                  <c:v>-7161</c:v>
                </c:pt>
                <c:pt idx="67">
                  <c:v>-7049</c:v>
                </c:pt>
                <c:pt idx="68">
                  <c:v>-4002</c:v>
                </c:pt>
                <c:pt idx="69">
                  <c:v>-5266</c:v>
                </c:pt>
                <c:pt idx="70">
                  <c:v>-5250</c:v>
                </c:pt>
                <c:pt idx="71">
                  <c:v>-7952</c:v>
                </c:pt>
                <c:pt idx="72">
                  <c:v>-12922</c:v>
                </c:pt>
                <c:pt idx="73">
                  <c:v>-8211</c:v>
                </c:pt>
                <c:pt idx="74">
                  <c:v>-7077</c:v>
                </c:pt>
                <c:pt idx="75">
                  <c:v>-6829</c:v>
                </c:pt>
                <c:pt idx="76">
                  <c:v>-5055</c:v>
                </c:pt>
                <c:pt idx="77">
                  <c:v>-7522</c:v>
                </c:pt>
                <c:pt idx="78">
                  <c:v>-6257</c:v>
                </c:pt>
                <c:pt idx="79">
                  <c:v>-6313</c:v>
                </c:pt>
                <c:pt idx="80">
                  <c:v>-5997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31160944"/>
        <c:axId val="631151792"/>
      </c:barChart>
      <c:lineChart>
        <c:grouping val="standard"/>
        <c:varyColors val="0"/>
        <c:ser>
          <c:idx val="0"/>
          <c:order val="0"/>
          <c:tx>
            <c:strRef>
              <c:f>'Interstate migration'!$B$12</c:f>
              <c:strCache>
                <c:ptCount val="1"/>
                <c:pt idx="0">
                  <c:v>Net interstate migration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'Interstate migration'!$A$13:$A$93</c:f>
              <c:numCache>
                <c:formatCode>mmm\-yyyy</c:formatCode>
                <c:ptCount val="81"/>
                <c:pt idx="0">
                  <c:v>37894</c:v>
                </c:pt>
                <c:pt idx="1">
                  <c:v>37986</c:v>
                </c:pt>
                <c:pt idx="2">
                  <c:v>38077</c:v>
                </c:pt>
                <c:pt idx="3">
                  <c:v>38168</c:v>
                </c:pt>
                <c:pt idx="4">
                  <c:v>38260</c:v>
                </c:pt>
                <c:pt idx="5">
                  <c:v>38352</c:v>
                </c:pt>
                <c:pt idx="6">
                  <c:v>38442</c:v>
                </c:pt>
                <c:pt idx="7">
                  <c:v>38533</c:v>
                </c:pt>
                <c:pt idx="8">
                  <c:v>38625</c:v>
                </c:pt>
                <c:pt idx="9">
                  <c:v>38717</c:v>
                </c:pt>
                <c:pt idx="10">
                  <c:v>38807</c:v>
                </c:pt>
                <c:pt idx="11">
                  <c:v>38898</c:v>
                </c:pt>
                <c:pt idx="12">
                  <c:v>38990</c:v>
                </c:pt>
                <c:pt idx="13">
                  <c:v>39082</c:v>
                </c:pt>
                <c:pt idx="14">
                  <c:v>39172</c:v>
                </c:pt>
                <c:pt idx="15">
                  <c:v>39263</c:v>
                </c:pt>
                <c:pt idx="16">
                  <c:v>39355</c:v>
                </c:pt>
                <c:pt idx="17">
                  <c:v>39447</c:v>
                </c:pt>
                <c:pt idx="18">
                  <c:v>39538</c:v>
                </c:pt>
                <c:pt idx="19">
                  <c:v>39629</c:v>
                </c:pt>
                <c:pt idx="20">
                  <c:v>39721</c:v>
                </c:pt>
                <c:pt idx="21">
                  <c:v>39813</c:v>
                </c:pt>
                <c:pt idx="22">
                  <c:v>39903</c:v>
                </c:pt>
                <c:pt idx="23">
                  <c:v>39994</c:v>
                </c:pt>
                <c:pt idx="24">
                  <c:v>40086</c:v>
                </c:pt>
                <c:pt idx="25">
                  <c:v>40178</c:v>
                </c:pt>
                <c:pt idx="26">
                  <c:v>40268</c:v>
                </c:pt>
                <c:pt idx="27">
                  <c:v>40359</c:v>
                </c:pt>
                <c:pt idx="28">
                  <c:v>40451</c:v>
                </c:pt>
                <c:pt idx="29">
                  <c:v>40543</c:v>
                </c:pt>
                <c:pt idx="30">
                  <c:v>40633</c:v>
                </c:pt>
                <c:pt idx="31">
                  <c:v>40724</c:v>
                </c:pt>
                <c:pt idx="32">
                  <c:v>40816</c:v>
                </c:pt>
                <c:pt idx="33">
                  <c:v>40908</c:v>
                </c:pt>
                <c:pt idx="34">
                  <c:v>40999</c:v>
                </c:pt>
                <c:pt idx="35">
                  <c:v>41090</c:v>
                </c:pt>
                <c:pt idx="36">
                  <c:v>41182</c:v>
                </c:pt>
                <c:pt idx="37">
                  <c:v>41274</c:v>
                </c:pt>
                <c:pt idx="38">
                  <c:v>41364</c:v>
                </c:pt>
                <c:pt idx="39">
                  <c:v>41455</c:v>
                </c:pt>
                <c:pt idx="40">
                  <c:v>41547</c:v>
                </c:pt>
                <c:pt idx="41">
                  <c:v>41639</c:v>
                </c:pt>
                <c:pt idx="42">
                  <c:v>41729</c:v>
                </c:pt>
                <c:pt idx="43">
                  <c:v>41820</c:v>
                </c:pt>
                <c:pt idx="44">
                  <c:v>41912</c:v>
                </c:pt>
                <c:pt idx="45">
                  <c:v>42004</c:v>
                </c:pt>
                <c:pt idx="46">
                  <c:v>42094</c:v>
                </c:pt>
                <c:pt idx="47">
                  <c:v>42185</c:v>
                </c:pt>
                <c:pt idx="48">
                  <c:v>42277</c:v>
                </c:pt>
                <c:pt idx="49">
                  <c:v>42369</c:v>
                </c:pt>
                <c:pt idx="50">
                  <c:v>42460</c:v>
                </c:pt>
                <c:pt idx="51">
                  <c:v>42551</c:v>
                </c:pt>
                <c:pt idx="52">
                  <c:v>42643</c:v>
                </c:pt>
                <c:pt idx="53">
                  <c:v>42735</c:v>
                </c:pt>
                <c:pt idx="54">
                  <c:v>42825</c:v>
                </c:pt>
                <c:pt idx="55">
                  <c:v>42916</c:v>
                </c:pt>
                <c:pt idx="56">
                  <c:v>43008</c:v>
                </c:pt>
                <c:pt idx="57">
                  <c:v>43100</c:v>
                </c:pt>
                <c:pt idx="58">
                  <c:v>43190</c:v>
                </c:pt>
                <c:pt idx="59">
                  <c:v>43281</c:v>
                </c:pt>
                <c:pt idx="60">
                  <c:v>43373</c:v>
                </c:pt>
                <c:pt idx="61">
                  <c:v>43465</c:v>
                </c:pt>
                <c:pt idx="62">
                  <c:v>43555</c:v>
                </c:pt>
                <c:pt idx="63">
                  <c:v>43646</c:v>
                </c:pt>
                <c:pt idx="64">
                  <c:v>43738</c:v>
                </c:pt>
                <c:pt idx="65">
                  <c:v>43830</c:v>
                </c:pt>
                <c:pt idx="66">
                  <c:v>43921</c:v>
                </c:pt>
                <c:pt idx="67">
                  <c:v>44012</c:v>
                </c:pt>
                <c:pt idx="68">
                  <c:v>44104</c:v>
                </c:pt>
                <c:pt idx="69">
                  <c:v>44196</c:v>
                </c:pt>
                <c:pt idx="70">
                  <c:v>44286</c:v>
                </c:pt>
                <c:pt idx="71">
                  <c:v>44377</c:v>
                </c:pt>
                <c:pt idx="72">
                  <c:v>44469</c:v>
                </c:pt>
                <c:pt idx="73">
                  <c:v>44561</c:v>
                </c:pt>
                <c:pt idx="74">
                  <c:v>44651</c:v>
                </c:pt>
                <c:pt idx="75">
                  <c:v>44742</c:v>
                </c:pt>
                <c:pt idx="76">
                  <c:v>44834</c:v>
                </c:pt>
                <c:pt idx="77">
                  <c:v>44926</c:v>
                </c:pt>
                <c:pt idx="78">
                  <c:v>45016</c:v>
                </c:pt>
                <c:pt idx="79">
                  <c:v>45107</c:v>
                </c:pt>
                <c:pt idx="80">
                  <c:v>45199</c:v>
                </c:pt>
              </c:numCache>
            </c:numRef>
          </c:cat>
          <c:val>
            <c:numRef>
              <c:f>'Interstate migration'!$B$13:$B$93</c:f>
              <c:numCache>
                <c:formatCode>#,##0_ ;\-#,##0\ </c:formatCode>
                <c:ptCount val="81"/>
                <c:pt idx="0">
                  <c:v>410</c:v>
                </c:pt>
                <c:pt idx="1">
                  <c:v>344</c:v>
                </c:pt>
                <c:pt idx="2">
                  <c:v>686</c:v>
                </c:pt>
                <c:pt idx="3">
                  <c:v>655</c:v>
                </c:pt>
                <c:pt idx="4">
                  <c:v>463</c:v>
                </c:pt>
                <c:pt idx="5">
                  <c:v>508</c:v>
                </c:pt>
                <c:pt idx="6">
                  <c:v>739</c:v>
                </c:pt>
                <c:pt idx="7">
                  <c:v>531</c:v>
                </c:pt>
                <c:pt idx="8">
                  <c:v>992</c:v>
                </c:pt>
                <c:pt idx="9">
                  <c:v>556</c:v>
                </c:pt>
                <c:pt idx="10">
                  <c:v>1387</c:v>
                </c:pt>
                <c:pt idx="11">
                  <c:v>998</c:v>
                </c:pt>
                <c:pt idx="12">
                  <c:v>1076</c:v>
                </c:pt>
                <c:pt idx="13">
                  <c:v>1152</c:v>
                </c:pt>
                <c:pt idx="14">
                  <c:v>1490</c:v>
                </c:pt>
                <c:pt idx="15">
                  <c:v>1644</c:v>
                </c:pt>
                <c:pt idx="16">
                  <c:v>932</c:v>
                </c:pt>
                <c:pt idx="17">
                  <c:v>789</c:v>
                </c:pt>
                <c:pt idx="18">
                  <c:v>1757</c:v>
                </c:pt>
                <c:pt idx="19">
                  <c:v>1513</c:v>
                </c:pt>
                <c:pt idx="20">
                  <c:v>1684</c:v>
                </c:pt>
                <c:pt idx="21">
                  <c:v>1499</c:v>
                </c:pt>
                <c:pt idx="22">
                  <c:v>1356</c:v>
                </c:pt>
                <c:pt idx="23">
                  <c:v>473</c:v>
                </c:pt>
                <c:pt idx="24">
                  <c:v>218</c:v>
                </c:pt>
                <c:pt idx="25">
                  <c:v>398</c:v>
                </c:pt>
                <c:pt idx="26">
                  <c:v>810</c:v>
                </c:pt>
                <c:pt idx="27">
                  <c:v>693</c:v>
                </c:pt>
                <c:pt idx="28">
                  <c:v>1397</c:v>
                </c:pt>
                <c:pt idx="29">
                  <c:v>1557</c:v>
                </c:pt>
                <c:pt idx="30">
                  <c:v>2038</c:v>
                </c:pt>
                <c:pt idx="31">
                  <c:v>2041</c:v>
                </c:pt>
                <c:pt idx="32">
                  <c:v>1444</c:v>
                </c:pt>
                <c:pt idx="33">
                  <c:v>2137</c:v>
                </c:pt>
                <c:pt idx="34">
                  <c:v>2672</c:v>
                </c:pt>
                <c:pt idx="35">
                  <c:v>2356</c:v>
                </c:pt>
                <c:pt idx="36">
                  <c:v>1484</c:v>
                </c:pt>
                <c:pt idx="37">
                  <c:v>1592</c:v>
                </c:pt>
                <c:pt idx="38">
                  <c:v>1601</c:v>
                </c:pt>
                <c:pt idx="39">
                  <c:v>999</c:v>
                </c:pt>
                <c:pt idx="40">
                  <c:v>-32</c:v>
                </c:pt>
                <c:pt idx="41">
                  <c:v>-459</c:v>
                </c:pt>
                <c:pt idx="42">
                  <c:v>-570</c:v>
                </c:pt>
                <c:pt idx="43">
                  <c:v>-663</c:v>
                </c:pt>
                <c:pt idx="44">
                  <c:v>-696</c:v>
                </c:pt>
                <c:pt idx="45">
                  <c:v>-1058</c:v>
                </c:pt>
                <c:pt idx="46">
                  <c:v>-1188</c:v>
                </c:pt>
                <c:pt idx="47">
                  <c:v>-1336</c:v>
                </c:pt>
                <c:pt idx="48">
                  <c:v>-1425</c:v>
                </c:pt>
                <c:pt idx="49">
                  <c:v>-2651</c:v>
                </c:pt>
                <c:pt idx="50">
                  <c:v>-2511</c:v>
                </c:pt>
                <c:pt idx="51">
                  <c:v>-3423</c:v>
                </c:pt>
                <c:pt idx="52">
                  <c:v>-2395</c:v>
                </c:pt>
                <c:pt idx="53">
                  <c:v>-3669</c:v>
                </c:pt>
                <c:pt idx="54">
                  <c:v>-3088</c:v>
                </c:pt>
                <c:pt idx="55">
                  <c:v>-2749</c:v>
                </c:pt>
                <c:pt idx="56">
                  <c:v>-2288</c:v>
                </c:pt>
                <c:pt idx="57">
                  <c:v>-2746</c:v>
                </c:pt>
                <c:pt idx="58">
                  <c:v>-1861</c:v>
                </c:pt>
                <c:pt idx="59">
                  <c:v>-1878</c:v>
                </c:pt>
                <c:pt idx="60">
                  <c:v>-847</c:v>
                </c:pt>
                <c:pt idx="61">
                  <c:v>-1913</c:v>
                </c:pt>
                <c:pt idx="62">
                  <c:v>-453</c:v>
                </c:pt>
                <c:pt idx="63">
                  <c:v>-194</c:v>
                </c:pt>
                <c:pt idx="64">
                  <c:v>-195</c:v>
                </c:pt>
                <c:pt idx="65">
                  <c:v>-304</c:v>
                </c:pt>
                <c:pt idx="66">
                  <c:v>505</c:v>
                </c:pt>
                <c:pt idx="67">
                  <c:v>262</c:v>
                </c:pt>
                <c:pt idx="68">
                  <c:v>2831</c:v>
                </c:pt>
                <c:pt idx="69">
                  <c:v>3941</c:v>
                </c:pt>
                <c:pt idx="70">
                  <c:v>4062</c:v>
                </c:pt>
                <c:pt idx="71">
                  <c:v>3169</c:v>
                </c:pt>
                <c:pt idx="72">
                  <c:v>312</c:v>
                </c:pt>
                <c:pt idx="73">
                  <c:v>5181</c:v>
                </c:pt>
                <c:pt idx="74">
                  <c:v>2647</c:v>
                </c:pt>
                <c:pt idx="75">
                  <c:v>2199</c:v>
                </c:pt>
                <c:pt idx="76">
                  <c:v>2634</c:v>
                </c:pt>
                <c:pt idx="77">
                  <c:v>3113</c:v>
                </c:pt>
                <c:pt idx="78">
                  <c:v>3175</c:v>
                </c:pt>
                <c:pt idx="79">
                  <c:v>2708</c:v>
                </c:pt>
                <c:pt idx="80">
                  <c:v>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60944"/>
        <c:axId val="631151792"/>
      </c:lineChart>
      <c:catAx>
        <c:axId val="631160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1792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Dwellings!$B$13</c:f>
              <c:strCache>
                <c:ptCount val="1"/>
                <c:pt idx="0">
                  <c:v>Approved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Dwellings!$B$14:$B$94</c:f>
              <c:numCache>
                <c:formatCode>#,##0</c:formatCode>
                <c:ptCount val="81"/>
                <c:pt idx="0">
                  <c:v>6182</c:v>
                </c:pt>
                <c:pt idx="1">
                  <c:v>5741</c:v>
                </c:pt>
                <c:pt idx="2">
                  <c:v>5995</c:v>
                </c:pt>
                <c:pt idx="3">
                  <c:v>5794</c:v>
                </c:pt>
                <c:pt idx="4">
                  <c:v>6337</c:v>
                </c:pt>
                <c:pt idx="5">
                  <c:v>6129</c:v>
                </c:pt>
                <c:pt idx="6">
                  <c:v>5979</c:v>
                </c:pt>
                <c:pt idx="7">
                  <c:v>6632</c:v>
                </c:pt>
                <c:pt idx="8">
                  <c:v>6821</c:v>
                </c:pt>
                <c:pt idx="9">
                  <c:v>6830</c:v>
                </c:pt>
                <c:pt idx="10">
                  <c:v>7127</c:v>
                </c:pt>
                <c:pt idx="11">
                  <c:v>6354</c:v>
                </c:pt>
                <c:pt idx="12">
                  <c:v>5636</c:v>
                </c:pt>
                <c:pt idx="13">
                  <c:v>6037</c:v>
                </c:pt>
                <c:pt idx="14">
                  <c:v>5755</c:v>
                </c:pt>
                <c:pt idx="15">
                  <c:v>5799</c:v>
                </c:pt>
                <c:pt idx="16">
                  <c:v>6449</c:v>
                </c:pt>
                <c:pt idx="17">
                  <c:v>5705</c:v>
                </c:pt>
                <c:pt idx="18">
                  <c:v>5391</c:v>
                </c:pt>
                <c:pt idx="19">
                  <c:v>4377</c:v>
                </c:pt>
                <c:pt idx="20">
                  <c:v>4437</c:v>
                </c:pt>
                <c:pt idx="21">
                  <c:v>5185</c:v>
                </c:pt>
                <c:pt idx="22">
                  <c:v>5842</c:v>
                </c:pt>
                <c:pt idx="23">
                  <c:v>6332</c:v>
                </c:pt>
                <c:pt idx="24">
                  <c:v>7674</c:v>
                </c:pt>
                <c:pt idx="25">
                  <c:v>6003</c:v>
                </c:pt>
                <c:pt idx="26">
                  <c:v>5233</c:v>
                </c:pt>
                <c:pt idx="27">
                  <c:v>5483</c:v>
                </c:pt>
                <c:pt idx="28">
                  <c:v>5226</c:v>
                </c:pt>
                <c:pt idx="29">
                  <c:v>5027</c:v>
                </c:pt>
                <c:pt idx="30">
                  <c:v>4915</c:v>
                </c:pt>
                <c:pt idx="31">
                  <c:v>4840</c:v>
                </c:pt>
                <c:pt idx="32">
                  <c:v>5332</c:v>
                </c:pt>
                <c:pt idx="33">
                  <c:v>4142</c:v>
                </c:pt>
                <c:pt idx="34">
                  <c:v>5909</c:v>
                </c:pt>
                <c:pt idx="35">
                  <c:v>6287</c:v>
                </c:pt>
                <c:pt idx="36">
                  <c:v>6461</c:v>
                </c:pt>
                <c:pt idx="37">
                  <c:v>7162</c:v>
                </c:pt>
                <c:pt idx="38">
                  <c:v>7468</c:v>
                </c:pt>
                <c:pt idx="39">
                  <c:v>7678</c:v>
                </c:pt>
                <c:pt idx="40">
                  <c:v>7994</c:v>
                </c:pt>
                <c:pt idx="41">
                  <c:v>7905</c:v>
                </c:pt>
                <c:pt idx="42">
                  <c:v>8494</c:v>
                </c:pt>
                <c:pt idx="43">
                  <c:v>8873</c:v>
                </c:pt>
                <c:pt idx="44">
                  <c:v>7591</c:v>
                </c:pt>
                <c:pt idx="45">
                  <c:v>7702</c:v>
                </c:pt>
                <c:pt idx="46">
                  <c:v>7199</c:v>
                </c:pt>
                <c:pt idx="47">
                  <c:v>6191</c:v>
                </c:pt>
                <c:pt idx="48">
                  <c:v>6141</c:v>
                </c:pt>
                <c:pt idx="49">
                  <c:v>5145</c:v>
                </c:pt>
                <c:pt idx="50">
                  <c:v>5273</c:v>
                </c:pt>
                <c:pt idx="51">
                  <c:v>5453</c:v>
                </c:pt>
                <c:pt idx="52">
                  <c:v>4886</c:v>
                </c:pt>
                <c:pt idx="53">
                  <c:v>4782</c:v>
                </c:pt>
                <c:pt idx="54">
                  <c:v>5050</c:v>
                </c:pt>
                <c:pt idx="55">
                  <c:v>5141</c:v>
                </c:pt>
                <c:pt idx="56">
                  <c:v>4020</c:v>
                </c:pt>
                <c:pt idx="57">
                  <c:v>4468</c:v>
                </c:pt>
                <c:pt idx="58">
                  <c:v>3927</c:v>
                </c:pt>
                <c:pt idx="59">
                  <c:v>3600</c:v>
                </c:pt>
                <c:pt idx="60">
                  <c:v>4179</c:v>
                </c:pt>
                <c:pt idx="61">
                  <c:v>3737</c:v>
                </c:pt>
                <c:pt idx="62">
                  <c:v>3761</c:v>
                </c:pt>
                <c:pt idx="63">
                  <c:v>3522</c:v>
                </c:pt>
                <c:pt idx="64">
                  <c:v>3359</c:v>
                </c:pt>
                <c:pt idx="65">
                  <c:v>3588</c:v>
                </c:pt>
                <c:pt idx="66">
                  <c:v>4129</c:v>
                </c:pt>
                <c:pt idx="67">
                  <c:v>7417</c:v>
                </c:pt>
                <c:pt idx="68">
                  <c:v>7898</c:v>
                </c:pt>
                <c:pt idx="69">
                  <c:v>7305</c:v>
                </c:pt>
                <c:pt idx="70">
                  <c:v>5413</c:v>
                </c:pt>
                <c:pt idx="71">
                  <c:v>4700</c:v>
                </c:pt>
                <c:pt idx="72">
                  <c:v>3707</c:v>
                </c:pt>
                <c:pt idx="73">
                  <c:v>5103</c:v>
                </c:pt>
                <c:pt idx="74">
                  <c:v>3940</c:v>
                </c:pt>
                <c:pt idx="75">
                  <c:v>3464</c:v>
                </c:pt>
                <c:pt idx="76">
                  <c:v>3238</c:v>
                </c:pt>
                <c:pt idx="77">
                  <c:v>3251</c:v>
                </c:pt>
                <c:pt idx="78">
                  <c:v>3500</c:v>
                </c:pt>
                <c:pt idx="79">
                  <c:v>3973</c:v>
                </c:pt>
                <c:pt idx="80">
                  <c:v>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29-BF3D-3E432A481BB5}"/>
            </c:ext>
          </c:extLst>
        </c:ser>
        <c:ser>
          <c:idx val="1"/>
          <c:order val="1"/>
          <c:tx>
            <c:strRef>
              <c:f>Dwellings!$C$13</c:f>
              <c:strCache>
                <c:ptCount val="1"/>
                <c:pt idx="0">
                  <c:v>Completed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Dwellings!$C$14:$C$94</c:f>
              <c:numCache>
                <c:formatCode>#,##0</c:formatCode>
                <c:ptCount val="81"/>
                <c:pt idx="0">
                  <c:v>4708</c:v>
                </c:pt>
                <c:pt idx="1">
                  <c:v>4805</c:v>
                </c:pt>
                <c:pt idx="2">
                  <c:v>5111</c:v>
                </c:pt>
                <c:pt idx="3">
                  <c:v>4142</c:v>
                </c:pt>
                <c:pt idx="4">
                  <c:v>4529</c:v>
                </c:pt>
                <c:pt idx="5">
                  <c:v>5648</c:v>
                </c:pt>
                <c:pt idx="6">
                  <c:v>5076</c:v>
                </c:pt>
                <c:pt idx="7">
                  <c:v>5622</c:v>
                </c:pt>
                <c:pt idx="8">
                  <c:v>5905</c:v>
                </c:pt>
                <c:pt idx="9">
                  <c:v>5306</c:v>
                </c:pt>
                <c:pt idx="10">
                  <c:v>5950</c:v>
                </c:pt>
                <c:pt idx="11">
                  <c:v>6048</c:v>
                </c:pt>
                <c:pt idx="12">
                  <c:v>6198</c:v>
                </c:pt>
                <c:pt idx="13">
                  <c:v>6797</c:v>
                </c:pt>
                <c:pt idx="14">
                  <c:v>6315</c:v>
                </c:pt>
                <c:pt idx="15">
                  <c:v>6364</c:v>
                </c:pt>
                <c:pt idx="16">
                  <c:v>5364</c:v>
                </c:pt>
                <c:pt idx="17">
                  <c:v>5427</c:v>
                </c:pt>
                <c:pt idx="18">
                  <c:v>5070</c:v>
                </c:pt>
                <c:pt idx="19">
                  <c:v>6180</c:v>
                </c:pt>
                <c:pt idx="20">
                  <c:v>5037</c:v>
                </c:pt>
                <c:pt idx="21">
                  <c:v>5875</c:v>
                </c:pt>
                <c:pt idx="22">
                  <c:v>5772</c:v>
                </c:pt>
                <c:pt idx="23">
                  <c:v>5741</c:v>
                </c:pt>
                <c:pt idx="24">
                  <c:v>5919</c:v>
                </c:pt>
                <c:pt idx="25">
                  <c:v>5133</c:v>
                </c:pt>
                <c:pt idx="26">
                  <c:v>5809</c:v>
                </c:pt>
                <c:pt idx="27">
                  <c:v>5763</c:v>
                </c:pt>
                <c:pt idx="28">
                  <c:v>6668</c:v>
                </c:pt>
                <c:pt idx="29">
                  <c:v>6412</c:v>
                </c:pt>
                <c:pt idx="30">
                  <c:v>4814</c:v>
                </c:pt>
                <c:pt idx="31">
                  <c:v>4880</c:v>
                </c:pt>
                <c:pt idx="32">
                  <c:v>5131</c:v>
                </c:pt>
                <c:pt idx="33">
                  <c:v>5118</c:v>
                </c:pt>
                <c:pt idx="34">
                  <c:v>5155</c:v>
                </c:pt>
                <c:pt idx="35">
                  <c:v>4359</c:v>
                </c:pt>
                <c:pt idx="36">
                  <c:v>4625</c:v>
                </c:pt>
                <c:pt idx="37">
                  <c:v>4571</c:v>
                </c:pt>
                <c:pt idx="38">
                  <c:v>5390</c:v>
                </c:pt>
                <c:pt idx="39">
                  <c:v>6807</c:v>
                </c:pt>
                <c:pt idx="40">
                  <c:v>5681</c:v>
                </c:pt>
                <c:pt idx="41">
                  <c:v>7202</c:v>
                </c:pt>
                <c:pt idx="42">
                  <c:v>6829</c:v>
                </c:pt>
                <c:pt idx="43">
                  <c:v>6830</c:v>
                </c:pt>
                <c:pt idx="44">
                  <c:v>7205</c:v>
                </c:pt>
                <c:pt idx="45">
                  <c:v>7783</c:v>
                </c:pt>
                <c:pt idx="46">
                  <c:v>8373</c:v>
                </c:pt>
                <c:pt idx="47">
                  <c:v>8728</c:v>
                </c:pt>
                <c:pt idx="48">
                  <c:v>7259</c:v>
                </c:pt>
                <c:pt idx="49">
                  <c:v>8088</c:v>
                </c:pt>
                <c:pt idx="50">
                  <c:v>6560</c:v>
                </c:pt>
                <c:pt idx="51">
                  <c:v>6594</c:v>
                </c:pt>
                <c:pt idx="52">
                  <c:v>5846</c:v>
                </c:pt>
                <c:pt idx="53">
                  <c:v>4804</c:v>
                </c:pt>
                <c:pt idx="54">
                  <c:v>5259</c:v>
                </c:pt>
                <c:pt idx="55">
                  <c:v>4091</c:v>
                </c:pt>
                <c:pt idx="56">
                  <c:v>4974</c:v>
                </c:pt>
                <c:pt idx="57">
                  <c:v>4417</c:v>
                </c:pt>
                <c:pt idx="58">
                  <c:v>4409</c:v>
                </c:pt>
                <c:pt idx="59">
                  <c:v>4308</c:v>
                </c:pt>
                <c:pt idx="60">
                  <c:v>3917</c:v>
                </c:pt>
                <c:pt idx="61">
                  <c:v>4112</c:v>
                </c:pt>
                <c:pt idx="62">
                  <c:v>3438</c:v>
                </c:pt>
                <c:pt idx="63">
                  <c:v>4124</c:v>
                </c:pt>
                <c:pt idx="64">
                  <c:v>3954</c:v>
                </c:pt>
                <c:pt idx="65">
                  <c:v>3090</c:v>
                </c:pt>
                <c:pt idx="66">
                  <c:v>3564</c:v>
                </c:pt>
                <c:pt idx="67">
                  <c:v>2984</c:v>
                </c:pt>
                <c:pt idx="68">
                  <c:v>3382</c:v>
                </c:pt>
                <c:pt idx="69">
                  <c:v>3718</c:v>
                </c:pt>
                <c:pt idx="70">
                  <c:v>3655</c:v>
                </c:pt>
                <c:pt idx="71">
                  <c:v>3188</c:v>
                </c:pt>
                <c:pt idx="72">
                  <c:v>3500</c:v>
                </c:pt>
                <c:pt idx="73">
                  <c:v>3405</c:v>
                </c:pt>
                <c:pt idx="74">
                  <c:v>3177</c:v>
                </c:pt>
                <c:pt idx="75">
                  <c:v>4010</c:v>
                </c:pt>
                <c:pt idx="76">
                  <c:v>4256</c:v>
                </c:pt>
                <c:pt idx="77">
                  <c:v>3798</c:v>
                </c:pt>
                <c:pt idx="78">
                  <c:v>5107</c:v>
                </c:pt>
                <c:pt idx="79">
                  <c:v>4373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29-BF3D-3E432A48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263280"/>
        <c:axId val="631264528"/>
      </c:lineChart>
      <c:catAx>
        <c:axId val="63126328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45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2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328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 &amp; rental prices'!$B$12</c:f>
              <c:strCache>
                <c:ptCount val="1"/>
                <c:pt idx="0">
                  <c:v>New dwelling purchase by owner-occupiers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'House &amp; rental prices'!$B$13:$B$93</c:f>
              <c:numCache>
                <c:formatCode>0.0;\-0.0;0.0;@</c:formatCode>
                <c:ptCount val="81"/>
                <c:pt idx="0">
                  <c:v>63.2</c:v>
                </c:pt>
                <c:pt idx="1">
                  <c:v>64.7</c:v>
                </c:pt>
                <c:pt idx="2">
                  <c:v>66.2</c:v>
                </c:pt>
                <c:pt idx="3">
                  <c:v>68.5</c:v>
                </c:pt>
                <c:pt idx="4">
                  <c:v>71.400000000000006</c:v>
                </c:pt>
                <c:pt idx="5">
                  <c:v>73.900000000000006</c:v>
                </c:pt>
                <c:pt idx="6">
                  <c:v>76.600000000000009</c:v>
                </c:pt>
                <c:pt idx="7">
                  <c:v>79.500000000000014</c:v>
                </c:pt>
                <c:pt idx="8">
                  <c:v>82.200000000000017</c:v>
                </c:pt>
                <c:pt idx="9">
                  <c:v>85.40000000000002</c:v>
                </c:pt>
                <c:pt idx="10">
                  <c:v>87.800000000000026</c:v>
                </c:pt>
                <c:pt idx="11">
                  <c:v>88.600000000000023</c:v>
                </c:pt>
                <c:pt idx="12">
                  <c:v>89.500000000000028</c:v>
                </c:pt>
                <c:pt idx="13">
                  <c:v>90.500000000000028</c:v>
                </c:pt>
                <c:pt idx="14">
                  <c:v>91.200000000000031</c:v>
                </c:pt>
                <c:pt idx="15">
                  <c:v>91.600000000000037</c:v>
                </c:pt>
                <c:pt idx="16">
                  <c:v>91.700000000000031</c:v>
                </c:pt>
                <c:pt idx="17">
                  <c:v>92.400000000000034</c:v>
                </c:pt>
                <c:pt idx="18">
                  <c:v>93.900000000000034</c:v>
                </c:pt>
                <c:pt idx="19">
                  <c:v>94.80000000000004</c:v>
                </c:pt>
                <c:pt idx="20">
                  <c:v>94.400000000000034</c:v>
                </c:pt>
                <c:pt idx="21">
                  <c:v>93.80000000000004</c:v>
                </c:pt>
                <c:pt idx="22">
                  <c:v>94.100000000000037</c:v>
                </c:pt>
                <c:pt idx="23">
                  <c:v>94.80000000000004</c:v>
                </c:pt>
                <c:pt idx="24">
                  <c:v>96.500000000000043</c:v>
                </c:pt>
                <c:pt idx="25">
                  <c:v>97.600000000000037</c:v>
                </c:pt>
                <c:pt idx="26">
                  <c:v>97.900000000000034</c:v>
                </c:pt>
                <c:pt idx="27">
                  <c:v>98.200000000000031</c:v>
                </c:pt>
                <c:pt idx="28">
                  <c:v>98.200000000000031</c:v>
                </c:pt>
                <c:pt idx="29">
                  <c:v>98.600000000000037</c:v>
                </c:pt>
                <c:pt idx="30">
                  <c:v>99.200000000000031</c:v>
                </c:pt>
                <c:pt idx="31">
                  <c:v>99.800000000000026</c:v>
                </c:pt>
                <c:pt idx="32">
                  <c:v>100.10000000000002</c:v>
                </c:pt>
                <c:pt idx="33">
                  <c:v>100.80000000000003</c:v>
                </c:pt>
                <c:pt idx="34">
                  <c:v>100.90000000000002</c:v>
                </c:pt>
                <c:pt idx="35">
                  <c:v>101.50000000000001</c:v>
                </c:pt>
                <c:pt idx="36">
                  <c:v>102.80000000000001</c:v>
                </c:pt>
                <c:pt idx="37">
                  <c:v>104.20000000000002</c:v>
                </c:pt>
                <c:pt idx="38">
                  <c:v>105.60000000000002</c:v>
                </c:pt>
                <c:pt idx="39">
                  <c:v>107.10000000000002</c:v>
                </c:pt>
                <c:pt idx="40">
                  <c:v>108.40000000000002</c:v>
                </c:pt>
                <c:pt idx="41">
                  <c:v>109.10000000000002</c:v>
                </c:pt>
                <c:pt idx="42">
                  <c:v>109.50000000000003</c:v>
                </c:pt>
                <c:pt idx="43">
                  <c:v>110.40000000000003</c:v>
                </c:pt>
                <c:pt idx="44">
                  <c:v>111.20000000000003</c:v>
                </c:pt>
                <c:pt idx="45">
                  <c:v>111.90000000000003</c:v>
                </c:pt>
                <c:pt idx="46">
                  <c:v>111.60000000000004</c:v>
                </c:pt>
                <c:pt idx="47">
                  <c:v>111.90000000000003</c:v>
                </c:pt>
                <c:pt idx="48">
                  <c:v>109.40000000000003</c:v>
                </c:pt>
                <c:pt idx="49">
                  <c:v>109.30000000000004</c:v>
                </c:pt>
                <c:pt idx="50">
                  <c:v>108.90000000000003</c:v>
                </c:pt>
                <c:pt idx="51">
                  <c:v>109.10000000000004</c:v>
                </c:pt>
                <c:pt idx="52">
                  <c:v>108.20000000000003</c:v>
                </c:pt>
                <c:pt idx="53">
                  <c:v>108.10000000000004</c:v>
                </c:pt>
                <c:pt idx="54">
                  <c:v>108.30000000000004</c:v>
                </c:pt>
                <c:pt idx="55">
                  <c:v>108.10000000000004</c:v>
                </c:pt>
                <c:pt idx="56">
                  <c:v>106.20000000000003</c:v>
                </c:pt>
                <c:pt idx="57">
                  <c:v>105.80000000000003</c:v>
                </c:pt>
                <c:pt idx="58">
                  <c:v>105.80000000000003</c:v>
                </c:pt>
                <c:pt idx="59">
                  <c:v>106.00000000000003</c:v>
                </c:pt>
                <c:pt idx="60">
                  <c:v>106.00000000000003</c:v>
                </c:pt>
                <c:pt idx="61">
                  <c:v>106.60000000000002</c:v>
                </c:pt>
                <c:pt idx="62">
                  <c:v>106.90000000000002</c:v>
                </c:pt>
                <c:pt idx="63">
                  <c:v>106.50000000000001</c:v>
                </c:pt>
                <c:pt idx="64">
                  <c:v>107.70000000000002</c:v>
                </c:pt>
                <c:pt idx="65">
                  <c:v>109.60000000000002</c:v>
                </c:pt>
                <c:pt idx="66">
                  <c:v>113.50000000000003</c:v>
                </c:pt>
                <c:pt idx="67">
                  <c:v>116.00000000000003</c:v>
                </c:pt>
                <c:pt idx="68">
                  <c:v>119.20000000000003</c:v>
                </c:pt>
                <c:pt idx="69">
                  <c:v>119.40000000000003</c:v>
                </c:pt>
                <c:pt idx="70">
                  <c:v>116.70000000000003</c:v>
                </c:pt>
                <c:pt idx="71">
                  <c:v>122.80000000000003</c:v>
                </c:pt>
                <c:pt idx="72">
                  <c:v>142.20000000000002</c:v>
                </c:pt>
                <c:pt idx="73">
                  <c:v>149.00000000000003</c:v>
                </c:pt>
                <c:pt idx="74">
                  <c:v>153.00000000000003</c:v>
                </c:pt>
                <c:pt idx="75">
                  <c:v>155.20000000000002</c:v>
                </c:pt>
                <c:pt idx="76">
                  <c:v>156.00000000000003</c:v>
                </c:pt>
                <c:pt idx="77">
                  <c:v>155.40000000000003</c:v>
                </c:pt>
                <c:pt idx="78">
                  <c:v>160.00000000000003</c:v>
                </c:pt>
                <c:pt idx="79">
                  <c:v>168.90000000000003</c:v>
                </c:pt>
                <c:pt idx="80">
                  <c:v>174.90000000000003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8-4355-8835-AF6598751BEA}"/>
            </c:ext>
          </c:extLst>
        </c:ser>
        <c:ser>
          <c:idx val="1"/>
          <c:order val="1"/>
          <c:tx>
            <c:strRef>
              <c:f>'House &amp; rental prices'!$C$12</c:f>
              <c:strCache>
                <c:ptCount val="1"/>
                <c:pt idx="0">
                  <c:v>Rents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'House &amp; rental prices'!$C$13:$C$93</c:f>
              <c:numCache>
                <c:formatCode>0.0;\-0.0;0.0;@</c:formatCode>
                <c:ptCount val="81"/>
                <c:pt idx="0">
                  <c:v>62.300000000000033</c:v>
                </c:pt>
                <c:pt idx="1">
                  <c:v>62.900000000000034</c:v>
                </c:pt>
                <c:pt idx="2">
                  <c:v>63.400000000000034</c:v>
                </c:pt>
                <c:pt idx="3">
                  <c:v>63.600000000000037</c:v>
                </c:pt>
                <c:pt idx="4">
                  <c:v>64.000000000000043</c:v>
                </c:pt>
                <c:pt idx="5">
                  <c:v>64.30000000000004</c:v>
                </c:pt>
                <c:pt idx="6">
                  <c:v>64.700000000000045</c:v>
                </c:pt>
                <c:pt idx="7">
                  <c:v>65.400000000000048</c:v>
                </c:pt>
                <c:pt idx="8">
                  <c:v>66.200000000000045</c:v>
                </c:pt>
                <c:pt idx="9">
                  <c:v>67.30000000000004</c:v>
                </c:pt>
                <c:pt idx="10">
                  <c:v>68.700000000000045</c:v>
                </c:pt>
                <c:pt idx="11">
                  <c:v>69.900000000000048</c:v>
                </c:pt>
                <c:pt idx="12">
                  <c:v>71.700000000000045</c:v>
                </c:pt>
                <c:pt idx="13">
                  <c:v>73.80000000000004</c:v>
                </c:pt>
                <c:pt idx="14">
                  <c:v>75.30000000000004</c:v>
                </c:pt>
                <c:pt idx="15">
                  <c:v>77.700000000000045</c:v>
                </c:pt>
                <c:pt idx="16">
                  <c:v>80.30000000000004</c:v>
                </c:pt>
                <c:pt idx="17">
                  <c:v>83.000000000000043</c:v>
                </c:pt>
                <c:pt idx="18">
                  <c:v>85.700000000000045</c:v>
                </c:pt>
                <c:pt idx="19">
                  <c:v>87.200000000000045</c:v>
                </c:pt>
                <c:pt idx="20">
                  <c:v>89.100000000000051</c:v>
                </c:pt>
                <c:pt idx="21">
                  <c:v>90.700000000000045</c:v>
                </c:pt>
                <c:pt idx="22">
                  <c:v>91.600000000000051</c:v>
                </c:pt>
                <c:pt idx="23">
                  <c:v>92.400000000000048</c:v>
                </c:pt>
                <c:pt idx="24">
                  <c:v>93.100000000000051</c:v>
                </c:pt>
                <c:pt idx="25">
                  <c:v>93.900000000000048</c:v>
                </c:pt>
                <c:pt idx="26">
                  <c:v>94.900000000000048</c:v>
                </c:pt>
                <c:pt idx="27">
                  <c:v>95.500000000000043</c:v>
                </c:pt>
                <c:pt idx="28">
                  <c:v>96.100000000000037</c:v>
                </c:pt>
                <c:pt idx="29">
                  <c:v>97.100000000000037</c:v>
                </c:pt>
                <c:pt idx="30">
                  <c:v>98.000000000000043</c:v>
                </c:pt>
                <c:pt idx="31">
                  <c:v>99.200000000000045</c:v>
                </c:pt>
                <c:pt idx="32">
                  <c:v>100.60000000000005</c:v>
                </c:pt>
                <c:pt idx="33">
                  <c:v>102.20000000000005</c:v>
                </c:pt>
                <c:pt idx="34">
                  <c:v>104.20000000000005</c:v>
                </c:pt>
                <c:pt idx="35">
                  <c:v>105.60000000000005</c:v>
                </c:pt>
                <c:pt idx="36">
                  <c:v>107.50000000000006</c:v>
                </c:pt>
                <c:pt idx="37">
                  <c:v>109.90000000000006</c:v>
                </c:pt>
                <c:pt idx="38">
                  <c:v>111.10000000000007</c:v>
                </c:pt>
                <c:pt idx="39">
                  <c:v>111.70000000000006</c:v>
                </c:pt>
                <c:pt idx="40">
                  <c:v>112.50000000000006</c:v>
                </c:pt>
                <c:pt idx="41">
                  <c:v>113.10000000000005</c:v>
                </c:pt>
                <c:pt idx="42">
                  <c:v>113.40000000000005</c:v>
                </c:pt>
                <c:pt idx="43">
                  <c:v>113.40000000000005</c:v>
                </c:pt>
                <c:pt idx="44">
                  <c:v>112.60000000000005</c:v>
                </c:pt>
                <c:pt idx="45">
                  <c:v>112.60000000000005</c:v>
                </c:pt>
                <c:pt idx="46">
                  <c:v>111.60000000000005</c:v>
                </c:pt>
                <c:pt idx="47">
                  <c:v>110.10000000000005</c:v>
                </c:pt>
                <c:pt idx="48">
                  <c:v>107.60000000000005</c:v>
                </c:pt>
                <c:pt idx="49">
                  <c:v>106.80000000000005</c:v>
                </c:pt>
                <c:pt idx="50">
                  <c:v>104.50000000000006</c:v>
                </c:pt>
                <c:pt idx="51">
                  <c:v>102.20000000000006</c:v>
                </c:pt>
                <c:pt idx="52">
                  <c:v>99.70000000000006</c:v>
                </c:pt>
                <c:pt idx="53">
                  <c:v>98.20000000000006</c:v>
                </c:pt>
                <c:pt idx="54">
                  <c:v>96.100000000000065</c:v>
                </c:pt>
                <c:pt idx="55">
                  <c:v>94.900000000000063</c:v>
                </c:pt>
                <c:pt idx="56">
                  <c:v>93.400000000000063</c:v>
                </c:pt>
                <c:pt idx="57">
                  <c:v>91.70000000000006</c:v>
                </c:pt>
                <c:pt idx="58">
                  <c:v>90.20000000000006</c:v>
                </c:pt>
                <c:pt idx="59">
                  <c:v>89.100000000000065</c:v>
                </c:pt>
                <c:pt idx="60">
                  <c:v>88.500000000000071</c:v>
                </c:pt>
                <c:pt idx="61">
                  <c:v>88.300000000000068</c:v>
                </c:pt>
                <c:pt idx="62">
                  <c:v>88.200000000000074</c:v>
                </c:pt>
                <c:pt idx="63">
                  <c:v>88.10000000000008</c:v>
                </c:pt>
                <c:pt idx="64">
                  <c:v>88.000000000000085</c:v>
                </c:pt>
                <c:pt idx="65">
                  <c:v>87.400000000000091</c:v>
                </c:pt>
                <c:pt idx="66">
                  <c:v>87.100000000000094</c:v>
                </c:pt>
                <c:pt idx="67">
                  <c:v>87.400000000000091</c:v>
                </c:pt>
                <c:pt idx="68">
                  <c:v>88.000000000000085</c:v>
                </c:pt>
                <c:pt idx="69">
                  <c:v>90.300000000000082</c:v>
                </c:pt>
                <c:pt idx="70">
                  <c:v>92.800000000000082</c:v>
                </c:pt>
                <c:pt idx="71">
                  <c:v>94.300000000000082</c:v>
                </c:pt>
                <c:pt idx="72">
                  <c:v>96.500000000000085</c:v>
                </c:pt>
                <c:pt idx="73">
                  <c:v>98.500000000000085</c:v>
                </c:pt>
                <c:pt idx="74">
                  <c:v>100.50000000000009</c:v>
                </c:pt>
                <c:pt idx="75">
                  <c:v>101.80000000000008</c:v>
                </c:pt>
                <c:pt idx="76">
                  <c:v>103.80000000000008</c:v>
                </c:pt>
                <c:pt idx="77">
                  <c:v>106.60000000000008</c:v>
                </c:pt>
                <c:pt idx="78">
                  <c:v>109.50000000000009</c:v>
                </c:pt>
                <c:pt idx="79">
                  <c:v>110.90000000000009</c:v>
                </c:pt>
                <c:pt idx="80">
                  <c:v>114.10000000000009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8-4355-8835-AF659875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5120"/>
        <c:axId val="631181328"/>
      </c:lineChart>
      <c:catAx>
        <c:axId val="63115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8132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6268591426077"/>
          <c:y val="4.606912016884316E-2"/>
          <c:w val="0.70675043744531929"/>
          <c:h val="0.907861759662313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D-4236-BA94-8CF4A3DEF412}"/>
              </c:ext>
            </c:extLst>
          </c:dPt>
          <c:dPt>
            <c:idx val="9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1D-4236-BA94-8CF4A3DEF412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'House price comparison'!$A$12:$A$27</c:f>
              <c:strCache>
                <c:ptCount val="16"/>
                <c:pt idx="0">
                  <c:v>Rest of SA</c:v>
                </c:pt>
                <c:pt idx="1">
                  <c:v>Rest of WA</c:v>
                </c:pt>
                <c:pt idx="2">
                  <c:v>Rest of NT</c:v>
                </c:pt>
                <c:pt idx="3">
                  <c:v>Rest of Tas.</c:v>
                </c:pt>
                <c:pt idx="4">
                  <c:v>Rest of Vic.</c:v>
                </c:pt>
                <c:pt idx="5">
                  <c:v>Rest of Qld</c:v>
                </c:pt>
                <c:pt idx="6">
                  <c:v>Rest of NSW</c:v>
                </c:pt>
                <c:pt idx="8">
                  <c:v>Darwin</c:v>
                </c:pt>
                <c:pt idx="9">
                  <c:v>Perth</c:v>
                </c:pt>
                <c:pt idx="10">
                  <c:v>Hobart</c:v>
                </c:pt>
                <c:pt idx="11">
                  <c:v>Adelaide</c:v>
                </c:pt>
                <c:pt idx="12">
                  <c:v>Brisbane</c:v>
                </c:pt>
                <c:pt idx="13">
                  <c:v>Melbourne</c:v>
                </c:pt>
                <c:pt idx="14">
                  <c:v>Canberra</c:v>
                </c:pt>
                <c:pt idx="15">
                  <c:v>Sydney</c:v>
                </c:pt>
              </c:strCache>
            </c:strRef>
          </c:cat>
          <c:val>
            <c:numRef>
              <c:f>'House price comparison'!$B$12:$B$27</c:f>
              <c:numCache>
                <c:formatCode>#,##0</c:formatCode>
                <c:ptCount val="16"/>
                <c:pt idx="0">
                  <c:v>425000</c:v>
                </c:pt>
                <c:pt idx="1">
                  <c:v>450000</c:v>
                </c:pt>
                <c:pt idx="2">
                  <c:v>472500</c:v>
                </c:pt>
                <c:pt idx="3">
                  <c:v>528000</c:v>
                </c:pt>
                <c:pt idx="4">
                  <c:v>570000</c:v>
                </c:pt>
                <c:pt idx="5">
                  <c:v>575000</c:v>
                </c:pt>
                <c:pt idx="6">
                  <c:v>712000</c:v>
                </c:pt>
                <c:pt idx="8">
                  <c:v>585000</c:v>
                </c:pt>
                <c:pt idx="9">
                  <c:v>665000</c:v>
                </c:pt>
                <c:pt idx="10">
                  <c:v>701100</c:v>
                </c:pt>
                <c:pt idx="11">
                  <c:v>760000</c:v>
                </c:pt>
                <c:pt idx="12">
                  <c:v>830000</c:v>
                </c:pt>
                <c:pt idx="13">
                  <c:v>840000</c:v>
                </c:pt>
                <c:pt idx="14">
                  <c:v>965000</c:v>
                </c:pt>
                <c:pt idx="15">
                  <c:v>1360000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E-4DDE-AA11-E9703DA6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92208"/>
        <c:axId val="636478480"/>
      </c:barChart>
      <c:catAx>
        <c:axId val="63649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78480"/>
        <c:crosses val="autoZero"/>
        <c:auto val="1"/>
        <c:lblAlgn val="ctr"/>
        <c:lblOffset val="100"/>
        <c:noMultiLvlLbl val="0"/>
      </c:catAx>
      <c:valAx>
        <c:axId val="636478480"/>
        <c:scaling>
          <c:orientation val="minMax"/>
          <c:max val="1500000"/>
        </c:scaling>
        <c:delete val="1"/>
        <c:axPos val="b"/>
        <c:numFmt formatCode="#,##0" sourceLinked="1"/>
        <c:majorTickMark val="none"/>
        <c:minorTickMark val="none"/>
        <c:tickLblPos val="nextTo"/>
        <c:crossAx val="6364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'SFD comparison'!$B$12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comparison'!$B$13:$B$20</c:f>
              <c:numCache>
                <c:formatCode>0.0;\-0.0;0.0;@</c:formatCode>
                <c:ptCount val="8"/>
                <c:pt idx="0">
                  <c:v>0.30043796238178189</c:v>
                </c:pt>
                <c:pt idx="1">
                  <c:v>0.62316728415655565</c:v>
                </c:pt>
                <c:pt idx="2">
                  <c:v>0.37311093723517136</c:v>
                </c:pt>
                <c:pt idx="3">
                  <c:v>1.0895104895104895</c:v>
                </c:pt>
                <c:pt idx="4">
                  <c:v>1.3548733660943437</c:v>
                </c:pt>
                <c:pt idx="5">
                  <c:v>0.43425034070173008</c:v>
                </c:pt>
                <c:pt idx="6">
                  <c:v>0.13619339462036092</c:v>
                </c:pt>
                <c:pt idx="7">
                  <c:v>0.83804055931104737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A48-B74B-C274CD5D7C5B}"/>
            </c:ext>
          </c:extLst>
        </c:ser>
        <c:ser>
          <c:idx val="1"/>
          <c:order val="1"/>
          <c:tx>
            <c:strRef>
              <c:f>'SFD comparison'!$C$12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comparison'!$C$13:$C$20</c:f>
              <c:numCache>
                <c:formatCode>0.0;\-0.0;0.0;@</c:formatCode>
                <c:ptCount val="8"/>
                <c:pt idx="0">
                  <c:v>0.70412502732857052</c:v>
                </c:pt>
                <c:pt idx="1">
                  <c:v>0.77276957384418188</c:v>
                </c:pt>
                <c:pt idx="2">
                  <c:v>0.42326150502782661</c:v>
                </c:pt>
                <c:pt idx="3">
                  <c:v>4.8251748251748251E-2</c:v>
                </c:pt>
                <c:pt idx="4">
                  <c:v>2.1622266876231024</c:v>
                </c:pt>
                <c:pt idx="5">
                  <c:v>6.0055898182154156E-2</c:v>
                </c:pt>
                <c:pt idx="6">
                  <c:v>-0.14300306435137897</c:v>
                </c:pt>
                <c:pt idx="7">
                  <c:v>-0.67290181189616327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2-4A48-B74B-C274CD5D7C5B}"/>
            </c:ext>
          </c:extLst>
        </c:ser>
        <c:ser>
          <c:idx val="2"/>
          <c:order val="2"/>
          <c:tx>
            <c:strRef>
              <c:f>'SFD comparison'!$D$12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comparison'!$D$13:$D$20</c:f>
              <c:numCache>
                <c:formatCode>0.0;\-0.0;0.0;@</c:formatCode>
                <c:ptCount val="8"/>
                <c:pt idx="0">
                  <c:v>0.7956669229087473</c:v>
                </c:pt>
                <c:pt idx="1">
                  <c:v>0.62053344102825236</c:v>
                </c:pt>
                <c:pt idx="2">
                  <c:v>1.6113191688936459</c:v>
                </c:pt>
                <c:pt idx="3">
                  <c:v>0.51818181818181819</c:v>
                </c:pt>
                <c:pt idx="4">
                  <c:v>1.1340349760261026</c:v>
                </c:pt>
                <c:pt idx="5">
                  <c:v>1.240385281685261</c:v>
                </c:pt>
                <c:pt idx="6">
                  <c:v>1.4470548178413347</c:v>
                </c:pt>
                <c:pt idx="7">
                  <c:v>2.0217921412476465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4592671"/>
        <c:axId val="503403311"/>
      </c:barChart>
      <c:lineChart>
        <c:grouping val="standard"/>
        <c:varyColors val="0"/>
        <c:ser>
          <c:idx val="3"/>
          <c:order val="3"/>
          <c:tx>
            <c:strRef>
              <c:f>'SFD comparison'!$E$12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comparison'!$E$13:$E$20</c:f>
              <c:numCache>
                <c:formatCode>0.0;\-0.0;0.0;@</c:formatCode>
                <c:ptCount val="8"/>
                <c:pt idx="0">
                  <c:v>1.8125013223501796</c:v>
                </c:pt>
                <c:pt idx="1">
                  <c:v>2.0405260662675007</c:v>
                </c:pt>
                <c:pt idx="2">
                  <c:v>2.4028158615101436</c:v>
                </c:pt>
                <c:pt idx="3">
                  <c:v>1.6685314685314756</c:v>
                </c:pt>
                <c:pt idx="4">
                  <c:v>4.6817738694467037</c:v>
                </c:pt>
                <c:pt idx="5">
                  <c:v>1.74162104728246</c:v>
                </c:pt>
                <c:pt idx="6">
                  <c:v>1.4811031664964336</c:v>
                </c:pt>
                <c:pt idx="7">
                  <c:v>2.2023644164583134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2671"/>
        <c:axId val="503403311"/>
      </c:lineChart>
      <c:catAx>
        <c:axId val="7459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03311"/>
        <c:crosses val="autoZero"/>
        <c:auto val="1"/>
        <c:lblAlgn val="ctr"/>
        <c:lblOffset val="100"/>
        <c:noMultiLvlLbl val="0"/>
      </c:catAx>
      <c:valAx>
        <c:axId val="503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59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09580052493442E-2"/>
          <c:y val="0.83109487184171582"/>
          <c:w val="0.900558617672791"/>
          <c:h val="0.141062900780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Capex!$B$12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Capex!$A$13:$A$93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Capex!$B$13:$B$93</c:f>
              <c:numCache>
                <c:formatCode>0.0</c:formatCode>
                <c:ptCount val="81"/>
                <c:pt idx="0">
                  <c:v>4.7439999999999998</c:v>
                </c:pt>
                <c:pt idx="1">
                  <c:v>4.8209999999999997</c:v>
                </c:pt>
                <c:pt idx="2">
                  <c:v>4.8079999999999998</c:v>
                </c:pt>
                <c:pt idx="3">
                  <c:v>4.8239999999999998</c:v>
                </c:pt>
                <c:pt idx="4">
                  <c:v>5.0060000000000002</c:v>
                </c:pt>
                <c:pt idx="5">
                  <c:v>5.3049999999999997</c:v>
                </c:pt>
                <c:pt idx="6">
                  <c:v>5.8879999999999999</c:v>
                </c:pt>
                <c:pt idx="7">
                  <c:v>7.0810000000000004</c:v>
                </c:pt>
                <c:pt idx="8">
                  <c:v>8.5079999999999991</c:v>
                </c:pt>
                <c:pt idx="9">
                  <c:v>10.738</c:v>
                </c:pt>
                <c:pt idx="10">
                  <c:v>11.749000000000001</c:v>
                </c:pt>
                <c:pt idx="11">
                  <c:v>12.851000000000001</c:v>
                </c:pt>
                <c:pt idx="12">
                  <c:v>13.557</c:v>
                </c:pt>
                <c:pt idx="13">
                  <c:v>13.84</c:v>
                </c:pt>
                <c:pt idx="14">
                  <c:v>14.63</c:v>
                </c:pt>
                <c:pt idx="15">
                  <c:v>15.273999999999999</c:v>
                </c:pt>
                <c:pt idx="16">
                  <c:v>16.285</c:v>
                </c:pt>
                <c:pt idx="17">
                  <c:v>17.350000000000001</c:v>
                </c:pt>
                <c:pt idx="18">
                  <c:v>19.146999999999998</c:v>
                </c:pt>
                <c:pt idx="19">
                  <c:v>21.538</c:v>
                </c:pt>
                <c:pt idx="20">
                  <c:v>22.574000000000002</c:v>
                </c:pt>
                <c:pt idx="21">
                  <c:v>23.405999999999999</c:v>
                </c:pt>
                <c:pt idx="22">
                  <c:v>23.042999999999999</c:v>
                </c:pt>
                <c:pt idx="23">
                  <c:v>21.718</c:v>
                </c:pt>
                <c:pt idx="24">
                  <c:v>21.699000000000002</c:v>
                </c:pt>
                <c:pt idx="25">
                  <c:v>21.928000000000001</c:v>
                </c:pt>
                <c:pt idx="26">
                  <c:v>23.28</c:v>
                </c:pt>
                <c:pt idx="27">
                  <c:v>24.696000000000002</c:v>
                </c:pt>
                <c:pt idx="28">
                  <c:v>25.937999999999999</c:v>
                </c:pt>
                <c:pt idx="29">
                  <c:v>28.292999999999999</c:v>
                </c:pt>
                <c:pt idx="30">
                  <c:v>31.38</c:v>
                </c:pt>
                <c:pt idx="31">
                  <c:v>35.030999999999999</c:v>
                </c:pt>
                <c:pt idx="32">
                  <c:v>39.375999999999998</c:v>
                </c:pt>
                <c:pt idx="33">
                  <c:v>45.070999999999998</c:v>
                </c:pt>
                <c:pt idx="34">
                  <c:v>48.289000000000001</c:v>
                </c:pt>
                <c:pt idx="35">
                  <c:v>51.04</c:v>
                </c:pt>
                <c:pt idx="36">
                  <c:v>49.850999999999999</c:v>
                </c:pt>
                <c:pt idx="37">
                  <c:v>48.2</c:v>
                </c:pt>
                <c:pt idx="38">
                  <c:v>47.688000000000002</c:v>
                </c:pt>
                <c:pt idx="39">
                  <c:v>46.786000000000001</c:v>
                </c:pt>
                <c:pt idx="40">
                  <c:v>47.298999999999999</c:v>
                </c:pt>
                <c:pt idx="41">
                  <c:v>46.759</c:v>
                </c:pt>
                <c:pt idx="42">
                  <c:v>46.298999999999999</c:v>
                </c:pt>
                <c:pt idx="43">
                  <c:v>46.210999999999999</c:v>
                </c:pt>
                <c:pt idx="44">
                  <c:v>46.701999999999998</c:v>
                </c:pt>
                <c:pt idx="45">
                  <c:v>45.99</c:v>
                </c:pt>
                <c:pt idx="46">
                  <c:v>44.018000000000001</c:v>
                </c:pt>
                <c:pt idx="47">
                  <c:v>42.384</c:v>
                </c:pt>
                <c:pt idx="48">
                  <c:v>39.470999999999997</c:v>
                </c:pt>
                <c:pt idx="49">
                  <c:v>35.210999999999999</c:v>
                </c:pt>
                <c:pt idx="50">
                  <c:v>31.266999999999999</c:v>
                </c:pt>
                <c:pt idx="51">
                  <c:v>26.88</c:v>
                </c:pt>
                <c:pt idx="52">
                  <c:v>23.876000000000001</c:v>
                </c:pt>
                <c:pt idx="53">
                  <c:v>22.23</c:v>
                </c:pt>
                <c:pt idx="54">
                  <c:v>21.416</c:v>
                </c:pt>
                <c:pt idx="55">
                  <c:v>20.457999999999998</c:v>
                </c:pt>
                <c:pt idx="56">
                  <c:v>19.905999999999999</c:v>
                </c:pt>
                <c:pt idx="57">
                  <c:v>19.172999999999998</c:v>
                </c:pt>
                <c:pt idx="58">
                  <c:v>18.367000000000001</c:v>
                </c:pt>
                <c:pt idx="59">
                  <c:v>17.792999999999999</c:v>
                </c:pt>
                <c:pt idx="60">
                  <c:v>17.254999999999999</c:v>
                </c:pt>
                <c:pt idx="61">
                  <c:v>16.968</c:v>
                </c:pt>
                <c:pt idx="62">
                  <c:v>17.148</c:v>
                </c:pt>
                <c:pt idx="63">
                  <c:v>17.236000000000001</c:v>
                </c:pt>
                <c:pt idx="64">
                  <c:v>18.097999999999999</c:v>
                </c:pt>
                <c:pt idx="65">
                  <c:v>18.960999999999999</c:v>
                </c:pt>
                <c:pt idx="66">
                  <c:v>19.486000000000001</c:v>
                </c:pt>
                <c:pt idx="67">
                  <c:v>19.992999999999999</c:v>
                </c:pt>
                <c:pt idx="68">
                  <c:v>20.350000000000001</c:v>
                </c:pt>
                <c:pt idx="69">
                  <c:v>20.670999999999999</c:v>
                </c:pt>
                <c:pt idx="70">
                  <c:v>21.254999999999999</c:v>
                </c:pt>
                <c:pt idx="71">
                  <c:v>22.257999999999999</c:v>
                </c:pt>
                <c:pt idx="72">
                  <c:v>23.184999999999999</c:v>
                </c:pt>
                <c:pt idx="73">
                  <c:v>24.459</c:v>
                </c:pt>
                <c:pt idx="74">
                  <c:v>25.12</c:v>
                </c:pt>
                <c:pt idx="75">
                  <c:v>25.834</c:v>
                </c:pt>
                <c:pt idx="76">
                  <c:v>26.55</c:v>
                </c:pt>
                <c:pt idx="77">
                  <c:v>27.292000000000002</c:v>
                </c:pt>
                <c:pt idx="78">
                  <c:v>29.062999999999999</c:v>
                </c:pt>
                <c:pt idx="79">
                  <c:v>31.052</c:v>
                </c:pt>
                <c:pt idx="80">
                  <c:v>31.52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25936"/>
        <c:axId val="1387418208"/>
      </c:areaChart>
      <c:lineChart>
        <c:grouping val="standard"/>
        <c:varyColors val="0"/>
        <c:ser>
          <c:idx val="1"/>
          <c:order val="1"/>
          <c:tx>
            <c:strRef>
              <c:f>Capex!$C$12</c:f>
              <c:strCache>
                <c:ptCount val="1"/>
                <c:pt idx="0">
                  <c:v>Non-mining(a)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Capex!$A$13:$A$93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Capex!$C$13:$C$93</c:f>
              <c:numCache>
                <c:formatCode>0.0</c:formatCode>
                <c:ptCount val="81"/>
                <c:pt idx="0">
                  <c:v>5.048</c:v>
                </c:pt>
                <c:pt idx="1">
                  <c:v>5.2249999999999996</c:v>
                </c:pt>
                <c:pt idx="2">
                  <c:v>5.3239999999999998</c:v>
                </c:pt>
                <c:pt idx="3">
                  <c:v>5.476</c:v>
                </c:pt>
                <c:pt idx="4">
                  <c:v>5.8620000000000001</c:v>
                </c:pt>
                <c:pt idx="5">
                  <c:v>5.9379999999999997</c:v>
                </c:pt>
                <c:pt idx="6">
                  <c:v>6.4210000000000003</c:v>
                </c:pt>
                <c:pt idx="7">
                  <c:v>6.665</c:v>
                </c:pt>
                <c:pt idx="8">
                  <c:v>6.8650000000000002</c:v>
                </c:pt>
                <c:pt idx="9">
                  <c:v>7.4329999999999998</c:v>
                </c:pt>
                <c:pt idx="10">
                  <c:v>7.3529999999999998</c:v>
                </c:pt>
                <c:pt idx="11">
                  <c:v>7.39</c:v>
                </c:pt>
                <c:pt idx="12">
                  <c:v>7.6769999999999996</c:v>
                </c:pt>
                <c:pt idx="13">
                  <c:v>8.26</c:v>
                </c:pt>
                <c:pt idx="14">
                  <c:v>8.5640000000000001</c:v>
                </c:pt>
                <c:pt idx="15">
                  <c:v>9.0990000000000002</c:v>
                </c:pt>
                <c:pt idx="16">
                  <c:v>8.9649999999999999</c:v>
                </c:pt>
                <c:pt idx="17">
                  <c:v>8.6300000000000008</c:v>
                </c:pt>
                <c:pt idx="18">
                  <c:v>8.8010000000000002</c:v>
                </c:pt>
                <c:pt idx="19">
                  <c:v>9.1059999999999999</c:v>
                </c:pt>
                <c:pt idx="20">
                  <c:v>9.2720000000000002</c:v>
                </c:pt>
                <c:pt idx="21">
                  <c:v>10.661</c:v>
                </c:pt>
                <c:pt idx="22">
                  <c:v>10.648999999999999</c:v>
                </c:pt>
                <c:pt idx="23">
                  <c:v>10.670999999999999</c:v>
                </c:pt>
                <c:pt idx="24">
                  <c:v>10.678000000000001</c:v>
                </c:pt>
                <c:pt idx="25">
                  <c:v>9.48</c:v>
                </c:pt>
                <c:pt idx="26">
                  <c:v>9.4060000000000006</c:v>
                </c:pt>
                <c:pt idx="27">
                  <c:v>9.0839999999999996</c:v>
                </c:pt>
                <c:pt idx="28">
                  <c:v>9.2590000000000003</c:v>
                </c:pt>
                <c:pt idx="29">
                  <c:v>9.3620000000000001</c:v>
                </c:pt>
                <c:pt idx="30">
                  <c:v>9.9890000000000008</c:v>
                </c:pt>
                <c:pt idx="31">
                  <c:v>10.725</c:v>
                </c:pt>
                <c:pt idx="32">
                  <c:v>11.377000000000001</c:v>
                </c:pt>
                <c:pt idx="33">
                  <c:v>12.007</c:v>
                </c:pt>
                <c:pt idx="34">
                  <c:v>12.137</c:v>
                </c:pt>
                <c:pt idx="35">
                  <c:v>12.086</c:v>
                </c:pt>
                <c:pt idx="36">
                  <c:v>11.574999999999999</c:v>
                </c:pt>
                <c:pt idx="37">
                  <c:v>11.03</c:v>
                </c:pt>
                <c:pt idx="38">
                  <c:v>10.757999999999999</c:v>
                </c:pt>
                <c:pt idx="39">
                  <c:v>10.201000000000001</c:v>
                </c:pt>
                <c:pt idx="40">
                  <c:v>10.215</c:v>
                </c:pt>
                <c:pt idx="41">
                  <c:v>10.209</c:v>
                </c:pt>
                <c:pt idx="42">
                  <c:v>10.364000000000001</c:v>
                </c:pt>
                <c:pt idx="43">
                  <c:v>10.721</c:v>
                </c:pt>
                <c:pt idx="44">
                  <c:v>10.456</c:v>
                </c:pt>
                <c:pt idx="45">
                  <c:v>10.239000000000001</c:v>
                </c:pt>
                <c:pt idx="46">
                  <c:v>9.8710000000000004</c:v>
                </c:pt>
                <c:pt idx="47">
                  <c:v>9.4849999999999994</c:v>
                </c:pt>
                <c:pt idx="48">
                  <c:v>9.23</c:v>
                </c:pt>
                <c:pt idx="49">
                  <c:v>8.9320000000000004</c:v>
                </c:pt>
                <c:pt idx="50">
                  <c:v>8.3040000000000003</c:v>
                </c:pt>
                <c:pt idx="51">
                  <c:v>7.7220000000000004</c:v>
                </c:pt>
                <c:pt idx="52">
                  <c:v>7.6749999999999998</c:v>
                </c:pt>
                <c:pt idx="53">
                  <c:v>7.6050000000000004</c:v>
                </c:pt>
                <c:pt idx="54">
                  <c:v>8.0370000000000008</c:v>
                </c:pt>
                <c:pt idx="55">
                  <c:v>8.3480000000000008</c:v>
                </c:pt>
                <c:pt idx="56">
                  <c:v>8.7200000000000006</c:v>
                </c:pt>
                <c:pt idx="57">
                  <c:v>8.8130000000000006</c:v>
                </c:pt>
                <c:pt idx="58">
                  <c:v>8.7200000000000006</c:v>
                </c:pt>
                <c:pt idx="59">
                  <c:v>8.6129999999999995</c:v>
                </c:pt>
                <c:pt idx="60">
                  <c:v>8.093</c:v>
                </c:pt>
                <c:pt idx="61">
                  <c:v>8.1999999999999993</c:v>
                </c:pt>
                <c:pt idx="62">
                  <c:v>7.9950000000000001</c:v>
                </c:pt>
                <c:pt idx="63">
                  <c:v>8.0670000000000002</c:v>
                </c:pt>
                <c:pt idx="64">
                  <c:v>8.1310000000000002</c:v>
                </c:pt>
                <c:pt idx="65">
                  <c:v>7.9039999999999999</c:v>
                </c:pt>
                <c:pt idx="66">
                  <c:v>7.8120000000000003</c:v>
                </c:pt>
                <c:pt idx="67">
                  <c:v>7.641</c:v>
                </c:pt>
                <c:pt idx="68">
                  <c:v>7.97</c:v>
                </c:pt>
                <c:pt idx="69">
                  <c:v>8.6630000000000003</c:v>
                </c:pt>
                <c:pt idx="70">
                  <c:v>9.3569999999999993</c:v>
                </c:pt>
                <c:pt idx="71">
                  <c:v>9.6430000000000007</c:v>
                </c:pt>
                <c:pt idx="72">
                  <c:v>9.6969999999999992</c:v>
                </c:pt>
                <c:pt idx="73">
                  <c:v>9.8279999999999994</c:v>
                </c:pt>
                <c:pt idx="74">
                  <c:v>9.6449999999999996</c:v>
                </c:pt>
                <c:pt idx="75">
                  <c:v>10.077999999999999</c:v>
                </c:pt>
                <c:pt idx="76">
                  <c:v>10.208</c:v>
                </c:pt>
                <c:pt idx="77">
                  <c:v>10.907</c:v>
                </c:pt>
                <c:pt idx="78">
                  <c:v>11.73</c:v>
                </c:pt>
                <c:pt idx="79">
                  <c:v>12.282</c:v>
                </c:pt>
                <c:pt idx="80">
                  <c:v>12.865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25936"/>
        <c:axId val="1387418208"/>
      </c:lineChart>
      <c:catAx>
        <c:axId val="12452259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820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2259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Construction!$B$13</c:f>
              <c:strCache>
                <c:ptCount val="1"/>
                <c:pt idx="0">
                  <c:v>Engineering(a)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37986</c:v>
                </c:pt>
                <c:pt idx="1">
                  <c:v>38077</c:v>
                </c:pt>
                <c:pt idx="2">
                  <c:v>38168</c:v>
                </c:pt>
                <c:pt idx="3">
                  <c:v>38260</c:v>
                </c:pt>
                <c:pt idx="4">
                  <c:v>38352</c:v>
                </c:pt>
                <c:pt idx="5">
                  <c:v>38442</c:v>
                </c:pt>
                <c:pt idx="6">
                  <c:v>38533</c:v>
                </c:pt>
                <c:pt idx="7">
                  <c:v>38625</c:v>
                </c:pt>
                <c:pt idx="8">
                  <c:v>38717</c:v>
                </c:pt>
                <c:pt idx="9">
                  <c:v>38807</c:v>
                </c:pt>
                <c:pt idx="10">
                  <c:v>38898</c:v>
                </c:pt>
                <c:pt idx="11">
                  <c:v>38990</c:v>
                </c:pt>
                <c:pt idx="12">
                  <c:v>39082</c:v>
                </c:pt>
                <c:pt idx="13">
                  <c:v>39172</c:v>
                </c:pt>
                <c:pt idx="14">
                  <c:v>39263</c:v>
                </c:pt>
                <c:pt idx="15">
                  <c:v>39355</c:v>
                </c:pt>
                <c:pt idx="16">
                  <c:v>39447</c:v>
                </c:pt>
                <c:pt idx="17">
                  <c:v>39538</c:v>
                </c:pt>
                <c:pt idx="18">
                  <c:v>39629</c:v>
                </c:pt>
                <c:pt idx="19">
                  <c:v>39721</c:v>
                </c:pt>
                <c:pt idx="20">
                  <c:v>39813</c:v>
                </c:pt>
                <c:pt idx="21">
                  <c:v>39903</c:v>
                </c:pt>
                <c:pt idx="22">
                  <c:v>39994</c:v>
                </c:pt>
                <c:pt idx="23">
                  <c:v>40086</c:v>
                </c:pt>
                <c:pt idx="24">
                  <c:v>40178</c:v>
                </c:pt>
                <c:pt idx="25">
                  <c:v>40268</c:v>
                </c:pt>
                <c:pt idx="26">
                  <c:v>40359</c:v>
                </c:pt>
                <c:pt idx="27">
                  <c:v>40451</c:v>
                </c:pt>
                <c:pt idx="28">
                  <c:v>40543</c:v>
                </c:pt>
                <c:pt idx="29">
                  <c:v>40633</c:v>
                </c:pt>
                <c:pt idx="30">
                  <c:v>40724</c:v>
                </c:pt>
                <c:pt idx="31">
                  <c:v>40816</c:v>
                </c:pt>
                <c:pt idx="32">
                  <c:v>40908</c:v>
                </c:pt>
                <c:pt idx="33">
                  <c:v>40999</c:v>
                </c:pt>
                <c:pt idx="34">
                  <c:v>41090</c:v>
                </c:pt>
                <c:pt idx="35">
                  <c:v>41182</c:v>
                </c:pt>
                <c:pt idx="36">
                  <c:v>41274</c:v>
                </c:pt>
                <c:pt idx="37">
                  <c:v>41364</c:v>
                </c:pt>
                <c:pt idx="38">
                  <c:v>41455</c:v>
                </c:pt>
                <c:pt idx="39">
                  <c:v>41547</c:v>
                </c:pt>
                <c:pt idx="40">
                  <c:v>41639</c:v>
                </c:pt>
                <c:pt idx="41">
                  <c:v>41729</c:v>
                </c:pt>
                <c:pt idx="42">
                  <c:v>41820</c:v>
                </c:pt>
                <c:pt idx="43">
                  <c:v>41912</c:v>
                </c:pt>
                <c:pt idx="44">
                  <c:v>42004</c:v>
                </c:pt>
                <c:pt idx="45">
                  <c:v>42094</c:v>
                </c:pt>
                <c:pt idx="46">
                  <c:v>42185</c:v>
                </c:pt>
                <c:pt idx="47">
                  <c:v>42277</c:v>
                </c:pt>
                <c:pt idx="48">
                  <c:v>42369</c:v>
                </c:pt>
                <c:pt idx="49">
                  <c:v>42460</c:v>
                </c:pt>
                <c:pt idx="50">
                  <c:v>42551</c:v>
                </c:pt>
                <c:pt idx="51">
                  <c:v>42643</c:v>
                </c:pt>
                <c:pt idx="52">
                  <c:v>42735</c:v>
                </c:pt>
                <c:pt idx="53">
                  <c:v>42825</c:v>
                </c:pt>
                <c:pt idx="54">
                  <c:v>42916</c:v>
                </c:pt>
                <c:pt idx="55">
                  <c:v>43008</c:v>
                </c:pt>
                <c:pt idx="56">
                  <c:v>43100</c:v>
                </c:pt>
                <c:pt idx="57">
                  <c:v>43190</c:v>
                </c:pt>
                <c:pt idx="58">
                  <c:v>43281</c:v>
                </c:pt>
                <c:pt idx="59">
                  <c:v>43373</c:v>
                </c:pt>
                <c:pt idx="60">
                  <c:v>43465</c:v>
                </c:pt>
                <c:pt idx="61">
                  <c:v>43555</c:v>
                </c:pt>
                <c:pt idx="62">
                  <c:v>43646</c:v>
                </c:pt>
                <c:pt idx="63">
                  <c:v>43738</c:v>
                </c:pt>
                <c:pt idx="64">
                  <c:v>43830</c:v>
                </c:pt>
                <c:pt idx="65">
                  <c:v>43921</c:v>
                </c:pt>
                <c:pt idx="66">
                  <c:v>44012</c:v>
                </c:pt>
                <c:pt idx="67">
                  <c:v>44104</c:v>
                </c:pt>
                <c:pt idx="68">
                  <c:v>44196</c:v>
                </c:pt>
                <c:pt idx="69">
                  <c:v>44286</c:v>
                </c:pt>
                <c:pt idx="70">
                  <c:v>44377</c:v>
                </c:pt>
                <c:pt idx="71">
                  <c:v>44469</c:v>
                </c:pt>
                <c:pt idx="72">
                  <c:v>44561</c:v>
                </c:pt>
                <c:pt idx="73">
                  <c:v>44651</c:v>
                </c:pt>
                <c:pt idx="74">
                  <c:v>44742</c:v>
                </c:pt>
                <c:pt idx="75">
                  <c:v>44834</c:v>
                </c:pt>
                <c:pt idx="76">
                  <c:v>44926</c:v>
                </c:pt>
                <c:pt idx="77">
                  <c:v>45016</c:v>
                </c:pt>
                <c:pt idx="78">
                  <c:v>45107</c:v>
                </c:pt>
                <c:pt idx="79">
                  <c:v>45199</c:v>
                </c:pt>
                <c:pt idx="80">
                  <c:v>45291</c:v>
                </c:pt>
              </c:numCache>
            </c:numRef>
          </c:cat>
          <c:val>
            <c:numRef>
              <c:f>Construction!$B$14:$B$94</c:f>
              <c:numCache>
                <c:formatCode>0.0</c:formatCode>
                <c:ptCount val="81"/>
                <c:pt idx="0">
                  <c:v>4.9148839999999998</c:v>
                </c:pt>
                <c:pt idx="1">
                  <c:v>4.9519060000000001</c:v>
                </c:pt>
                <c:pt idx="2">
                  <c:v>4.8885459999999998</c:v>
                </c:pt>
                <c:pt idx="3">
                  <c:v>5.084778</c:v>
                </c:pt>
                <c:pt idx="4">
                  <c:v>5.309844</c:v>
                </c:pt>
                <c:pt idx="5">
                  <c:v>5.8440269999999996</c:v>
                </c:pt>
                <c:pt idx="6">
                  <c:v>6.2062549999999996</c:v>
                </c:pt>
                <c:pt idx="7">
                  <c:v>6.8921429999999999</c:v>
                </c:pt>
                <c:pt idx="8">
                  <c:v>8.0932829999999996</c:v>
                </c:pt>
                <c:pt idx="9">
                  <c:v>9.1434169999999995</c:v>
                </c:pt>
                <c:pt idx="10">
                  <c:v>11.497182</c:v>
                </c:pt>
                <c:pt idx="11">
                  <c:v>12.717891</c:v>
                </c:pt>
                <c:pt idx="12">
                  <c:v>14.198304</c:v>
                </c:pt>
                <c:pt idx="13">
                  <c:v>15.723877</c:v>
                </c:pt>
                <c:pt idx="14">
                  <c:v>16.236017</c:v>
                </c:pt>
                <c:pt idx="15">
                  <c:v>17.855530999999999</c:v>
                </c:pt>
                <c:pt idx="16">
                  <c:v>18.287466999999999</c:v>
                </c:pt>
                <c:pt idx="17">
                  <c:v>19.321206</c:v>
                </c:pt>
                <c:pt idx="18">
                  <c:v>19.620629999999998</c:v>
                </c:pt>
                <c:pt idx="19">
                  <c:v>20.301583999999998</c:v>
                </c:pt>
                <c:pt idx="20">
                  <c:v>21.646844000000002</c:v>
                </c:pt>
                <c:pt idx="21">
                  <c:v>21.452991000000001</c:v>
                </c:pt>
                <c:pt idx="22">
                  <c:v>22.609421000000001</c:v>
                </c:pt>
                <c:pt idx="23">
                  <c:v>22.829359</c:v>
                </c:pt>
                <c:pt idx="24">
                  <c:v>22.561717999999999</c:v>
                </c:pt>
                <c:pt idx="25">
                  <c:v>22.996323</c:v>
                </c:pt>
                <c:pt idx="26">
                  <c:v>23.515104999999998</c:v>
                </c:pt>
                <c:pt idx="27">
                  <c:v>23.298856000000001</c:v>
                </c:pt>
                <c:pt idx="28">
                  <c:v>24.074857000000002</c:v>
                </c:pt>
                <c:pt idx="29">
                  <c:v>25.098258000000001</c:v>
                </c:pt>
                <c:pt idx="30">
                  <c:v>25.476483999999999</c:v>
                </c:pt>
                <c:pt idx="31">
                  <c:v>30.473383999999999</c:v>
                </c:pt>
                <c:pt idx="32">
                  <c:v>31.886738000000001</c:v>
                </c:pt>
                <c:pt idx="33">
                  <c:v>37.069674999999997</c:v>
                </c:pt>
                <c:pt idx="34">
                  <c:v>41.640003</c:v>
                </c:pt>
                <c:pt idx="35">
                  <c:v>43.060431999999999</c:v>
                </c:pt>
                <c:pt idx="36">
                  <c:v>46.329723999999999</c:v>
                </c:pt>
                <c:pt idx="37">
                  <c:v>44.559092999999997</c:v>
                </c:pt>
                <c:pt idx="38">
                  <c:v>43.746741</c:v>
                </c:pt>
                <c:pt idx="39">
                  <c:v>42.906498999999997</c:v>
                </c:pt>
                <c:pt idx="40">
                  <c:v>42.835766999999997</c:v>
                </c:pt>
                <c:pt idx="41">
                  <c:v>43.924433000000001</c:v>
                </c:pt>
                <c:pt idx="42">
                  <c:v>43.844735999999997</c:v>
                </c:pt>
                <c:pt idx="43">
                  <c:v>42.509504999999997</c:v>
                </c:pt>
                <c:pt idx="44">
                  <c:v>41.012861999999998</c:v>
                </c:pt>
                <c:pt idx="45">
                  <c:v>38.967449999999999</c:v>
                </c:pt>
                <c:pt idx="46">
                  <c:v>40.963151000000003</c:v>
                </c:pt>
                <c:pt idx="47">
                  <c:v>41.937869999999997</c:v>
                </c:pt>
                <c:pt idx="48">
                  <c:v>42.060015999999997</c:v>
                </c:pt>
                <c:pt idx="49">
                  <c:v>41.828265999999999</c:v>
                </c:pt>
                <c:pt idx="50">
                  <c:v>35.914082999999998</c:v>
                </c:pt>
                <c:pt idx="51">
                  <c:v>30.415286999999999</c:v>
                </c:pt>
                <c:pt idx="52">
                  <c:v>25.663627000000002</c:v>
                </c:pt>
                <c:pt idx="53">
                  <c:v>21.766473999999999</c:v>
                </c:pt>
                <c:pt idx="54">
                  <c:v>24.220364</c:v>
                </c:pt>
                <c:pt idx="55">
                  <c:v>36.403579999999998</c:v>
                </c:pt>
                <c:pt idx="56">
                  <c:v>36.592404999999999</c:v>
                </c:pt>
                <c:pt idx="57">
                  <c:v>36.291431000000003</c:v>
                </c:pt>
                <c:pt idx="58">
                  <c:v>31.876415999999999</c:v>
                </c:pt>
                <c:pt idx="59">
                  <c:v>18.937867000000001</c:v>
                </c:pt>
                <c:pt idx="60">
                  <c:v>18.305866000000002</c:v>
                </c:pt>
                <c:pt idx="61">
                  <c:v>17.308136000000001</c:v>
                </c:pt>
                <c:pt idx="62">
                  <c:v>16.639610000000001</c:v>
                </c:pt>
                <c:pt idx="63">
                  <c:v>16.233127</c:v>
                </c:pt>
                <c:pt idx="64">
                  <c:v>15.974252</c:v>
                </c:pt>
                <c:pt idx="65">
                  <c:v>16.722372</c:v>
                </c:pt>
                <c:pt idx="66">
                  <c:v>17.648878</c:v>
                </c:pt>
                <c:pt idx="67">
                  <c:v>18.364913999999999</c:v>
                </c:pt>
                <c:pt idx="68">
                  <c:v>18.891121999999999</c:v>
                </c:pt>
                <c:pt idx="69">
                  <c:v>19.852364999999999</c:v>
                </c:pt>
                <c:pt idx="70">
                  <c:v>20.199992999999999</c:v>
                </c:pt>
                <c:pt idx="71">
                  <c:v>20.155584000000001</c:v>
                </c:pt>
                <c:pt idx="72">
                  <c:v>20.375115999999998</c:v>
                </c:pt>
                <c:pt idx="73">
                  <c:v>20.001823999999999</c:v>
                </c:pt>
                <c:pt idx="74">
                  <c:v>19.909858</c:v>
                </c:pt>
                <c:pt idx="75">
                  <c:v>20.710882000000002</c:v>
                </c:pt>
                <c:pt idx="76">
                  <c:v>21.704070000000002</c:v>
                </c:pt>
                <c:pt idx="77">
                  <c:v>22.780503</c:v>
                </c:pt>
                <c:pt idx="78">
                  <c:v>24.040704000000002</c:v>
                </c:pt>
                <c:pt idx="79">
                  <c:v>25.502718000000002</c:v>
                </c:pt>
                <c:pt idx="80">
                  <c:v>27.457433999999999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1-4693-80CC-00DA7FA78053}"/>
            </c:ext>
          </c:extLst>
        </c:ser>
        <c:ser>
          <c:idx val="1"/>
          <c:order val="1"/>
          <c:tx>
            <c:strRef>
              <c:f>Construction!$C$13</c:f>
              <c:strCache>
                <c:ptCount val="1"/>
                <c:pt idx="0">
                  <c:v>Building(b)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37986</c:v>
                </c:pt>
                <c:pt idx="1">
                  <c:v>38077</c:v>
                </c:pt>
                <c:pt idx="2">
                  <c:v>38168</c:v>
                </c:pt>
                <c:pt idx="3">
                  <c:v>38260</c:v>
                </c:pt>
                <c:pt idx="4">
                  <c:v>38352</c:v>
                </c:pt>
                <c:pt idx="5">
                  <c:v>38442</c:v>
                </c:pt>
                <c:pt idx="6">
                  <c:v>38533</c:v>
                </c:pt>
                <c:pt idx="7">
                  <c:v>38625</c:v>
                </c:pt>
                <c:pt idx="8">
                  <c:v>38717</c:v>
                </c:pt>
                <c:pt idx="9">
                  <c:v>38807</c:v>
                </c:pt>
                <c:pt idx="10">
                  <c:v>38898</c:v>
                </c:pt>
                <c:pt idx="11">
                  <c:v>38990</c:v>
                </c:pt>
                <c:pt idx="12">
                  <c:v>39082</c:v>
                </c:pt>
                <c:pt idx="13">
                  <c:v>39172</c:v>
                </c:pt>
                <c:pt idx="14">
                  <c:v>39263</c:v>
                </c:pt>
                <c:pt idx="15">
                  <c:v>39355</c:v>
                </c:pt>
                <c:pt idx="16">
                  <c:v>39447</c:v>
                </c:pt>
                <c:pt idx="17">
                  <c:v>39538</c:v>
                </c:pt>
                <c:pt idx="18">
                  <c:v>39629</c:v>
                </c:pt>
                <c:pt idx="19">
                  <c:v>39721</c:v>
                </c:pt>
                <c:pt idx="20">
                  <c:v>39813</c:v>
                </c:pt>
                <c:pt idx="21">
                  <c:v>39903</c:v>
                </c:pt>
                <c:pt idx="22">
                  <c:v>39994</c:v>
                </c:pt>
                <c:pt idx="23">
                  <c:v>40086</c:v>
                </c:pt>
                <c:pt idx="24">
                  <c:v>40178</c:v>
                </c:pt>
                <c:pt idx="25">
                  <c:v>40268</c:v>
                </c:pt>
                <c:pt idx="26">
                  <c:v>40359</c:v>
                </c:pt>
                <c:pt idx="27">
                  <c:v>40451</c:v>
                </c:pt>
                <c:pt idx="28">
                  <c:v>40543</c:v>
                </c:pt>
                <c:pt idx="29">
                  <c:v>40633</c:v>
                </c:pt>
                <c:pt idx="30">
                  <c:v>40724</c:v>
                </c:pt>
                <c:pt idx="31">
                  <c:v>40816</c:v>
                </c:pt>
                <c:pt idx="32">
                  <c:v>40908</c:v>
                </c:pt>
                <c:pt idx="33">
                  <c:v>40999</c:v>
                </c:pt>
                <c:pt idx="34">
                  <c:v>41090</c:v>
                </c:pt>
                <c:pt idx="35">
                  <c:v>41182</c:v>
                </c:pt>
                <c:pt idx="36">
                  <c:v>41274</c:v>
                </c:pt>
                <c:pt idx="37">
                  <c:v>41364</c:v>
                </c:pt>
                <c:pt idx="38">
                  <c:v>41455</c:v>
                </c:pt>
                <c:pt idx="39">
                  <c:v>41547</c:v>
                </c:pt>
                <c:pt idx="40">
                  <c:v>41639</c:v>
                </c:pt>
                <c:pt idx="41">
                  <c:v>41729</c:v>
                </c:pt>
                <c:pt idx="42">
                  <c:v>41820</c:v>
                </c:pt>
                <c:pt idx="43">
                  <c:v>41912</c:v>
                </c:pt>
                <c:pt idx="44">
                  <c:v>42004</c:v>
                </c:pt>
                <c:pt idx="45">
                  <c:v>42094</c:v>
                </c:pt>
                <c:pt idx="46">
                  <c:v>42185</c:v>
                </c:pt>
                <c:pt idx="47">
                  <c:v>42277</c:v>
                </c:pt>
                <c:pt idx="48">
                  <c:v>42369</c:v>
                </c:pt>
                <c:pt idx="49">
                  <c:v>42460</c:v>
                </c:pt>
                <c:pt idx="50">
                  <c:v>42551</c:v>
                </c:pt>
                <c:pt idx="51">
                  <c:v>42643</c:v>
                </c:pt>
                <c:pt idx="52">
                  <c:v>42735</c:v>
                </c:pt>
                <c:pt idx="53">
                  <c:v>42825</c:v>
                </c:pt>
                <c:pt idx="54">
                  <c:v>42916</c:v>
                </c:pt>
                <c:pt idx="55">
                  <c:v>43008</c:v>
                </c:pt>
                <c:pt idx="56">
                  <c:v>43100</c:v>
                </c:pt>
                <c:pt idx="57">
                  <c:v>43190</c:v>
                </c:pt>
                <c:pt idx="58">
                  <c:v>43281</c:v>
                </c:pt>
                <c:pt idx="59">
                  <c:v>43373</c:v>
                </c:pt>
                <c:pt idx="60">
                  <c:v>43465</c:v>
                </c:pt>
                <c:pt idx="61">
                  <c:v>43555</c:v>
                </c:pt>
                <c:pt idx="62">
                  <c:v>43646</c:v>
                </c:pt>
                <c:pt idx="63">
                  <c:v>43738</c:v>
                </c:pt>
                <c:pt idx="64">
                  <c:v>43830</c:v>
                </c:pt>
                <c:pt idx="65">
                  <c:v>43921</c:v>
                </c:pt>
                <c:pt idx="66">
                  <c:v>44012</c:v>
                </c:pt>
                <c:pt idx="67">
                  <c:v>44104</c:v>
                </c:pt>
                <c:pt idx="68">
                  <c:v>44196</c:v>
                </c:pt>
                <c:pt idx="69">
                  <c:v>44286</c:v>
                </c:pt>
                <c:pt idx="70">
                  <c:v>44377</c:v>
                </c:pt>
                <c:pt idx="71">
                  <c:v>44469</c:v>
                </c:pt>
                <c:pt idx="72">
                  <c:v>44561</c:v>
                </c:pt>
                <c:pt idx="73">
                  <c:v>44651</c:v>
                </c:pt>
                <c:pt idx="74">
                  <c:v>44742</c:v>
                </c:pt>
                <c:pt idx="75">
                  <c:v>44834</c:v>
                </c:pt>
                <c:pt idx="76">
                  <c:v>44926</c:v>
                </c:pt>
                <c:pt idx="77">
                  <c:v>45016</c:v>
                </c:pt>
                <c:pt idx="78">
                  <c:v>45107</c:v>
                </c:pt>
                <c:pt idx="79">
                  <c:v>45199</c:v>
                </c:pt>
                <c:pt idx="80">
                  <c:v>45291</c:v>
                </c:pt>
              </c:numCache>
            </c:numRef>
          </c:cat>
          <c:val>
            <c:numRef>
              <c:f>Construction!$C$14:$C$94</c:f>
              <c:numCache>
                <c:formatCode>0.0</c:formatCode>
                <c:ptCount val="81"/>
                <c:pt idx="0">
                  <c:v>4.546341</c:v>
                </c:pt>
                <c:pt idx="1">
                  <c:v>4.7026120000000002</c:v>
                </c:pt>
                <c:pt idx="2">
                  <c:v>4.84429</c:v>
                </c:pt>
                <c:pt idx="3">
                  <c:v>4.9522700000000004</c:v>
                </c:pt>
                <c:pt idx="4">
                  <c:v>5.1833799999999997</c:v>
                </c:pt>
                <c:pt idx="5">
                  <c:v>5.4006270000000001</c:v>
                </c:pt>
                <c:pt idx="6">
                  <c:v>5.6858880000000003</c:v>
                </c:pt>
                <c:pt idx="7">
                  <c:v>5.9682120000000003</c:v>
                </c:pt>
                <c:pt idx="8">
                  <c:v>6.3129330000000001</c:v>
                </c:pt>
                <c:pt idx="9">
                  <c:v>6.5981350000000001</c:v>
                </c:pt>
                <c:pt idx="10">
                  <c:v>7.0719130000000003</c:v>
                </c:pt>
                <c:pt idx="11">
                  <c:v>7.5568020000000002</c:v>
                </c:pt>
                <c:pt idx="12">
                  <c:v>8.0048359999999992</c:v>
                </c:pt>
                <c:pt idx="13">
                  <c:v>8.4886649999999992</c:v>
                </c:pt>
                <c:pt idx="14">
                  <c:v>8.8949560000000005</c:v>
                </c:pt>
                <c:pt idx="15">
                  <c:v>9.3696640000000002</c:v>
                </c:pt>
                <c:pt idx="16">
                  <c:v>9.7112259999999999</c:v>
                </c:pt>
                <c:pt idx="17">
                  <c:v>10.162661</c:v>
                </c:pt>
                <c:pt idx="18">
                  <c:v>10.591087</c:v>
                </c:pt>
                <c:pt idx="19">
                  <c:v>10.963412999999999</c:v>
                </c:pt>
                <c:pt idx="20">
                  <c:v>11.544058</c:v>
                </c:pt>
                <c:pt idx="21">
                  <c:v>11.714826</c:v>
                </c:pt>
                <c:pt idx="22">
                  <c:v>11.684297000000001</c:v>
                </c:pt>
                <c:pt idx="23">
                  <c:v>11.444419</c:v>
                </c:pt>
                <c:pt idx="24">
                  <c:v>11.198236</c:v>
                </c:pt>
                <c:pt idx="25">
                  <c:v>11.236814000000001</c:v>
                </c:pt>
                <c:pt idx="26">
                  <c:v>11.615876</c:v>
                </c:pt>
                <c:pt idx="27">
                  <c:v>12.218800999999999</c:v>
                </c:pt>
                <c:pt idx="28">
                  <c:v>12.526558</c:v>
                </c:pt>
                <c:pt idx="29">
                  <c:v>12.770775</c:v>
                </c:pt>
                <c:pt idx="30">
                  <c:v>12.708705</c:v>
                </c:pt>
                <c:pt idx="31">
                  <c:v>12.623741000000001</c:v>
                </c:pt>
                <c:pt idx="32">
                  <c:v>12.650645000000001</c:v>
                </c:pt>
                <c:pt idx="33">
                  <c:v>12.663648</c:v>
                </c:pt>
                <c:pt idx="34">
                  <c:v>12.528483</c:v>
                </c:pt>
                <c:pt idx="35">
                  <c:v>12.445086</c:v>
                </c:pt>
                <c:pt idx="36">
                  <c:v>12.298330999999999</c:v>
                </c:pt>
                <c:pt idx="37">
                  <c:v>12.282427999999999</c:v>
                </c:pt>
                <c:pt idx="38">
                  <c:v>12.495233000000001</c:v>
                </c:pt>
                <c:pt idx="39">
                  <c:v>12.763999999999999</c:v>
                </c:pt>
                <c:pt idx="40">
                  <c:v>13.168075999999999</c:v>
                </c:pt>
                <c:pt idx="41">
                  <c:v>13.549073999999999</c:v>
                </c:pt>
                <c:pt idx="42">
                  <c:v>13.802329</c:v>
                </c:pt>
                <c:pt idx="43">
                  <c:v>13.920574999999999</c:v>
                </c:pt>
                <c:pt idx="44">
                  <c:v>14.074465</c:v>
                </c:pt>
                <c:pt idx="45">
                  <c:v>14.18755</c:v>
                </c:pt>
                <c:pt idx="46">
                  <c:v>14.395528000000001</c:v>
                </c:pt>
                <c:pt idx="47">
                  <c:v>14.656012</c:v>
                </c:pt>
                <c:pt idx="48">
                  <c:v>14.670972000000001</c:v>
                </c:pt>
                <c:pt idx="49">
                  <c:v>14.117815</c:v>
                </c:pt>
                <c:pt idx="50">
                  <c:v>13.679349</c:v>
                </c:pt>
                <c:pt idx="51">
                  <c:v>12.931647999999999</c:v>
                </c:pt>
                <c:pt idx="52">
                  <c:v>12.117385000000001</c:v>
                </c:pt>
                <c:pt idx="53">
                  <c:v>11.643159000000001</c:v>
                </c:pt>
                <c:pt idx="54">
                  <c:v>11.160164999999999</c:v>
                </c:pt>
                <c:pt idx="55">
                  <c:v>10.856932</c:v>
                </c:pt>
                <c:pt idx="56">
                  <c:v>10.799391</c:v>
                </c:pt>
                <c:pt idx="57">
                  <c:v>10.857491</c:v>
                </c:pt>
                <c:pt idx="58">
                  <c:v>10.622843</c:v>
                </c:pt>
                <c:pt idx="59">
                  <c:v>10.257557</c:v>
                </c:pt>
                <c:pt idx="60">
                  <c:v>9.9343640000000004</c:v>
                </c:pt>
                <c:pt idx="61">
                  <c:v>9.5249690000000005</c:v>
                </c:pt>
                <c:pt idx="62">
                  <c:v>9.3580590000000008</c:v>
                </c:pt>
                <c:pt idx="63">
                  <c:v>9.3568479999999994</c:v>
                </c:pt>
                <c:pt idx="64">
                  <c:v>9.1726770000000002</c:v>
                </c:pt>
                <c:pt idx="65">
                  <c:v>9.1289709999999999</c:v>
                </c:pt>
                <c:pt idx="66">
                  <c:v>8.8477630000000005</c:v>
                </c:pt>
                <c:pt idx="67">
                  <c:v>8.5646880000000003</c:v>
                </c:pt>
                <c:pt idx="68">
                  <c:v>8.4858159999999998</c:v>
                </c:pt>
                <c:pt idx="69">
                  <c:v>8.6926869999999994</c:v>
                </c:pt>
                <c:pt idx="70">
                  <c:v>9.1946750000000002</c:v>
                </c:pt>
                <c:pt idx="71">
                  <c:v>9.8513959999999994</c:v>
                </c:pt>
                <c:pt idx="72">
                  <c:v>10.449089000000001</c:v>
                </c:pt>
                <c:pt idx="73">
                  <c:v>10.878576000000001</c:v>
                </c:pt>
                <c:pt idx="74">
                  <c:v>11.309455</c:v>
                </c:pt>
                <c:pt idx="75">
                  <c:v>11.552474999999999</c:v>
                </c:pt>
                <c:pt idx="76">
                  <c:v>12.115992</c:v>
                </c:pt>
                <c:pt idx="77">
                  <c:v>12.574149999999999</c:v>
                </c:pt>
                <c:pt idx="78">
                  <c:v>13.066492</c:v>
                </c:pt>
                <c:pt idx="79">
                  <c:v>13.660356999999999</c:v>
                </c:pt>
                <c:pt idx="80">
                  <c:v>13.910461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1-4693-80CC-00DA7FA7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57328"/>
        <c:axId val="1387417728"/>
      </c:lineChart>
      <c:catAx>
        <c:axId val="63915732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77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1573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'Construction in pipeline'!$B$13</c:f>
              <c:strCache>
                <c:ptCount val="1"/>
                <c:pt idx="0">
                  <c:v>Engineering(a)(b)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37986</c:v>
                </c:pt>
                <c:pt idx="1">
                  <c:v>38077</c:v>
                </c:pt>
                <c:pt idx="2">
                  <c:v>38168</c:v>
                </c:pt>
                <c:pt idx="3">
                  <c:v>38260</c:v>
                </c:pt>
                <c:pt idx="4">
                  <c:v>38352</c:v>
                </c:pt>
                <c:pt idx="5">
                  <c:v>38442</c:v>
                </c:pt>
                <c:pt idx="6">
                  <c:v>38533</c:v>
                </c:pt>
                <c:pt idx="7">
                  <c:v>38625</c:v>
                </c:pt>
                <c:pt idx="8">
                  <c:v>38717</c:v>
                </c:pt>
                <c:pt idx="9">
                  <c:v>38807</c:v>
                </c:pt>
                <c:pt idx="10">
                  <c:v>38898</c:v>
                </c:pt>
                <c:pt idx="11">
                  <c:v>38990</c:v>
                </c:pt>
                <c:pt idx="12">
                  <c:v>39082</c:v>
                </c:pt>
                <c:pt idx="13">
                  <c:v>39172</c:v>
                </c:pt>
                <c:pt idx="14">
                  <c:v>39263</c:v>
                </c:pt>
                <c:pt idx="15">
                  <c:v>39355</c:v>
                </c:pt>
                <c:pt idx="16">
                  <c:v>39447</c:v>
                </c:pt>
                <c:pt idx="17">
                  <c:v>39538</c:v>
                </c:pt>
                <c:pt idx="18">
                  <c:v>39629</c:v>
                </c:pt>
                <c:pt idx="19">
                  <c:v>39721</c:v>
                </c:pt>
                <c:pt idx="20">
                  <c:v>39813</c:v>
                </c:pt>
                <c:pt idx="21">
                  <c:v>39903</c:v>
                </c:pt>
                <c:pt idx="22">
                  <c:v>39994</c:v>
                </c:pt>
                <c:pt idx="23">
                  <c:v>40086</c:v>
                </c:pt>
                <c:pt idx="24">
                  <c:v>40178</c:v>
                </c:pt>
                <c:pt idx="25">
                  <c:v>40268</c:v>
                </c:pt>
                <c:pt idx="26">
                  <c:v>40359</c:v>
                </c:pt>
                <c:pt idx="27">
                  <c:v>40451</c:v>
                </c:pt>
                <c:pt idx="28">
                  <c:v>40543</c:v>
                </c:pt>
                <c:pt idx="29">
                  <c:v>40633</c:v>
                </c:pt>
                <c:pt idx="30">
                  <c:v>40724</c:v>
                </c:pt>
                <c:pt idx="31">
                  <c:v>40816</c:v>
                </c:pt>
                <c:pt idx="32">
                  <c:v>40908</c:v>
                </c:pt>
                <c:pt idx="33">
                  <c:v>40999</c:v>
                </c:pt>
                <c:pt idx="34">
                  <c:v>41090</c:v>
                </c:pt>
                <c:pt idx="35">
                  <c:v>41182</c:v>
                </c:pt>
                <c:pt idx="36">
                  <c:v>41274</c:v>
                </c:pt>
                <c:pt idx="37">
                  <c:v>41364</c:v>
                </c:pt>
                <c:pt idx="38">
                  <c:v>41455</c:v>
                </c:pt>
                <c:pt idx="39">
                  <c:v>41547</c:v>
                </c:pt>
                <c:pt idx="40">
                  <c:v>41639</c:v>
                </c:pt>
                <c:pt idx="41">
                  <c:v>41729</c:v>
                </c:pt>
                <c:pt idx="42">
                  <c:v>41820</c:v>
                </c:pt>
                <c:pt idx="43">
                  <c:v>41912</c:v>
                </c:pt>
                <c:pt idx="44">
                  <c:v>42004</c:v>
                </c:pt>
                <c:pt idx="45">
                  <c:v>42094</c:v>
                </c:pt>
                <c:pt idx="46">
                  <c:v>42185</c:v>
                </c:pt>
                <c:pt idx="47">
                  <c:v>42277</c:v>
                </c:pt>
                <c:pt idx="48">
                  <c:v>42369</c:v>
                </c:pt>
                <c:pt idx="49">
                  <c:v>42460</c:v>
                </c:pt>
                <c:pt idx="50">
                  <c:v>42551</c:v>
                </c:pt>
                <c:pt idx="51">
                  <c:v>42643</c:v>
                </c:pt>
                <c:pt idx="52">
                  <c:v>42735</c:v>
                </c:pt>
                <c:pt idx="53">
                  <c:v>42825</c:v>
                </c:pt>
                <c:pt idx="54">
                  <c:v>42916</c:v>
                </c:pt>
                <c:pt idx="55">
                  <c:v>43008</c:v>
                </c:pt>
                <c:pt idx="56">
                  <c:v>43100</c:v>
                </c:pt>
                <c:pt idx="57">
                  <c:v>43190</c:v>
                </c:pt>
                <c:pt idx="58">
                  <c:v>43281</c:v>
                </c:pt>
                <c:pt idx="59">
                  <c:v>43373</c:v>
                </c:pt>
                <c:pt idx="60">
                  <c:v>43465</c:v>
                </c:pt>
                <c:pt idx="61">
                  <c:v>43555</c:v>
                </c:pt>
                <c:pt idx="62">
                  <c:v>43646</c:v>
                </c:pt>
                <c:pt idx="63">
                  <c:v>43738</c:v>
                </c:pt>
                <c:pt idx="64">
                  <c:v>43830</c:v>
                </c:pt>
                <c:pt idx="65">
                  <c:v>43921</c:v>
                </c:pt>
                <c:pt idx="66">
                  <c:v>44012</c:v>
                </c:pt>
                <c:pt idx="67">
                  <c:v>44104</c:v>
                </c:pt>
                <c:pt idx="68">
                  <c:v>44196</c:v>
                </c:pt>
                <c:pt idx="69">
                  <c:v>44286</c:v>
                </c:pt>
                <c:pt idx="70">
                  <c:v>44377</c:v>
                </c:pt>
                <c:pt idx="71">
                  <c:v>44469</c:v>
                </c:pt>
                <c:pt idx="72">
                  <c:v>44561</c:v>
                </c:pt>
                <c:pt idx="73">
                  <c:v>44651</c:v>
                </c:pt>
                <c:pt idx="74">
                  <c:v>44742</c:v>
                </c:pt>
                <c:pt idx="75">
                  <c:v>44834</c:v>
                </c:pt>
                <c:pt idx="76">
                  <c:v>44926</c:v>
                </c:pt>
                <c:pt idx="77">
                  <c:v>45016</c:v>
                </c:pt>
                <c:pt idx="78">
                  <c:v>45107</c:v>
                </c:pt>
                <c:pt idx="79">
                  <c:v>45199</c:v>
                </c:pt>
                <c:pt idx="80">
                  <c:v>45291</c:v>
                </c:pt>
              </c:numCache>
            </c:numRef>
          </c:cat>
          <c:val>
            <c:numRef>
              <c:f>'Construction in pipeline'!$B$14:$B$94</c:f>
              <c:numCache>
                <c:formatCode>0.0;\-0.0;0.0;@</c:formatCode>
                <c:ptCount val="81"/>
                <c:pt idx="0">
                  <c:v>3.8354729999999999</c:v>
                </c:pt>
                <c:pt idx="1">
                  <c:v>4.9492060000000002</c:v>
                </c:pt>
                <c:pt idx="2">
                  <c:v>4.1635679999999997</c:v>
                </c:pt>
                <c:pt idx="3">
                  <c:v>5.2605570000000004</c:v>
                </c:pt>
                <c:pt idx="4">
                  <c:v>7.450844</c:v>
                </c:pt>
                <c:pt idx="5">
                  <c:v>8.4233510000000003</c:v>
                </c:pt>
                <c:pt idx="6">
                  <c:v>8.3083779999999994</c:v>
                </c:pt>
                <c:pt idx="7">
                  <c:v>9.5412669999999995</c:v>
                </c:pt>
                <c:pt idx="8">
                  <c:v>10.41342</c:v>
                </c:pt>
                <c:pt idx="9">
                  <c:v>8.9335149999999999</c:v>
                </c:pt>
                <c:pt idx="10">
                  <c:v>12.021587999999999</c:v>
                </c:pt>
                <c:pt idx="11">
                  <c:v>13.154237999999999</c:v>
                </c:pt>
                <c:pt idx="12">
                  <c:v>13.807990999999999</c:v>
                </c:pt>
                <c:pt idx="13">
                  <c:v>15.098502999999999</c:v>
                </c:pt>
                <c:pt idx="14">
                  <c:v>13.071059999999999</c:v>
                </c:pt>
                <c:pt idx="15">
                  <c:v>22.450877999999999</c:v>
                </c:pt>
                <c:pt idx="16">
                  <c:v>22.373881999999998</c:v>
                </c:pt>
                <c:pt idx="17">
                  <c:v>24.484625999999999</c:v>
                </c:pt>
                <c:pt idx="18">
                  <c:v>25.477253000000001</c:v>
                </c:pt>
                <c:pt idx="19">
                  <c:v>23.385818</c:v>
                </c:pt>
                <c:pt idx="20">
                  <c:v>23.877257</c:v>
                </c:pt>
                <c:pt idx="21">
                  <c:v>23.742319999999999</c:v>
                </c:pt>
                <c:pt idx="22">
                  <c:v>21.074400000000001</c:v>
                </c:pt>
                <c:pt idx="23">
                  <c:v>19.765215000000001</c:v>
                </c:pt>
                <c:pt idx="24">
                  <c:v>57.494664999999998</c:v>
                </c:pt>
                <c:pt idx="25">
                  <c:v>56.541285999999999</c:v>
                </c:pt>
                <c:pt idx="26">
                  <c:v>53.338779000000002</c:v>
                </c:pt>
                <c:pt idx="27">
                  <c:v>53.336354999999998</c:v>
                </c:pt>
                <c:pt idx="28">
                  <c:v>66.558584999999994</c:v>
                </c:pt>
                <c:pt idx="29">
                  <c:v>64.287722000000002</c:v>
                </c:pt>
                <c:pt idx="30">
                  <c:v>66.209051000000002</c:v>
                </c:pt>
                <c:pt idx="31">
                  <c:v>65.547038999999998</c:v>
                </c:pt>
                <c:pt idx="32">
                  <c:v>63.671959999999999</c:v>
                </c:pt>
                <c:pt idx="33">
                  <c:v>77.229887000000005</c:v>
                </c:pt>
                <c:pt idx="34">
                  <c:v>73.073297999999994</c:v>
                </c:pt>
                <c:pt idx="35">
                  <c:v>99.745572999999993</c:v>
                </c:pt>
                <c:pt idx="36">
                  <c:v>93.743256000000002</c:v>
                </c:pt>
                <c:pt idx="37">
                  <c:v>89.433045000000007</c:v>
                </c:pt>
                <c:pt idx="38">
                  <c:v>79.750073999999998</c:v>
                </c:pt>
                <c:pt idx="39">
                  <c:v>75.870799000000005</c:v>
                </c:pt>
                <c:pt idx="40">
                  <c:v>71.644661999999997</c:v>
                </c:pt>
                <c:pt idx="41">
                  <c:v>75.742822000000004</c:v>
                </c:pt>
                <c:pt idx="42">
                  <c:v>70.310889000000003</c:v>
                </c:pt>
                <c:pt idx="43">
                  <c:v>64.037654000000003</c:v>
                </c:pt>
                <c:pt idx="44">
                  <c:v>58.826203999999997</c:v>
                </c:pt>
                <c:pt idx="45">
                  <c:v>53.621420999999998</c:v>
                </c:pt>
                <c:pt idx="46">
                  <c:v>45.167411000000001</c:v>
                </c:pt>
                <c:pt idx="47">
                  <c:v>44.477234000000003</c:v>
                </c:pt>
                <c:pt idx="48">
                  <c:v>38.487161999999998</c:v>
                </c:pt>
                <c:pt idx="49">
                  <c:v>38.814385999999999</c:v>
                </c:pt>
                <c:pt idx="50">
                  <c:v>37.806257000000002</c:v>
                </c:pt>
                <c:pt idx="51">
                  <c:v>33.295256000000002</c:v>
                </c:pt>
                <c:pt idx="52">
                  <c:v>30.630983000000001</c:v>
                </c:pt>
                <c:pt idx="53">
                  <c:v>23.901678</c:v>
                </c:pt>
                <c:pt idx="54">
                  <c:v>19.926718999999999</c:v>
                </c:pt>
                <c:pt idx="55">
                  <c:v>13.691039999999999</c:v>
                </c:pt>
                <c:pt idx="56">
                  <c:v>15.129149</c:v>
                </c:pt>
                <c:pt idx="57">
                  <c:v>13.116249</c:v>
                </c:pt>
                <c:pt idx="58">
                  <c:v>20.100109</c:v>
                </c:pt>
                <c:pt idx="59">
                  <c:v>19.732112000000001</c:v>
                </c:pt>
                <c:pt idx="60">
                  <c:v>24.328424999999999</c:v>
                </c:pt>
                <c:pt idx="61">
                  <c:v>23.585099</c:v>
                </c:pt>
                <c:pt idx="62">
                  <c:v>27.397842000000001</c:v>
                </c:pt>
                <c:pt idx="63">
                  <c:v>26.632839000000001</c:v>
                </c:pt>
                <c:pt idx="64">
                  <c:v>24.811897999999999</c:v>
                </c:pt>
                <c:pt idx="65">
                  <c:v>24.044419999999999</c:v>
                </c:pt>
                <c:pt idx="66">
                  <c:v>21.990175000000001</c:v>
                </c:pt>
                <c:pt idx="67">
                  <c:v>20.448027</c:v>
                </c:pt>
                <c:pt idx="68">
                  <c:v>24.640474000000001</c:v>
                </c:pt>
                <c:pt idx="69">
                  <c:v>24.239108000000002</c:v>
                </c:pt>
                <c:pt idx="70">
                  <c:v>24.747657</c:v>
                </c:pt>
                <c:pt idx="71">
                  <c:v>25.781269000000002</c:v>
                </c:pt>
                <c:pt idx="72">
                  <c:v>24.976212</c:v>
                </c:pt>
                <c:pt idx="73">
                  <c:v>28.629265</c:v>
                </c:pt>
                <c:pt idx="74">
                  <c:v>29.540065999999999</c:v>
                </c:pt>
                <c:pt idx="75">
                  <c:v>34.298101000000003</c:v>
                </c:pt>
                <c:pt idx="76">
                  <c:v>35.587251999999999</c:v>
                </c:pt>
                <c:pt idx="77">
                  <c:v>37.024264000000002</c:v>
                </c:pt>
                <c:pt idx="78">
                  <c:v>37.454104000000001</c:v>
                </c:pt>
                <c:pt idx="79">
                  <c:v>40.063547999999997</c:v>
                </c:pt>
                <c:pt idx="80">
                  <c:v>40.550249000000001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7-4F03-B8AC-197155861058}"/>
            </c:ext>
          </c:extLst>
        </c:ser>
        <c:ser>
          <c:idx val="2"/>
          <c:order val="1"/>
          <c:tx>
            <c:strRef>
              <c:f>'Construction in pipeline'!$C$13</c:f>
              <c:strCache>
                <c:ptCount val="1"/>
                <c:pt idx="0">
                  <c:v>Building(c)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37986</c:v>
                </c:pt>
                <c:pt idx="1">
                  <c:v>38077</c:v>
                </c:pt>
                <c:pt idx="2">
                  <c:v>38168</c:v>
                </c:pt>
                <c:pt idx="3">
                  <c:v>38260</c:v>
                </c:pt>
                <c:pt idx="4">
                  <c:v>38352</c:v>
                </c:pt>
                <c:pt idx="5">
                  <c:v>38442</c:v>
                </c:pt>
                <c:pt idx="6">
                  <c:v>38533</c:v>
                </c:pt>
                <c:pt idx="7">
                  <c:v>38625</c:v>
                </c:pt>
                <c:pt idx="8">
                  <c:v>38717</c:v>
                </c:pt>
                <c:pt idx="9">
                  <c:v>38807</c:v>
                </c:pt>
                <c:pt idx="10">
                  <c:v>38898</c:v>
                </c:pt>
                <c:pt idx="11">
                  <c:v>38990</c:v>
                </c:pt>
                <c:pt idx="12">
                  <c:v>39082</c:v>
                </c:pt>
                <c:pt idx="13">
                  <c:v>39172</c:v>
                </c:pt>
                <c:pt idx="14">
                  <c:v>39263</c:v>
                </c:pt>
                <c:pt idx="15">
                  <c:v>39355</c:v>
                </c:pt>
                <c:pt idx="16">
                  <c:v>39447</c:v>
                </c:pt>
                <c:pt idx="17">
                  <c:v>39538</c:v>
                </c:pt>
                <c:pt idx="18">
                  <c:v>39629</c:v>
                </c:pt>
                <c:pt idx="19">
                  <c:v>39721</c:v>
                </c:pt>
                <c:pt idx="20">
                  <c:v>39813</c:v>
                </c:pt>
                <c:pt idx="21">
                  <c:v>39903</c:v>
                </c:pt>
                <c:pt idx="22">
                  <c:v>39994</c:v>
                </c:pt>
                <c:pt idx="23">
                  <c:v>40086</c:v>
                </c:pt>
                <c:pt idx="24">
                  <c:v>40178</c:v>
                </c:pt>
                <c:pt idx="25">
                  <c:v>40268</c:v>
                </c:pt>
                <c:pt idx="26">
                  <c:v>40359</c:v>
                </c:pt>
                <c:pt idx="27">
                  <c:v>40451</c:v>
                </c:pt>
                <c:pt idx="28">
                  <c:v>40543</c:v>
                </c:pt>
                <c:pt idx="29">
                  <c:v>40633</c:v>
                </c:pt>
                <c:pt idx="30">
                  <c:v>40724</c:v>
                </c:pt>
                <c:pt idx="31">
                  <c:v>40816</c:v>
                </c:pt>
                <c:pt idx="32">
                  <c:v>40908</c:v>
                </c:pt>
                <c:pt idx="33">
                  <c:v>40999</c:v>
                </c:pt>
                <c:pt idx="34">
                  <c:v>41090</c:v>
                </c:pt>
                <c:pt idx="35">
                  <c:v>41182</c:v>
                </c:pt>
                <c:pt idx="36">
                  <c:v>41274</c:v>
                </c:pt>
                <c:pt idx="37">
                  <c:v>41364</c:v>
                </c:pt>
                <c:pt idx="38">
                  <c:v>41455</c:v>
                </c:pt>
                <c:pt idx="39">
                  <c:v>41547</c:v>
                </c:pt>
                <c:pt idx="40">
                  <c:v>41639</c:v>
                </c:pt>
                <c:pt idx="41">
                  <c:v>41729</c:v>
                </c:pt>
                <c:pt idx="42">
                  <c:v>41820</c:v>
                </c:pt>
                <c:pt idx="43">
                  <c:v>41912</c:v>
                </c:pt>
                <c:pt idx="44">
                  <c:v>42004</c:v>
                </c:pt>
                <c:pt idx="45">
                  <c:v>42094</c:v>
                </c:pt>
                <c:pt idx="46">
                  <c:v>42185</c:v>
                </c:pt>
                <c:pt idx="47">
                  <c:v>42277</c:v>
                </c:pt>
                <c:pt idx="48">
                  <c:v>42369</c:v>
                </c:pt>
                <c:pt idx="49">
                  <c:v>42460</c:v>
                </c:pt>
                <c:pt idx="50">
                  <c:v>42551</c:v>
                </c:pt>
                <c:pt idx="51">
                  <c:v>42643</c:v>
                </c:pt>
                <c:pt idx="52">
                  <c:v>42735</c:v>
                </c:pt>
                <c:pt idx="53">
                  <c:v>42825</c:v>
                </c:pt>
                <c:pt idx="54">
                  <c:v>42916</c:v>
                </c:pt>
                <c:pt idx="55">
                  <c:v>43008</c:v>
                </c:pt>
                <c:pt idx="56">
                  <c:v>43100</c:v>
                </c:pt>
                <c:pt idx="57">
                  <c:v>43190</c:v>
                </c:pt>
                <c:pt idx="58">
                  <c:v>43281</c:v>
                </c:pt>
                <c:pt idx="59">
                  <c:v>43373</c:v>
                </c:pt>
                <c:pt idx="60">
                  <c:v>43465</c:v>
                </c:pt>
                <c:pt idx="61">
                  <c:v>43555</c:v>
                </c:pt>
                <c:pt idx="62">
                  <c:v>43646</c:v>
                </c:pt>
                <c:pt idx="63">
                  <c:v>43738</c:v>
                </c:pt>
                <c:pt idx="64">
                  <c:v>43830</c:v>
                </c:pt>
                <c:pt idx="65">
                  <c:v>43921</c:v>
                </c:pt>
                <c:pt idx="66">
                  <c:v>44012</c:v>
                </c:pt>
                <c:pt idx="67">
                  <c:v>44104</c:v>
                </c:pt>
                <c:pt idx="68">
                  <c:v>44196</c:v>
                </c:pt>
                <c:pt idx="69">
                  <c:v>44286</c:v>
                </c:pt>
                <c:pt idx="70">
                  <c:v>44377</c:v>
                </c:pt>
                <c:pt idx="71">
                  <c:v>44469</c:v>
                </c:pt>
                <c:pt idx="72">
                  <c:v>44561</c:v>
                </c:pt>
                <c:pt idx="73">
                  <c:v>44651</c:v>
                </c:pt>
                <c:pt idx="74">
                  <c:v>44742</c:v>
                </c:pt>
                <c:pt idx="75">
                  <c:v>44834</c:v>
                </c:pt>
                <c:pt idx="76">
                  <c:v>44926</c:v>
                </c:pt>
                <c:pt idx="77">
                  <c:v>45016</c:v>
                </c:pt>
                <c:pt idx="78">
                  <c:v>45107</c:v>
                </c:pt>
                <c:pt idx="79">
                  <c:v>45199</c:v>
                </c:pt>
                <c:pt idx="80">
                  <c:v>45291</c:v>
                </c:pt>
              </c:numCache>
            </c:numRef>
          </c:cat>
          <c:val>
            <c:numRef>
              <c:f>'Construction in pipeline'!$C$14:$C$94</c:f>
              <c:numCache>
                <c:formatCode>0.0;\-0.0;0.0;@</c:formatCode>
                <c:ptCount val="81"/>
                <c:pt idx="0">
                  <c:v>2.2754400000000001</c:v>
                </c:pt>
                <c:pt idx="1">
                  <c:v>2.405948</c:v>
                </c:pt>
                <c:pt idx="2">
                  <c:v>2.6209289999999998</c:v>
                </c:pt>
                <c:pt idx="3">
                  <c:v>2.8262130000000001</c:v>
                </c:pt>
                <c:pt idx="4">
                  <c:v>2.9726370000000002</c:v>
                </c:pt>
                <c:pt idx="5">
                  <c:v>3.3556530000000002</c:v>
                </c:pt>
                <c:pt idx="6">
                  <c:v>3.4017750000000002</c:v>
                </c:pt>
                <c:pt idx="7">
                  <c:v>3.6845370000000002</c:v>
                </c:pt>
                <c:pt idx="8">
                  <c:v>4.0743010000000002</c:v>
                </c:pt>
                <c:pt idx="9">
                  <c:v>4.2205570000000003</c:v>
                </c:pt>
                <c:pt idx="10">
                  <c:v>4.6342470000000002</c:v>
                </c:pt>
                <c:pt idx="11">
                  <c:v>4.8730900000000004</c:v>
                </c:pt>
                <c:pt idx="12">
                  <c:v>5.5579429999999999</c:v>
                </c:pt>
                <c:pt idx="13">
                  <c:v>5.6830170000000004</c:v>
                </c:pt>
                <c:pt idx="14">
                  <c:v>5.7530999999999999</c:v>
                </c:pt>
                <c:pt idx="15">
                  <c:v>6.0545470000000003</c:v>
                </c:pt>
                <c:pt idx="16">
                  <c:v>7.088743</c:v>
                </c:pt>
                <c:pt idx="17">
                  <c:v>7.7485010000000001</c:v>
                </c:pt>
                <c:pt idx="18">
                  <c:v>8.6327809999999996</c:v>
                </c:pt>
                <c:pt idx="19">
                  <c:v>9.3971470000000004</c:v>
                </c:pt>
                <c:pt idx="20">
                  <c:v>8.7631409999999992</c:v>
                </c:pt>
                <c:pt idx="21">
                  <c:v>7.8725490000000002</c:v>
                </c:pt>
                <c:pt idx="22">
                  <c:v>6.8124359999999999</c:v>
                </c:pt>
                <c:pt idx="23">
                  <c:v>8.7531490000000005</c:v>
                </c:pt>
                <c:pt idx="24">
                  <c:v>9.7491500000000002</c:v>
                </c:pt>
                <c:pt idx="25">
                  <c:v>9.8379270000000005</c:v>
                </c:pt>
                <c:pt idx="26">
                  <c:v>9.9573719999999994</c:v>
                </c:pt>
                <c:pt idx="27">
                  <c:v>9.2407070000000004</c:v>
                </c:pt>
                <c:pt idx="28">
                  <c:v>8.7702500000000008</c:v>
                </c:pt>
                <c:pt idx="29">
                  <c:v>8.5094879999999993</c:v>
                </c:pt>
                <c:pt idx="30">
                  <c:v>8.2350809999999992</c:v>
                </c:pt>
                <c:pt idx="31">
                  <c:v>7.873081</c:v>
                </c:pt>
                <c:pt idx="32">
                  <c:v>7.7369050000000001</c:v>
                </c:pt>
                <c:pt idx="33">
                  <c:v>8.2128130000000006</c:v>
                </c:pt>
                <c:pt idx="34">
                  <c:v>7.554748</c:v>
                </c:pt>
                <c:pt idx="35">
                  <c:v>8.4938559999999992</c:v>
                </c:pt>
                <c:pt idx="36">
                  <c:v>8.8467190000000002</c:v>
                </c:pt>
                <c:pt idx="37">
                  <c:v>8.9250769999999999</c:v>
                </c:pt>
                <c:pt idx="38">
                  <c:v>9.0122820000000008</c:v>
                </c:pt>
                <c:pt idx="39">
                  <c:v>9.3456869999999999</c:v>
                </c:pt>
                <c:pt idx="40">
                  <c:v>9.8721610000000002</c:v>
                </c:pt>
                <c:pt idx="41">
                  <c:v>9.4938490000000009</c:v>
                </c:pt>
                <c:pt idx="42">
                  <c:v>9.1653929999999999</c:v>
                </c:pt>
                <c:pt idx="43">
                  <c:v>9.3202280000000002</c:v>
                </c:pt>
                <c:pt idx="44">
                  <c:v>9.5842860000000005</c:v>
                </c:pt>
                <c:pt idx="45">
                  <c:v>9.0134729999999994</c:v>
                </c:pt>
                <c:pt idx="46">
                  <c:v>8.8974820000000001</c:v>
                </c:pt>
                <c:pt idx="47">
                  <c:v>8.637715</c:v>
                </c:pt>
                <c:pt idx="48">
                  <c:v>7.5610480000000004</c:v>
                </c:pt>
                <c:pt idx="49">
                  <c:v>7.109337</c:v>
                </c:pt>
                <c:pt idx="50">
                  <c:v>7.2000690000000001</c:v>
                </c:pt>
                <c:pt idx="51">
                  <c:v>7.0952659999999996</c:v>
                </c:pt>
                <c:pt idx="52">
                  <c:v>7.0473600000000003</c:v>
                </c:pt>
                <c:pt idx="53">
                  <c:v>6.9617979999999999</c:v>
                </c:pt>
                <c:pt idx="54">
                  <c:v>6.8563809999999998</c:v>
                </c:pt>
                <c:pt idx="55">
                  <c:v>6.6656950000000004</c:v>
                </c:pt>
                <c:pt idx="56">
                  <c:v>6.4139499999999998</c:v>
                </c:pt>
                <c:pt idx="57">
                  <c:v>6.4109489999999996</c:v>
                </c:pt>
                <c:pt idx="58">
                  <c:v>6.3193729999999997</c:v>
                </c:pt>
                <c:pt idx="59">
                  <c:v>5.9048299999999996</c:v>
                </c:pt>
                <c:pt idx="60">
                  <c:v>5.3631760000000002</c:v>
                </c:pt>
                <c:pt idx="61">
                  <c:v>5.4207619999999999</c:v>
                </c:pt>
                <c:pt idx="62">
                  <c:v>5.1507589999999999</c:v>
                </c:pt>
                <c:pt idx="63">
                  <c:v>5.7630790000000003</c:v>
                </c:pt>
                <c:pt idx="64">
                  <c:v>5.5702489999999996</c:v>
                </c:pt>
                <c:pt idx="65">
                  <c:v>5.5486579999999996</c:v>
                </c:pt>
                <c:pt idx="66">
                  <c:v>5.7437889999999996</c:v>
                </c:pt>
                <c:pt idx="67">
                  <c:v>5.4949779999999997</c:v>
                </c:pt>
                <c:pt idx="68">
                  <c:v>6.0593690000000002</c:v>
                </c:pt>
                <c:pt idx="69">
                  <c:v>7.3994530000000003</c:v>
                </c:pt>
                <c:pt idx="70">
                  <c:v>9.2664159999999995</c:v>
                </c:pt>
                <c:pt idx="71">
                  <c:v>10.267595999999999</c:v>
                </c:pt>
                <c:pt idx="72">
                  <c:v>10.841283000000001</c:v>
                </c:pt>
                <c:pt idx="73">
                  <c:v>10.407881</c:v>
                </c:pt>
                <c:pt idx="74">
                  <c:v>11.990755</c:v>
                </c:pt>
                <c:pt idx="75">
                  <c:v>12.015597</c:v>
                </c:pt>
                <c:pt idx="76">
                  <c:v>11.983383999999999</c:v>
                </c:pt>
                <c:pt idx="77">
                  <c:v>11.121936</c:v>
                </c:pt>
                <c:pt idx="78">
                  <c:v>10.638014999999999</c:v>
                </c:pt>
                <c:pt idx="79">
                  <c:v>10.603669999999999</c:v>
                </c:pt>
                <c:pt idx="80">
                  <c:v>10.613383000000001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7-4F03-B8AC-197155861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65648"/>
        <c:axId val="62440479"/>
      </c:lineChart>
      <c:catAx>
        <c:axId val="14180656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0479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244047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6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Exports!$B$12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  <c:pt idx="126">
                  <c:v>41883</c:v>
                </c:pt>
                <c:pt idx="127">
                  <c:v>41913</c:v>
                </c:pt>
                <c:pt idx="128">
                  <c:v>41944</c:v>
                </c:pt>
                <c:pt idx="129">
                  <c:v>41974</c:v>
                </c:pt>
                <c:pt idx="130">
                  <c:v>42005</c:v>
                </c:pt>
                <c:pt idx="131">
                  <c:v>42036</c:v>
                </c:pt>
                <c:pt idx="132">
                  <c:v>42064</c:v>
                </c:pt>
                <c:pt idx="133">
                  <c:v>42095</c:v>
                </c:pt>
                <c:pt idx="134">
                  <c:v>42125</c:v>
                </c:pt>
                <c:pt idx="135">
                  <c:v>42156</c:v>
                </c:pt>
                <c:pt idx="136">
                  <c:v>42186</c:v>
                </c:pt>
                <c:pt idx="137">
                  <c:v>42217</c:v>
                </c:pt>
                <c:pt idx="138">
                  <c:v>42248</c:v>
                </c:pt>
                <c:pt idx="139">
                  <c:v>42278</c:v>
                </c:pt>
                <c:pt idx="140">
                  <c:v>42309</c:v>
                </c:pt>
                <c:pt idx="141">
                  <c:v>42339</c:v>
                </c:pt>
                <c:pt idx="142">
                  <c:v>42370</c:v>
                </c:pt>
                <c:pt idx="143">
                  <c:v>42401</c:v>
                </c:pt>
                <c:pt idx="144">
                  <c:v>42430</c:v>
                </c:pt>
                <c:pt idx="145">
                  <c:v>42461</c:v>
                </c:pt>
                <c:pt idx="146">
                  <c:v>42491</c:v>
                </c:pt>
                <c:pt idx="147">
                  <c:v>42522</c:v>
                </c:pt>
                <c:pt idx="148">
                  <c:v>42552</c:v>
                </c:pt>
                <c:pt idx="149">
                  <c:v>42583</c:v>
                </c:pt>
                <c:pt idx="150">
                  <c:v>42614</c:v>
                </c:pt>
                <c:pt idx="151">
                  <c:v>42644</c:v>
                </c:pt>
                <c:pt idx="152">
                  <c:v>42675</c:v>
                </c:pt>
                <c:pt idx="153">
                  <c:v>42705</c:v>
                </c:pt>
                <c:pt idx="154">
                  <c:v>42736</c:v>
                </c:pt>
                <c:pt idx="155">
                  <c:v>42767</c:v>
                </c:pt>
                <c:pt idx="156">
                  <c:v>42795</c:v>
                </c:pt>
                <c:pt idx="157">
                  <c:v>42826</c:v>
                </c:pt>
                <c:pt idx="158">
                  <c:v>42856</c:v>
                </c:pt>
                <c:pt idx="159">
                  <c:v>42887</c:v>
                </c:pt>
                <c:pt idx="160">
                  <c:v>42917</c:v>
                </c:pt>
                <c:pt idx="161">
                  <c:v>42948</c:v>
                </c:pt>
                <c:pt idx="162">
                  <c:v>42979</c:v>
                </c:pt>
                <c:pt idx="163">
                  <c:v>43009</c:v>
                </c:pt>
                <c:pt idx="164">
                  <c:v>43040</c:v>
                </c:pt>
                <c:pt idx="165">
                  <c:v>43070</c:v>
                </c:pt>
                <c:pt idx="166">
                  <c:v>43101</c:v>
                </c:pt>
                <c:pt idx="167">
                  <c:v>43132</c:v>
                </c:pt>
                <c:pt idx="168">
                  <c:v>43160</c:v>
                </c:pt>
                <c:pt idx="169">
                  <c:v>43191</c:v>
                </c:pt>
                <c:pt idx="170">
                  <c:v>43221</c:v>
                </c:pt>
                <c:pt idx="171">
                  <c:v>43252</c:v>
                </c:pt>
                <c:pt idx="172">
                  <c:v>43282</c:v>
                </c:pt>
                <c:pt idx="173">
                  <c:v>43313</c:v>
                </c:pt>
                <c:pt idx="174">
                  <c:v>43344</c:v>
                </c:pt>
                <c:pt idx="175">
                  <c:v>43374</c:v>
                </c:pt>
                <c:pt idx="176">
                  <c:v>43405</c:v>
                </c:pt>
                <c:pt idx="177">
                  <c:v>43435</c:v>
                </c:pt>
                <c:pt idx="178">
                  <c:v>43466</c:v>
                </c:pt>
                <c:pt idx="179">
                  <c:v>43497</c:v>
                </c:pt>
                <c:pt idx="180">
                  <c:v>43525</c:v>
                </c:pt>
                <c:pt idx="181">
                  <c:v>43556</c:v>
                </c:pt>
                <c:pt idx="182">
                  <c:v>43586</c:v>
                </c:pt>
                <c:pt idx="183">
                  <c:v>43617</c:v>
                </c:pt>
                <c:pt idx="184">
                  <c:v>43647</c:v>
                </c:pt>
                <c:pt idx="185">
                  <c:v>43678</c:v>
                </c:pt>
                <c:pt idx="186">
                  <c:v>43709</c:v>
                </c:pt>
                <c:pt idx="187">
                  <c:v>43739</c:v>
                </c:pt>
                <c:pt idx="188">
                  <c:v>43770</c:v>
                </c:pt>
                <c:pt idx="189">
                  <c:v>43800</c:v>
                </c:pt>
                <c:pt idx="190">
                  <c:v>43831</c:v>
                </c:pt>
                <c:pt idx="191">
                  <c:v>43862</c:v>
                </c:pt>
                <c:pt idx="192">
                  <c:v>43891</c:v>
                </c:pt>
                <c:pt idx="193">
                  <c:v>43922</c:v>
                </c:pt>
                <c:pt idx="194">
                  <c:v>43952</c:v>
                </c:pt>
                <c:pt idx="195">
                  <c:v>43983</c:v>
                </c:pt>
                <c:pt idx="196">
                  <c:v>44013</c:v>
                </c:pt>
                <c:pt idx="197">
                  <c:v>44044</c:v>
                </c:pt>
                <c:pt idx="198">
                  <c:v>44075</c:v>
                </c:pt>
                <c:pt idx="199">
                  <c:v>44105</c:v>
                </c:pt>
                <c:pt idx="200">
                  <c:v>44136</c:v>
                </c:pt>
                <c:pt idx="201">
                  <c:v>44166</c:v>
                </c:pt>
                <c:pt idx="202">
                  <c:v>44197</c:v>
                </c:pt>
                <c:pt idx="203">
                  <c:v>44228</c:v>
                </c:pt>
                <c:pt idx="204">
                  <c:v>44256</c:v>
                </c:pt>
                <c:pt idx="205">
                  <c:v>44287</c:v>
                </c:pt>
                <c:pt idx="206">
                  <c:v>44317</c:v>
                </c:pt>
                <c:pt idx="207">
                  <c:v>44348</c:v>
                </c:pt>
                <c:pt idx="208">
                  <c:v>44378</c:v>
                </c:pt>
                <c:pt idx="209">
                  <c:v>44409</c:v>
                </c:pt>
                <c:pt idx="210">
                  <c:v>44440</c:v>
                </c:pt>
                <c:pt idx="211">
                  <c:v>44470</c:v>
                </c:pt>
                <c:pt idx="212">
                  <c:v>44501</c:v>
                </c:pt>
                <c:pt idx="213">
                  <c:v>44531</c:v>
                </c:pt>
                <c:pt idx="214">
                  <c:v>44562</c:v>
                </c:pt>
                <c:pt idx="215">
                  <c:v>44593</c:v>
                </c:pt>
                <c:pt idx="216">
                  <c:v>44621</c:v>
                </c:pt>
                <c:pt idx="217">
                  <c:v>44652</c:v>
                </c:pt>
                <c:pt idx="218">
                  <c:v>44682</c:v>
                </c:pt>
                <c:pt idx="219">
                  <c:v>44713</c:v>
                </c:pt>
                <c:pt idx="220">
                  <c:v>44743</c:v>
                </c:pt>
                <c:pt idx="221">
                  <c:v>44774</c:v>
                </c:pt>
                <c:pt idx="222">
                  <c:v>44805</c:v>
                </c:pt>
                <c:pt idx="223">
                  <c:v>44835</c:v>
                </c:pt>
                <c:pt idx="224">
                  <c:v>44866</c:v>
                </c:pt>
                <c:pt idx="225">
                  <c:v>44896</c:v>
                </c:pt>
                <c:pt idx="226">
                  <c:v>44927</c:v>
                </c:pt>
                <c:pt idx="227">
                  <c:v>44958</c:v>
                </c:pt>
                <c:pt idx="228">
                  <c:v>44986</c:v>
                </c:pt>
                <c:pt idx="229">
                  <c:v>45017</c:v>
                </c:pt>
                <c:pt idx="230">
                  <c:v>45047</c:v>
                </c:pt>
                <c:pt idx="231">
                  <c:v>45078</c:v>
                </c:pt>
                <c:pt idx="232">
                  <c:v>45108</c:v>
                </c:pt>
                <c:pt idx="233">
                  <c:v>45139</c:v>
                </c:pt>
                <c:pt idx="234">
                  <c:v>45170</c:v>
                </c:pt>
                <c:pt idx="235">
                  <c:v>45200</c:v>
                </c:pt>
                <c:pt idx="236">
                  <c:v>45231</c:v>
                </c:pt>
                <c:pt idx="237">
                  <c:v>45261</c:v>
                </c:pt>
                <c:pt idx="238">
                  <c:v>45292</c:v>
                </c:pt>
                <c:pt idx="239">
                  <c:v>45323</c:v>
                </c:pt>
                <c:pt idx="240">
                  <c:v>45352</c:v>
                </c:pt>
              </c:numCache>
            </c:numRef>
          </c:cat>
          <c:val>
            <c:numRef>
              <c:f>Exports!$B$13:$B$253</c:f>
              <c:numCache>
                <c:formatCode>0.0</c:formatCode>
                <c:ptCount val="241"/>
                <c:pt idx="0">
                  <c:v>5.0456920000000007</c:v>
                </c:pt>
                <c:pt idx="1">
                  <c:v>5.0316840000000003</c:v>
                </c:pt>
                <c:pt idx="2">
                  <c:v>5.0458180000000006</c:v>
                </c:pt>
                <c:pt idx="3">
                  <c:v>4.9873710000000004</c:v>
                </c:pt>
                <c:pt idx="4">
                  <c:v>5.0392239999999999</c:v>
                </c:pt>
                <c:pt idx="5">
                  <c:v>5.1039960000000004</c:v>
                </c:pt>
                <c:pt idx="6">
                  <c:v>5.2164649999999995</c:v>
                </c:pt>
                <c:pt idx="7">
                  <c:v>5.2956959999999995</c:v>
                </c:pt>
                <c:pt idx="8">
                  <c:v>5.5102340000000005</c:v>
                </c:pt>
                <c:pt idx="9">
                  <c:v>5.6434080000000009</c:v>
                </c:pt>
                <c:pt idx="10">
                  <c:v>5.7908810000000006</c:v>
                </c:pt>
                <c:pt idx="11">
                  <c:v>5.9088669999999999</c:v>
                </c:pt>
                <c:pt idx="12">
                  <c:v>6.089112000000001</c:v>
                </c:pt>
                <c:pt idx="13">
                  <c:v>6.2598039999999999</c:v>
                </c:pt>
                <c:pt idx="14">
                  <c:v>6.3613469999999994</c:v>
                </c:pt>
                <c:pt idx="15">
                  <c:v>6.6137130000000006</c:v>
                </c:pt>
                <c:pt idx="16">
                  <c:v>7.0621810000000007</c:v>
                </c:pt>
                <c:pt idx="17">
                  <c:v>7.556718</c:v>
                </c:pt>
                <c:pt idx="18">
                  <c:v>8.0311310000000002</c:v>
                </c:pt>
                <c:pt idx="19">
                  <c:v>8.5361159999999998</c:v>
                </c:pt>
                <c:pt idx="20">
                  <c:v>8.930220000000002</c:v>
                </c:pt>
                <c:pt idx="21">
                  <c:v>9.3142130000000023</c:v>
                </c:pt>
                <c:pt idx="22">
                  <c:v>9.8260140000000007</c:v>
                </c:pt>
                <c:pt idx="23">
                  <c:v>10.40218</c:v>
                </c:pt>
                <c:pt idx="24">
                  <c:v>10.963747999999999</c:v>
                </c:pt>
                <c:pt idx="25">
                  <c:v>11.19336</c:v>
                </c:pt>
                <c:pt idx="26">
                  <c:v>11.769004000000001</c:v>
                </c:pt>
                <c:pt idx="27">
                  <c:v>12.109390000000001</c:v>
                </c:pt>
                <c:pt idx="28">
                  <c:v>12.308391</c:v>
                </c:pt>
                <c:pt idx="29">
                  <c:v>12.401278</c:v>
                </c:pt>
                <c:pt idx="30">
                  <c:v>12.718529</c:v>
                </c:pt>
                <c:pt idx="31">
                  <c:v>13.036755000000001</c:v>
                </c:pt>
                <c:pt idx="32">
                  <c:v>13.332351000000001</c:v>
                </c:pt>
                <c:pt idx="33">
                  <c:v>13.629822000000001</c:v>
                </c:pt>
                <c:pt idx="34">
                  <c:v>13.964758</c:v>
                </c:pt>
                <c:pt idx="35">
                  <c:v>14.106039999999998</c:v>
                </c:pt>
                <c:pt idx="36">
                  <c:v>14.246188999999999</c:v>
                </c:pt>
                <c:pt idx="37">
                  <c:v>14.677528999999998</c:v>
                </c:pt>
                <c:pt idx="38">
                  <c:v>14.83794</c:v>
                </c:pt>
                <c:pt idx="39">
                  <c:v>14.861113999999999</c:v>
                </c:pt>
                <c:pt idx="40">
                  <c:v>15.167147999999999</c:v>
                </c:pt>
                <c:pt idx="41">
                  <c:v>15.404907000000001</c:v>
                </c:pt>
                <c:pt idx="42">
                  <c:v>15.350583</c:v>
                </c:pt>
                <c:pt idx="43">
                  <c:v>15.280936000000002</c:v>
                </c:pt>
                <c:pt idx="44">
                  <c:v>15.458033000000004</c:v>
                </c:pt>
                <c:pt idx="45">
                  <c:v>15.523061000000002</c:v>
                </c:pt>
                <c:pt idx="46">
                  <c:v>15.408544000000001</c:v>
                </c:pt>
                <c:pt idx="47">
                  <c:v>15.586430000000002</c:v>
                </c:pt>
                <c:pt idx="48">
                  <c:v>15.930280999999999</c:v>
                </c:pt>
                <c:pt idx="49">
                  <c:v>16.501878000000001</c:v>
                </c:pt>
                <c:pt idx="50">
                  <c:v>16.582422999999999</c:v>
                </c:pt>
                <c:pt idx="51">
                  <c:v>17.331484</c:v>
                </c:pt>
                <c:pt idx="52">
                  <c:v>17.901315</c:v>
                </c:pt>
                <c:pt idx="53">
                  <c:v>18.955655</c:v>
                </c:pt>
                <c:pt idx="54">
                  <c:v>20.025390999999999</c:v>
                </c:pt>
                <c:pt idx="55">
                  <c:v>21.661170000000002</c:v>
                </c:pt>
                <c:pt idx="56">
                  <c:v>23.257488999999996</c:v>
                </c:pt>
                <c:pt idx="57">
                  <c:v>25.395483999999996</c:v>
                </c:pt>
                <c:pt idx="58">
                  <c:v>27.662958</c:v>
                </c:pt>
                <c:pt idx="59">
                  <c:v>28.676282999999994</c:v>
                </c:pt>
                <c:pt idx="60">
                  <c:v>29.556803999999996</c:v>
                </c:pt>
                <c:pt idx="61">
                  <c:v>30.639358999999995</c:v>
                </c:pt>
                <c:pt idx="62">
                  <c:v>32.044774999999994</c:v>
                </c:pt>
                <c:pt idx="63">
                  <c:v>33.333682000000003</c:v>
                </c:pt>
                <c:pt idx="64">
                  <c:v>33.699534999999997</c:v>
                </c:pt>
                <c:pt idx="65">
                  <c:v>33.661929000000001</c:v>
                </c:pt>
                <c:pt idx="66">
                  <c:v>33.529367000000001</c:v>
                </c:pt>
                <c:pt idx="67">
                  <c:v>32.876973999999997</c:v>
                </c:pt>
                <c:pt idx="68">
                  <c:v>32.198242999999998</c:v>
                </c:pt>
                <c:pt idx="69">
                  <c:v>31.063816999999997</c:v>
                </c:pt>
                <c:pt idx="70">
                  <c:v>29.675450999999999</c:v>
                </c:pt>
                <c:pt idx="71">
                  <c:v>29.404301</c:v>
                </c:pt>
                <c:pt idx="72">
                  <c:v>29.247811000000002</c:v>
                </c:pt>
                <c:pt idx="73">
                  <c:v>28.726458722</c:v>
                </c:pt>
                <c:pt idx="74">
                  <c:v>28.523264147000003</c:v>
                </c:pt>
                <c:pt idx="75">
                  <c:v>28.217345790000003</c:v>
                </c:pt>
                <c:pt idx="76">
                  <c:v>29.707236732000002</c:v>
                </c:pt>
                <c:pt idx="77">
                  <c:v>31.608402076000001</c:v>
                </c:pt>
                <c:pt idx="78">
                  <c:v>34.110890633000004</c:v>
                </c:pt>
                <c:pt idx="79">
                  <c:v>36.579897733999999</c:v>
                </c:pt>
                <c:pt idx="80">
                  <c:v>38.766556939000004</c:v>
                </c:pt>
                <c:pt idx="81">
                  <c:v>41.217281498999995</c:v>
                </c:pt>
                <c:pt idx="82">
                  <c:v>43.565737593000001</c:v>
                </c:pt>
                <c:pt idx="83">
                  <c:v>45.672259105999998</c:v>
                </c:pt>
                <c:pt idx="84">
                  <c:v>48.181644517000002</c:v>
                </c:pt>
                <c:pt idx="85">
                  <c:v>50.242627693999999</c:v>
                </c:pt>
                <c:pt idx="86">
                  <c:v>51.463268401000001</c:v>
                </c:pt>
                <c:pt idx="87">
                  <c:v>54.049680133999999</c:v>
                </c:pt>
                <c:pt idx="88">
                  <c:v>55.177639427000003</c:v>
                </c:pt>
                <c:pt idx="89">
                  <c:v>56.476636034999999</c:v>
                </c:pt>
                <c:pt idx="90">
                  <c:v>57.176907704999998</c:v>
                </c:pt>
                <c:pt idx="91">
                  <c:v>57.812682135000003</c:v>
                </c:pt>
                <c:pt idx="92">
                  <c:v>59.302433164999997</c:v>
                </c:pt>
                <c:pt idx="93">
                  <c:v>60.689857687</c:v>
                </c:pt>
                <c:pt idx="94">
                  <c:v>62.072371564000001</c:v>
                </c:pt>
                <c:pt idx="95">
                  <c:v>62.485847087000003</c:v>
                </c:pt>
                <c:pt idx="96">
                  <c:v>62.772104179000003</c:v>
                </c:pt>
                <c:pt idx="97">
                  <c:v>62.204869195000001</c:v>
                </c:pt>
                <c:pt idx="98">
                  <c:v>62.982887501999997</c:v>
                </c:pt>
                <c:pt idx="99">
                  <c:v>61.978989491999997</c:v>
                </c:pt>
                <c:pt idx="100">
                  <c:v>62.089550721000002</c:v>
                </c:pt>
                <c:pt idx="101">
                  <c:v>61.724818618</c:v>
                </c:pt>
                <c:pt idx="102">
                  <c:v>61.217120422999997</c:v>
                </c:pt>
                <c:pt idx="103">
                  <c:v>60.440093539999999</c:v>
                </c:pt>
                <c:pt idx="104">
                  <c:v>58.739684080000004</c:v>
                </c:pt>
                <c:pt idx="105">
                  <c:v>56.201406067000001</c:v>
                </c:pt>
                <c:pt idx="106">
                  <c:v>54.185997870000001</c:v>
                </c:pt>
                <c:pt idx="107">
                  <c:v>53.479864028000001</c:v>
                </c:pt>
                <c:pt idx="108">
                  <c:v>53.116645247000001</c:v>
                </c:pt>
                <c:pt idx="109">
                  <c:v>53.681927231000003</c:v>
                </c:pt>
                <c:pt idx="110">
                  <c:v>53.64036437</c:v>
                </c:pt>
                <c:pt idx="111">
                  <c:v>54.734021167999998</c:v>
                </c:pt>
                <c:pt idx="112">
                  <c:v>55.135260701999997</c:v>
                </c:pt>
                <c:pt idx="113">
                  <c:v>55.542859641</c:v>
                </c:pt>
                <c:pt idx="114">
                  <c:v>55.664814767000003</c:v>
                </c:pt>
                <c:pt idx="115">
                  <c:v>56.416024194999999</c:v>
                </c:pt>
                <c:pt idx="116">
                  <c:v>58.356519014</c:v>
                </c:pt>
                <c:pt idx="117">
                  <c:v>60.978536449000003</c:v>
                </c:pt>
                <c:pt idx="118">
                  <c:v>63.247006407999997</c:v>
                </c:pt>
                <c:pt idx="119">
                  <c:v>65.353069841000007</c:v>
                </c:pt>
                <c:pt idx="120">
                  <c:v>67.520453371000002</c:v>
                </c:pt>
                <c:pt idx="121">
                  <c:v>69.188857577999997</c:v>
                </c:pt>
                <c:pt idx="122">
                  <c:v>70.794174312999999</c:v>
                </c:pt>
                <c:pt idx="123">
                  <c:v>71.679700312999998</c:v>
                </c:pt>
                <c:pt idx="124">
                  <c:v>72.402350670999994</c:v>
                </c:pt>
                <c:pt idx="125">
                  <c:v>72.515385434999999</c:v>
                </c:pt>
                <c:pt idx="126">
                  <c:v>72.456233921000006</c:v>
                </c:pt>
                <c:pt idx="127">
                  <c:v>72.217899019000001</c:v>
                </c:pt>
                <c:pt idx="128">
                  <c:v>71.105690589000005</c:v>
                </c:pt>
                <c:pt idx="129">
                  <c:v>69.650629143000003</c:v>
                </c:pt>
                <c:pt idx="130">
                  <c:v>68.204283188999995</c:v>
                </c:pt>
                <c:pt idx="131">
                  <c:v>66.362672411000005</c:v>
                </c:pt>
                <c:pt idx="132">
                  <c:v>64.221372392000006</c:v>
                </c:pt>
                <c:pt idx="133">
                  <c:v>62.435183359</c:v>
                </c:pt>
                <c:pt idx="134">
                  <c:v>60.561440935</c:v>
                </c:pt>
                <c:pt idx="135">
                  <c:v>58.294312601999998</c:v>
                </c:pt>
                <c:pt idx="136">
                  <c:v>55.584879033</c:v>
                </c:pt>
                <c:pt idx="137">
                  <c:v>53.870009598000003</c:v>
                </c:pt>
                <c:pt idx="138">
                  <c:v>53.430630106999999</c:v>
                </c:pt>
                <c:pt idx="139">
                  <c:v>52.284397755999997</c:v>
                </c:pt>
                <c:pt idx="140">
                  <c:v>51.318730408</c:v>
                </c:pt>
                <c:pt idx="141">
                  <c:v>51.064314455999998</c:v>
                </c:pt>
                <c:pt idx="142">
                  <c:v>50.520940105000001</c:v>
                </c:pt>
                <c:pt idx="143">
                  <c:v>49.950638103999999</c:v>
                </c:pt>
                <c:pt idx="144">
                  <c:v>48.454196752000001</c:v>
                </c:pt>
                <c:pt idx="145">
                  <c:v>47.095055346999999</c:v>
                </c:pt>
                <c:pt idx="146">
                  <c:v>46.372040581999997</c:v>
                </c:pt>
                <c:pt idx="147">
                  <c:v>46.514275824000002</c:v>
                </c:pt>
                <c:pt idx="148">
                  <c:v>47.226678737</c:v>
                </c:pt>
                <c:pt idx="149">
                  <c:v>47.677728213999998</c:v>
                </c:pt>
                <c:pt idx="150">
                  <c:v>47.187873064999998</c:v>
                </c:pt>
                <c:pt idx="151">
                  <c:v>47.356939277999999</c:v>
                </c:pt>
                <c:pt idx="152">
                  <c:v>47.870782128999998</c:v>
                </c:pt>
                <c:pt idx="153">
                  <c:v>47.801055652999999</c:v>
                </c:pt>
                <c:pt idx="154">
                  <c:v>48.1495307</c:v>
                </c:pt>
                <c:pt idx="155">
                  <c:v>49.854546544999998</c:v>
                </c:pt>
                <c:pt idx="156">
                  <c:v>53.078841994000001</c:v>
                </c:pt>
                <c:pt idx="157">
                  <c:v>55.677227756000001</c:v>
                </c:pt>
                <c:pt idx="158">
                  <c:v>57.729508946999999</c:v>
                </c:pt>
                <c:pt idx="159">
                  <c:v>59.866467778999997</c:v>
                </c:pt>
                <c:pt idx="160">
                  <c:v>61.165720985</c:v>
                </c:pt>
                <c:pt idx="161">
                  <c:v>61.692992414999999</c:v>
                </c:pt>
                <c:pt idx="162">
                  <c:v>61.910540726999997</c:v>
                </c:pt>
                <c:pt idx="163">
                  <c:v>62.596992892000003</c:v>
                </c:pt>
                <c:pt idx="164">
                  <c:v>63.282821808000001</c:v>
                </c:pt>
                <c:pt idx="165">
                  <c:v>64.231354440000004</c:v>
                </c:pt>
                <c:pt idx="166">
                  <c:v>64.293793674</c:v>
                </c:pt>
                <c:pt idx="167">
                  <c:v>63.461347955000001</c:v>
                </c:pt>
                <c:pt idx="168">
                  <c:v>62.435084875000001</c:v>
                </c:pt>
                <c:pt idx="169">
                  <c:v>61.697307389000002</c:v>
                </c:pt>
                <c:pt idx="170">
                  <c:v>61.090654452999999</c:v>
                </c:pt>
                <c:pt idx="171">
                  <c:v>59.929895362000003</c:v>
                </c:pt>
                <c:pt idx="172">
                  <c:v>59.542327798999999</c:v>
                </c:pt>
                <c:pt idx="173">
                  <c:v>59.857952212000001</c:v>
                </c:pt>
                <c:pt idx="174">
                  <c:v>60.736717429999999</c:v>
                </c:pt>
                <c:pt idx="175">
                  <c:v>60.691879284000002</c:v>
                </c:pt>
                <c:pt idx="176">
                  <c:v>60.419611533000001</c:v>
                </c:pt>
                <c:pt idx="177">
                  <c:v>60.411907464000002</c:v>
                </c:pt>
                <c:pt idx="178">
                  <c:v>61.348042307</c:v>
                </c:pt>
                <c:pt idx="179">
                  <c:v>62.113631640000001</c:v>
                </c:pt>
                <c:pt idx="180">
                  <c:v>62.641416640999999</c:v>
                </c:pt>
                <c:pt idx="181">
                  <c:v>63.382618770000001</c:v>
                </c:pt>
                <c:pt idx="182">
                  <c:v>65.065044348000001</c:v>
                </c:pt>
                <c:pt idx="183">
                  <c:v>65.918912969999994</c:v>
                </c:pt>
                <c:pt idx="184">
                  <c:v>68.412039561</c:v>
                </c:pt>
                <c:pt idx="185">
                  <c:v>72.310663914000003</c:v>
                </c:pt>
                <c:pt idx="186">
                  <c:v>76.772273459000004</c:v>
                </c:pt>
                <c:pt idx="187">
                  <c:v>81.535576797000004</c:v>
                </c:pt>
                <c:pt idx="188">
                  <c:v>85.645179786</c:v>
                </c:pt>
                <c:pt idx="189">
                  <c:v>88.211612067999994</c:v>
                </c:pt>
                <c:pt idx="190">
                  <c:v>90.253041855999996</c:v>
                </c:pt>
                <c:pt idx="191">
                  <c:v>92.689714592000001</c:v>
                </c:pt>
                <c:pt idx="192">
                  <c:v>95.301368210999996</c:v>
                </c:pt>
                <c:pt idx="193">
                  <c:v>97.076467789000006</c:v>
                </c:pt>
                <c:pt idx="194">
                  <c:v>96.903295942</c:v>
                </c:pt>
                <c:pt idx="195">
                  <c:v>100.023672429</c:v>
                </c:pt>
                <c:pt idx="196">
                  <c:v>101.119972073</c:v>
                </c:pt>
                <c:pt idx="197">
                  <c:v>101.34984163599999</c:v>
                </c:pt>
                <c:pt idx="198">
                  <c:v>101.820286822</c:v>
                </c:pt>
                <c:pt idx="199">
                  <c:v>101.502630215</c:v>
                </c:pt>
                <c:pt idx="200">
                  <c:v>102.339216781</c:v>
                </c:pt>
                <c:pt idx="201">
                  <c:v>104.858626492</c:v>
                </c:pt>
                <c:pt idx="202">
                  <c:v>108.28212780699999</c:v>
                </c:pt>
                <c:pt idx="203">
                  <c:v>110.931805306</c:v>
                </c:pt>
                <c:pt idx="204">
                  <c:v>115.68059615999999</c:v>
                </c:pt>
                <c:pt idx="205">
                  <c:v>120.741216192</c:v>
                </c:pt>
                <c:pt idx="206">
                  <c:v>126.016883488</c:v>
                </c:pt>
                <c:pt idx="207">
                  <c:v>130.82749313100001</c:v>
                </c:pt>
                <c:pt idx="208">
                  <c:v>136.08520977500001</c:v>
                </c:pt>
                <c:pt idx="209">
                  <c:v>143.252139258</c:v>
                </c:pt>
                <c:pt idx="210">
                  <c:v>151.15504216799999</c:v>
                </c:pt>
                <c:pt idx="211">
                  <c:v>158.52866288199999</c:v>
                </c:pt>
                <c:pt idx="212" formatCode="0.00">
                  <c:v>162.14825822700001</c:v>
                </c:pt>
                <c:pt idx="213" formatCode="0.00">
                  <c:v>162.197140703</c:v>
                </c:pt>
                <c:pt idx="214">
                  <c:v>159.456733165</c:v>
                </c:pt>
                <c:pt idx="215">
                  <c:v>156.46149866299999</c:v>
                </c:pt>
                <c:pt idx="216">
                  <c:v>152.753151718</c:v>
                </c:pt>
                <c:pt idx="217">
                  <c:v>150.47246249899999</c:v>
                </c:pt>
                <c:pt idx="218">
                  <c:v>148.24280229999999</c:v>
                </c:pt>
                <c:pt idx="219">
                  <c:v>145.514300612</c:v>
                </c:pt>
                <c:pt idx="220">
                  <c:v>142.62960115499999</c:v>
                </c:pt>
                <c:pt idx="221">
                  <c:v>137.30409064599999</c:v>
                </c:pt>
                <c:pt idx="222">
                  <c:v>130.96715773899999</c:v>
                </c:pt>
                <c:pt idx="223">
                  <c:v>123.98581232799999</c:v>
                </c:pt>
                <c:pt idx="224">
                  <c:v>119.711485375</c:v>
                </c:pt>
                <c:pt idx="225">
                  <c:v>118.51122147300001</c:v>
                </c:pt>
                <c:pt idx="226">
                  <c:v>119.620836368</c:v>
                </c:pt>
                <c:pt idx="227">
                  <c:v>121.343766602</c:v>
                </c:pt>
                <c:pt idx="228">
                  <c:v>122.68154154</c:v>
                </c:pt>
                <c:pt idx="229">
                  <c:v>123.524775912</c:v>
                </c:pt>
                <c:pt idx="230">
                  <c:v>123.6713536</c:v>
                </c:pt>
                <c:pt idx="231">
                  <c:v>124.40519960899999</c:v>
                </c:pt>
                <c:pt idx="232">
                  <c:v>123.744244431</c:v>
                </c:pt>
                <c:pt idx="233">
                  <c:v>123.089817693</c:v>
                </c:pt>
                <c:pt idx="234">
                  <c:v>122.529042295</c:v>
                </c:pt>
                <c:pt idx="235">
                  <c:v>123.12847251700001</c:v>
                </c:pt>
                <c:pt idx="236">
                  <c:v>124.58891149999999</c:v>
                </c:pt>
                <c:pt idx="237">
                  <c:v>126.42608953200001</c:v>
                </c:pt>
                <c:pt idx="238">
                  <c:v>129.08620883399999</c:v>
                </c:pt>
                <c:pt idx="239">
                  <c:v>131.89881581</c:v>
                </c:pt>
                <c:pt idx="240">
                  <c:v>134.194666877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A-4D7B-B95A-98B350414BA6}"/>
            </c:ext>
          </c:extLst>
        </c:ser>
        <c:ser>
          <c:idx val="1"/>
          <c:order val="1"/>
          <c:tx>
            <c:strRef>
              <c:f>Exports!$C$12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  <c:pt idx="126">
                  <c:v>41883</c:v>
                </c:pt>
                <c:pt idx="127">
                  <c:v>41913</c:v>
                </c:pt>
                <c:pt idx="128">
                  <c:v>41944</c:v>
                </c:pt>
                <c:pt idx="129">
                  <c:v>41974</c:v>
                </c:pt>
                <c:pt idx="130">
                  <c:v>42005</c:v>
                </c:pt>
                <c:pt idx="131">
                  <c:v>42036</c:v>
                </c:pt>
                <c:pt idx="132">
                  <c:v>42064</c:v>
                </c:pt>
                <c:pt idx="133">
                  <c:v>42095</c:v>
                </c:pt>
                <c:pt idx="134">
                  <c:v>42125</c:v>
                </c:pt>
                <c:pt idx="135">
                  <c:v>42156</c:v>
                </c:pt>
                <c:pt idx="136">
                  <c:v>42186</c:v>
                </c:pt>
                <c:pt idx="137">
                  <c:v>42217</c:v>
                </c:pt>
                <c:pt idx="138">
                  <c:v>42248</c:v>
                </c:pt>
                <c:pt idx="139">
                  <c:v>42278</c:v>
                </c:pt>
                <c:pt idx="140">
                  <c:v>42309</c:v>
                </c:pt>
                <c:pt idx="141">
                  <c:v>42339</c:v>
                </c:pt>
                <c:pt idx="142">
                  <c:v>42370</c:v>
                </c:pt>
                <c:pt idx="143">
                  <c:v>42401</c:v>
                </c:pt>
                <c:pt idx="144">
                  <c:v>42430</c:v>
                </c:pt>
                <c:pt idx="145">
                  <c:v>42461</c:v>
                </c:pt>
                <c:pt idx="146">
                  <c:v>42491</c:v>
                </c:pt>
                <c:pt idx="147">
                  <c:v>42522</c:v>
                </c:pt>
                <c:pt idx="148">
                  <c:v>42552</c:v>
                </c:pt>
                <c:pt idx="149">
                  <c:v>42583</c:v>
                </c:pt>
                <c:pt idx="150">
                  <c:v>42614</c:v>
                </c:pt>
                <c:pt idx="151">
                  <c:v>42644</c:v>
                </c:pt>
                <c:pt idx="152">
                  <c:v>42675</c:v>
                </c:pt>
                <c:pt idx="153">
                  <c:v>42705</c:v>
                </c:pt>
                <c:pt idx="154">
                  <c:v>42736</c:v>
                </c:pt>
                <c:pt idx="155">
                  <c:v>42767</c:v>
                </c:pt>
                <c:pt idx="156">
                  <c:v>42795</c:v>
                </c:pt>
                <c:pt idx="157">
                  <c:v>42826</c:v>
                </c:pt>
                <c:pt idx="158">
                  <c:v>42856</c:v>
                </c:pt>
                <c:pt idx="159">
                  <c:v>42887</c:v>
                </c:pt>
                <c:pt idx="160">
                  <c:v>42917</c:v>
                </c:pt>
                <c:pt idx="161">
                  <c:v>42948</c:v>
                </c:pt>
                <c:pt idx="162">
                  <c:v>42979</c:v>
                </c:pt>
                <c:pt idx="163">
                  <c:v>43009</c:v>
                </c:pt>
                <c:pt idx="164">
                  <c:v>43040</c:v>
                </c:pt>
                <c:pt idx="165">
                  <c:v>43070</c:v>
                </c:pt>
                <c:pt idx="166">
                  <c:v>43101</c:v>
                </c:pt>
                <c:pt idx="167">
                  <c:v>43132</c:v>
                </c:pt>
                <c:pt idx="168">
                  <c:v>43160</c:v>
                </c:pt>
                <c:pt idx="169">
                  <c:v>43191</c:v>
                </c:pt>
                <c:pt idx="170">
                  <c:v>43221</c:v>
                </c:pt>
                <c:pt idx="171">
                  <c:v>43252</c:v>
                </c:pt>
                <c:pt idx="172">
                  <c:v>43282</c:v>
                </c:pt>
                <c:pt idx="173">
                  <c:v>43313</c:v>
                </c:pt>
                <c:pt idx="174">
                  <c:v>43344</c:v>
                </c:pt>
                <c:pt idx="175">
                  <c:v>43374</c:v>
                </c:pt>
                <c:pt idx="176">
                  <c:v>43405</c:v>
                </c:pt>
                <c:pt idx="177">
                  <c:v>43435</c:v>
                </c:pt>
                <c:pt idx="178">
                  <c:v>43466</c:v>
                </c:pt>
                <c:pt idx="179">
                  <c:v>43497</c:v>
                </c:pt>
                <c:pt idx="180">
                  <c:v>43525</c:v>
                </c:pt>
                <c:pt idx="181">
                  <c:v>43556</c:v>
                </c:pt>
                <c:pt idx="182">
                  <c:v>43586</c:v>
                </c:pt>
                <c:pt idx="183">
                  <c:v>43617</c:v>
                </c:pt>
                <c:pt idx="184">
                  <c:v>43647</c:v>
                </c:pt>
                <c:pt idx="185">
                  <c:v>43678</c:v>
                </c:pt>
                <c:pt idx="186">
                  <c:v>43709</c:v>
                </c:pt>
                <c:pt idx="187">
                  <c:v>43739</c:v>
                </c:pt>
                <c:pt idx="188">
                  <c:v>43770</c:v>
                </c:pt>
                <c:pt idx="189">
                  <c:v>43800</c:v>
                </c:pt>
                <c:pt idx="190">
                  <c:v>43831</c:v>
                </c:pt>
                <c:pt idx="191">
                  <c:v>43862</c:v>
                </c:pt>
                <c:pt idx="192">
                  <c:v>43891</c:v>
                </c:pt>
                <c:pt idx="193">
                  <c:v>43922</c:v>
                </c:pt>
                <c:pt idx="194">
                  <c:v>43952</c:v>
                </c:pt>
                <c:pt idx="195">
                  <c:v>43983</c:v>
                </c:pt>
                <c:pt idx="196">
                  <c:v>44013</c:v>
                </c:pt>
                <c:pt idx="197">
                  <c:v>44044</c:v>
                </c:pt>
                <c:pt idx="198">
                  <c:v>44075</c:v>
                </c:pt>
                <c:pt idx="199">
                  <c:v>44105</c:v>
                </c:pt>
                <c:pt idx="200">
                  <c:v>44136</c:v>
                </c:pt>
                <c:pt idx="201">
                  <c:v>44166</c:v>
                </c:pt>
                <c:pt idx="202">
                  <c:v>44197</c:v>
                </c:pt>
                <c:pt idx="203">
                  <c:v>44228</c:v>
                </c:pt>
                <c:pt idx="204">
                  <c:v>44256</c:v>
                </c:pt>
                <c:pt idx="205">
                  <c:v>44287</c:v>
                </c:pt>
                <c:pt idx="206">
                  <c:v>44317</c:v>
                </c:pt>
                <c:pt idx="207">
                  <c:v>44348</c:v>
                </c:pt>
                <c:pt idx="208">
                  <c:v>44378</c:v>
                </c:pt>
                <c:pt idx="209">
                  <c:v>44409</c:v>
                </c:pt>
                <c:pt idx="210">
                  <c:v>44440</c:v>
                </c:pt>
                <c:pt idx="211">
                  <c:v>44470</c:v>
                </c:pt>
                <c:pt idx="212">
                  <c:v>44501</c:v>
                </c:pt>
                <c:pt idx="213">
                  <c:v>44531</c:v>
                </c:pt>
                <c:pt idx="214">
                  <c:v>44562</c:v>
                </c:pt>
                <c:pt idx="215">
                  <c:v>44593</c:v>
                </c:pt>
                <c:pt idx="216">
                  <c:v>44621</c:v>
                </c:pt>
                <c:pt idx="217">
                  <c:v>44652</c:v>
                </c:pt>
                <c:pt idx="218">
                  <c:v>44682</c:v>
                </c:pt>
                <c:pt idx="219">
                  <c:v>44713</c:v>
                </c:pt>
                <c:pt idx="220">
                  <c:v>44743</c:v>
                </c:pt>
                <c:pt idx="221">
                  <c:v>44774</c:v>
                </c:pt>
                <c:pt idx="222">
                  <c:v>44805</c:v>
                </c:pt>
                <c:pt idx="223">
                  <c:v>44835</c:v>
                </c:pt>
                <c:pt idx="224">
                  <c:v>44866</c:v>
                </c:pt>
                <c:pt idx="225">
                  <c:v>44896</c:v>
                </c:pt>
                <c:pt idx="226">
                  <c:v>44927</c:v>
                </c:pt>
                <c:pt idx="227">
                  <c:v>44958</c:v>
                </c:pt>
                <c:pt idx="228">
                  <c:v>44986</c:v>
                </c:pt>
                <c:pt idx="229">
                  <c:v>45017</c:v>
                </c:pt>
                <c:pt idx="230">
                  <c:v>45047</c:v>
                </c:pt>
                <c:pt idx="231">
                  <c:v>45078</c:v>
                </c:pt>
                <c:pt idx="232">
                  <c:v>45108</c:v>
                </c:pt>
                <c:pt idx="233">
                  <c:v>45139</c:v>
                </c:pt>
                <c:pt idx="234">
                  <c:v>45170</c:v>
                </c:pt>
                <c:pt idx="235">
                  <c:v>45200</c:v>
                </c:pt>
                <c:pt idx="236">
                  <c:v>45231</c:v>
                </c:pt>
                <c:pt idx="237">
                  <c:v>45261</c:v>
                </c:pt>
                <c:pt idx="238">
                  <c:v>45292</c:v>
                </c:pt>
                <c:pt idx="239">
                  <c:v>45323</c:v>
                </c:pt>
                <c:pt idx="240">
                  <c:v>45352</c:v>
                </c:pt>
              </c:numCache>
            </c:numRef>
          </c:cat>
          <c:val>
            <c:numRef>
              <c:f>Exports!$C$13:$C$253</c:f>
              <c:numCache>
                <c:formatCode>0.0</c:formatCode>
                <c:ptCount val="241"/>
                <c:pt idx="0">
                  <c:v>26.777307999999998</c:v>
                </c:pt>
                <c:pt idx="1">
                  <c:v>26.962316000000001</c:v>
                </c:pt>
                <c:pt idx="2">
                  <c:v>27.150181999999997</c:v>
                </c:pt>
                <c:pt idx="3">
                  <c:v>27.314629</c:v>
                </c:pt>
                <c:pt idx="4">
                  <c:v>27.708775999999997</c:v>
                </c:pt>
                <c:pt idx="5">
                  <c:v>27.845003999999996</c:v>
                </c:pt>
                <c:pt idx="6">
                  <c:v>28.274535</c:v>
                </c:pt>
                <c:pt idx="7">
                  <c:v>28.789304000000001</c:v>
                </c:pt>
                <c:pt idx="8">
                  <c:v>29.030765999999996</c:v>
                </c:pt>
                <c:pt idx="9">
                  <c:v>29.298591999999999</c:v>
                </c:pt>
                <c:pt idx="10">
                  <c:v>29.496119</c:v>
                </c:pt>
                <c:pt idx="11">
                  <c:v>29.842132999999997</c:v>
                </c:pt>
                <c:pt idx="12">
                  <c:v>30.145887999999999</c:v>
                </c:pt>
                <c:pt idx="13">
                  <c:v>30.896196</c:v>
                </c:pt>
                <c:pt idx="14">
                  <c:v>31.878653000000003</c:v>
                </c:pt>
                <c:pt idx="15">
                  <c:v>32.233287000000004</c:v>
                </c:pt>
                <c:pt idx="16">
                  <c:v>32.683819</c:v>
                </c:pt>
                <c:pt idx="17">
                  <c:v>33.107281999999998</c:v>
                </c:pt>
                <c:pt idx="18">
                  <c:v>32.835868999999995</c:v>
                </c:pt>
                <c:pt idx="19">
                  <c:v>32.948884</c:v>
                </c:pt>
                <c:pt idx="20">
                  <c:v>33.191779999999994</c:v>
                </c:pt>
                <c:pt idx="21">
                  <c:v>34.301786999999997</c:v>
                </c:pt>
                <c:pt idx="22">
                  <c:v>34.084986000000001</c:v>
                </c:pt>
                <c:pt idx="23">
                  <c:v>34.667819999999999</c:v>
                </c:pt>
                <c:pt idx="24">
                  <c:v>34.654252</c:v>
                </c:pt>
                <c:pt idx="25">
                  <c:v>34.894640000000003</c:v>
                </c:pt>
                <c:pt idx="26">
                  <c:v>34.361995999999998</c:v>
                </c:pt>
                <c:pt idx="27">
                  <c:v>35.829610000000002</c:v>
                </c:pt>
                <c:pt idx="28">
                  <c:v>36.790608999999996</c:v>
                </c:pt>
                <c:pt idx="29">
                  <c:v>37.725722000000005</c:v>
                </c:pt>
                <c:pt idx="30">
                  <c:v>38.905471000000006</c:v>
                </c:pt>
                <c:pt idx="31">
                  <c:v>40.151245000000003</c:v>
                </c:pt>
                <c:pt idx="32">
                  <c:v>40.865648999999998</c:v>
                </c:pt>
                <c:pt idx="33">
                  <c:v>41.386178000000001</c:v>
                </c:pt>
                <c:pt idx="34">
                  <c:v>42.347241999999994</c:v>
                </c:pt>
                <c:pt idx="35">
                  <c:v>43.112960000000001</c:v>
                </c:pt>
                <c:pt idx="36">
                  <c:v>44.014811000000002</c:v>
                </c:pt>
                <c:pt idx="37">
                  <c:v>44.451470999999998</c:v>
                </c:pt>
                <c:pt idx="38">
                  <c:v>45.721059999999994</c:v>
                </c:pt>
                <c:pt idx="39">
                  <c:v>45.648885999999997</c:v>
                </c:pt>
                <c:pt idx="40">
                  <c:v>45.506852000000002</c:v>
                </c:pt>
                <c:pt idx="41">
                  <c:v>45.899093000000001</c:v>
                </c:pt>
                <c:pt idx="42">
                  <c:v>45.781416999999998</c:v>
                </c:pt>
                <c:pt idx="43">
                  <c:v>45.711063999999993</c:v>
                </c:pt>
                <c:pt idx="44">
                  <c:v>46.203966999999992</c:v>
                </c:pt>
                <c:pt idx="45">
                  <c:v>46.085938999999996</c:v>
                </c:pt>
                <c:pt idx="46">
                  <c:v>47.396456000000001</c:v>
                </c:pt>
                <c:pt idx="47">
                  <c:v>47.804569999999998</c:v>
                </c:pt>
                <c:pt idx="48">
                  <c:v>48.568718999999994</c:v>
                </c:pt>
                <c:pt idx="49">
                  <c:v>49.648122000000001</c:v>
                </c:pt>
                <c:pt idx="50">
                  <c:v>50.906577000000006</c:v>
                </c:pt>
                <c:pt idx="51">
                  <c:v>51.511516</c:v>
                </c:pt>
                <c:pt idx="52">
                  <c:v>52.954684999999998</c:v>
                </c:pt>
                <c:pt idx="53">
                  <c:v>53.941345000000005</c:v>
                </c:pt>
                <c:pt idx="54">
                  <c:v>56.232608999999997</c:v>
                </c:pt>
                <c:pt idx="55">
                  <c:v>58.078829999999996</c:v>
                </c:pt>
                <c:pt idx="56">
                  <c:v>58.508511000000013</c:v>
                </c:pt>
                <c:pt idx="57">
                  <c:v>58.00451600000001</c:v>
                </c:pt>
                <c:pt idx="58">
                  <c:v>57.001041999999998</c:v>
                </c:pt>
                <c:pt idx="59">
                  <c:v>58.155716999999996</c:v>
                </c:pt>
                <c:pt idx="60">
                  <c:v>59.559196</c:v>
                </c:pt>
                <c:pt idx="61">
                  <c:v>58.022641000000007</c:v>
                </c:pt>
                <c:pt idx="62">
                  <c:v>55.571225000000005</c:v>
                </c:pt>
                <c:pt idx="63">
                  <c:v>53.546317999999992</c:v>
                </c:pt>
                <c:pt idx="64">
                  <c:v>51.751464999999996</c:v>
                </c:pt>
                <c:pt idx="65">
                  <c:v>49.850071</c:v>
                </c:pt>
                <c:pt idx="66">
                  <c:v>48.073632999999994</c:v>
                </c:pt>
                <c:pt idx="67">
                  <c:v>46.312025999999996</c:v>
                </c:pt>
                <c:pt idx="68">
                  <c:v>45.344757000000008</c:v>
                </c:pt>
                <c:pt idx="69">
                  <c:v>45.909182999999999</c:v>
                </c:pt>
                <c:pt idx="70">
                  <c:v>46.751549000000011</c:v>
                </c:pt>
                <c:pt idx="71">
                  <c:v>45.496698999999992</c:v>
                </c:pt>
                <c:pt idx="72">
                  <c:v>44.709188999999995</c:v>
                </c:pt>
                <c:pt idx="73">
                  <c:v>47.225541277999994</c:v>
                </c:pt>
                <c:pt idx="74">
                  <c:v>51.146735852999996</c:v>
                </c:pt>
                <c:pt idx="75">
                  <c:v>55.089654209999999</c:v>
                </c:pt>
                <c:pt idx="76">
                  <c:v>57.406763268000006</c:v>
                </c:pt>
                <c:pt idx="77">
                  <c:v>58.721597923999994</c:v>
                </c:pt>
                <c:pt idx="78">
                  <c:v>58.978109366999995</c:v>
                </c:pt>
                <c:pt idx="79">
                  <c:v>59.447102266000002</c:v>
                </c:pt>
                <c:pt idx="80">
                  <c:v>60.370443060999996</c:v>
                </c:pt>
                <c:pt idx="81">
                  <c:v>60.892718501000004</c:v>
                </c:pt>
                <c:pt idx="82">
                  <c:v>61.096262407000005</c:v>
                </c:pt>
                <c:pt idx="83">
                  <c:v>60.469740893999997</c:v>
                </c:pt>
                <c:pt idx="84">
                  <c:v>60.994355483</c:v>
                </c:pt>
                <c:pt idx="85">
                  <c:v>60.403372306000001</c:v>
                </c:pt>
                <c:pt idx="86">
                  <c:v>60.526731598999994</c:v>
                </c:pt>
                <c:pt idx="87">
                  <c:v>58.121319866000007</c:v>
                </c:pt>
                <c:pt idx="88">
                  <c:v>57.375360572999995</c:v>
                </c:pt>
                <c:pt idx="89">
                  <c:v>58.591363964999999</c:v>
                </c:pt>
                <c:pt idx="90">
                  <c:v>59.690092295000007</c:v>
                </c:pt>
                <c:pt idx="91">
                  <c:v>60.570317864999993</c:v>
                </c:pt>
                <c:pt idx="92">
                  <c:v>59.582566835000009</c:v>
                </c:pt>
                <c:pt idx="93">
                  <c:v>59.836142312999996</c:v>
                </c:pt>
                <c:pt idx="94">
                  <c:v>57.384628435999993</c:v>
                </c:pt>
                <c:pt idx="95">
                  <c:v>58.018152913000002</c:v>
                </c:pt>
                <c:pt idx="96">
                  <c:v>57.021895820999994</c:v>
                </c:pt>
                <c:pt idx="97">
                  <c:v>57.894130805000003</c:v>
                </c:pt>
                <c:pt idx="98">
                  <c:v>56.779112498000003</c:v>
                </c:pt>
                <c:pt idx="99">
                  <c:v>58.555010508000009</c:v>
                </c:pt>
                <c:pt idx="100">
                  <c:v>58.466449278999995</c:v>
                </c:pt>
                <c:pt idx="101">
                  <c:v>57.033181381999995</c:v>
                </c:pt>
                <c:pt idx="102">
                  <c:v>55.457879577</c:v>
                </c:pt>
                <c:pt idx="103">
                  <c:v>54.815906460000001</c:v>
                </c:pt>
                <c:pt idx="104">
                  <c:v>56.039315919999993</c:v>
                </c:pt>
                <c:pt idx="105">
                  <c:v>57.382593933000003</c:v>
                </c:pt>
                <c:pt idx="106">
                  <c:v>60.515002129999992</c:v>
                </c:pt>
                <c:pt idx="107">
                  <c:v>61.342135972000001</c:v>
                </c:pt>
                <c:pt idx="108">
                  <c:v>62.625354753000003</c:v>
                </c:pt>
                <c:pt idx="109">
                  <c:v>62.277072769</c:v>
                </c:pt>
                <c:pt idx="110">
                  <c:v>62.657635630000001</c:v>
                </c:pt>
                <c:pt idx="111">
                  <c:v>60.853978831999996</c:v>
                </c:pt>
                <c:pt idx="112">
                  <c:v>60.399739298</c:v>
                </c:pt>
                <c:pt idx="113">
                  <c:v>61.401140359000003</c:v>
                </c:pt>
                <c:pt idx="114">
                  <c:v>63.563185232999992</c:v>
                </c:pt>
                <c:pt idx="115">
                  <c:v>64.293975805000002</c:v>
                </c:pt>
                <c:pt idx="116">
                  <c:v>64.002480985999995</c:v>
                </c:pt>
                <c:pt idx="117">
                  <c:v>63.527463550999997</c:v>
                </c:pt>
                <c:pt idx="118">
                  <c:v>63.473993592000006</c:v>
                </c:pt>
                <c:pt idx="119">
                  <c:v>63.56293015899999</c:v>
                </c:pt>
                <c:pt idx="120">
                  <c:v>62.716546628999993</c:v>
                </c:pt>
                <c:pt idx="121">
                  <c:v>61.565142421999994</c:v>
                </c:pt>
                <c:pt idx="122">
                  <c:v>59.556825687</c:v>
                </c:pt>
                <c:pt idx="123">
                  <c:v>58.74629968699999</c:v>
                </c:pt>
                <c:pt idx="124">
                  <c:v>58.415649329000018</c:v>
                </c:pt>
                <c:pt idx="125">
                  <c:v>57.029614564999989</c:v>
                </c:pt>
                <c:pt idx="126">
                  <c:v>56.432766079000004</c:v>
                </c:pt>
                <c:pt idx="127">
                  <c:v>55.654100980999999</c:v>
                </c:pt>
                <c:pt idx="128">
                  <c:v>55.175309411000001</c:v>
                </c:pt>
                <c:pt idx="129">
                  <c:v>54.796370856999999</c:v>
                </c:pt>
                <c:pt idx="130">
                  <c:v>54.394716811000009</c:v>
                </c:pt>
                <c:pt idx="131">
                  <c:v>54.277327588999995</c:v>
                </c:pt>
                <c:pt idx="132">
                  <c:v>53.598627607999987</c:v>
                </c:pt>
                <c:pt idx="133">
                  <c:v>52.290816640999999</c:v>
                </c:pt>
                <c:pt idx="134">
                  <c:v>51.499559065000007</c:v>
                </c:pt>
                <c:pt idx="135">
                  <c:v>52.480687398000008</c:v>
                </c:pt>
                <c:pt idx="136">
                  <c:v>53.891120966999999</c:v>
                </c:pt>
                <c:pt idx="137">
                  <c:v>54.706990401999995</c:v>
                </c:pt>
                <c:pt idx="138">
                  <c:v>54.056369892999996</c:v>
                </c:pt>
                <c:pt idx="139">
                  <c:v>53.941602244000002</c:v>
                </c:pt>
                <c:pt idx="140">
                  <c:v>53.925269591999999</c:v>
                </c:pt>
                <c:pt idx="141">
                  <c:v>51.663685543999996</c:v>
                </c:pt>
                <c:pt idx="142">
                  <c:v>49.774059895000001</c:v>
                </c:pt>
                <c:pt idx="143">
                  <c:v>48.392361896000004</c:v>
                </c:pt>
                <c:pt idx="144">
                  <c:v>49.683803248000004</c:v>
                </c:pt>
                <c:pt idx="145">
                  <c:v>51.913944653000001</c:v>
                </c:pt>
                <c:pt idx="146">
                  <c:v>53.535959418000004</c:v>
                </c:pt>
                <c:pt idx="147">
                  <c:v>53.120724176000003</c:v>
                </c:pt>
                <c:pt idx="148">
                  <c:v>52.340321262999993</c:v>
                </c:pt>
                <c:pt idx="149">
                  <c:v>52.512271785999999</c:v>
                </c:pt>
                <c:pt idx="150">
                  <c:v>52.720126935000003</c:v>
                </c:pt>
                <c:pt idx="151">
                  <c:v>53.160060721999997</c:v>
                </c:pt>
                <c:pt idx="152">
                  <c:v>54.477217871000001</c:v>
                </c:pt>
                <c:pt idx="153">
                  <c:v>58.691944346999996</c:v>
                </c:pt>
                <c:pt idx="154">
                  <c:v>61.290469299999998</c:v>
                </c:pt>
                <c:pt idx="155">
                  <c:v>62.427453454999998</c:v>
                </c:pt>
                <c:pt idx="156">
                  <c:v>62.312158006000004</c:v>
                </c:pt>
                <c:pt idx="157">
                  <c:v>61.380772244000006</c:v>
                </c:pt>
                <c:pt idx="158">
                  <c:v>61.016491052999996</c:v>
                </c:pt>
                <c:pt idx="159">
                  <c:v>60.531532220999999</c:v>
                </c:pt>
                <c:pt idx="160">
                  <c:v>60.223279014999996</c:v>
                </c:pt>
                <c:pt idx="161">
                  <c:v>60.436007585000006</c:v>
                </c:pt>
                <c:pt idx="162">
                  <c:v>61.432459273000006</c:v>
                </c:pt>
                <c:pt idx="163">
                  <c:v>61.505007108000001</c:v>
                </c:pt>
                <c:pt idx="164">
                  <c:v>60.706178192000003</c:v>
                </c:pt>
                <c:pt idx="165">
                  <c:v>58.861645559999999</c:v>
                </c:pt>
                <c:pt idx="166">
                  <c:v>60.118206326000006</c:v>
                </c:pt>
                <c:pt idx="167">
                  <c:v>61.697652045000005</c:v>
                </c:pt>
                <c:pt idx="168">
                  <c:v>62.623915124999996</c:v>
                </c:pt>
                <c:pt idx="169">
                  <c:v>64.259692610999991</c:v>
                </c:pt>
                <c:pt idx="170">
                  <c:v>66.344345547000003</c:v>
                </c:pt>
                <c:pt idx="171">
                  <c:v>69.768104638000011</c:v>
                </c:pt>
                <c:pt idx="172">
                  <c:v>72.215672201000018</c:v>
                </c:pt>
                <c:pt idx="173">
                  <c:v>74.40204778799999</c:v>
                </c:pt>
                <c:pt idx="174">
                  <c:v>75.879282570000015</c:v>
                </c:pt>
                <c:pt idx="175">
                  <c:v>78.779120715999994</c:v>
                </c:pt>
                <c:pt idx="176">
                  <c:v>82.576388467000015</c:v>
                </c:pt>
                <c:pt idx="177">
                  <c:v>84.779092536000007</c:v>
                </c:pt>
                <c:pt idx="178">
                  <c:v>85.88795769299999</c:v>
                </c:pt>
                <c:pt idx="179">
                  <c:v>88.129368360000001</c:v>
                </c:pt>
                <c:pt idx="180">
                  <c:v>88.697583358999992</c:v>
                </c:pt>
                <c:pt idx="181">
                  <c:v>90.953381230000019</c:v>
                </c:pt>
                <c:pt idx="182">
                  <c:v>93.679955652000004</c:v>
                </c:pt>
                <c:pt idx="183">
                  <c:v>96.399087030000018</c:v>
                </c:pt>
                <c:pt idx="184">
                  <c:v>99.451960439000004</c:v>
                </c:pt>
                <c:pt idx="185">
                  <c:v>99.174336086000011</c:v>
                </c:pt>
                <c:pt idx="186">
                  <c:v>98.287726540999998</c:v>
                </c:pt>
                <c:pt idx="187">
                  <c:v>95.206423202999986</c:v>
                </c:pt>
                <c:pt idx="188">
                  <c:v>92.319820214000003</c:v>
                </c:pt>
                <c:pt idx="189">
                  <c:v>93.018387931999996</c:v>
                </c:pt>
                <c:pt idx="190">
                  <c:v>91.39695814400001</c:v>
                </c:pt>
                <c:pt idx="191">
                  <c:v>87.303285407999994</c:v>
                </c:pt>
                <c:pt idx="192">
                  <c:v>89.500631788999996</c:v>
                </c:pt>
                <c:pt idx="193">
                  <c:v>88.918532210999999</c:v>
                </c:pt>
                <c:pt idx="194">
                  <c:v>87.545704058000013</c:v>
                </c:pt>
                <c:pt idx="195">
                  <c:v>84.313327570999988</c:v>
                </c:pt>
                <c:pt idx="196">
                  <c:v>81.122027926999991</c:v>
                </c:pt>
                <c:pt idx="197">
                  <c:v>79.200158364000018</c:v>
                </c:pt>
                <c:pt idx="198">
                  <c:v>78.071713177999996</c:v>
                </c:pt>
                <c:pt idx="199">
                  <c:v>80.239369784999994</c:v>
                </c:pt>
                <c:pt idx="200">
                  <c:v>81.160783218999995</c:v>
                </c:pt>
                <c:pt idx="201">
                  <c:v>82.449373507999994</c:v>
                </c:pt>
                <c:pt idx="202">
                  <c:v>84.122872193000006</c:v>
                </c:pt>
                <c:pt idx="203">
                  <c:v>87.477194693999991</c:v>
                </c:pt>
                <c:pt idx="204">
                  <c:v>85.575403840000007</c:v>
                </c:pt>
                <c:pt idx="205">
                  <c:v>85.272783808000014</c:v>
                </c:pt>
                <c:pt idx="206">
                  <c:v>88.204116511999999</c:v>
                </c:pt>
                <c:pt idx="207">
                  <c:v>92.173506868999993</c:v>
                </c:pt>
                <c:pt idx="208">
                  <c:v>94.437790224999986</c:v>
                </c:pt>
                <c:pt idx="209">
                  <c:v>94.556860741999998</c:v>
                </c:pt>
                <c:pt idx="210">
                  <c:v>89.244957832000011</c:v>
                </c:pt>
                <c:pt idx="211">
                  <c:v>81.90833711800002</c:v>
                </c:pt>
                <c:pt idx="212">
                  <c:v>78.893741772999988</c:v>
                </c:pt>
                <c:pt idx="213">
                  <c:v>77.62085929700001</c:v>
                </c:pt>
                <c:pt idx="214">
                  <c:v>80.960266834999999</c:v>
                </c:pt>
                <c:pt idx="215">
                  <c:v>84.025501337000009</c:v>
                </c:pt>
                <c:pt idx="216">
                  <c:v>87.644848281999998</c:v>
                </c:pt>
                <c:pt idx="217">
                  <c:v>89.802537501000018</c:v>
                </c:pt>
                <c:pt idx="218">
                  <c:v>91.434197699999999</c:v>
                </c:pt>
                <c:pt idx="219">
                  <c:v>94.867699388000005</c:v>
                </c:pt>
                <c:pt idx="220">
                  <c:v>95.980398845000025</c:v>
                </c:pt>
                <c:pt idx="221">
                  <c:v>101.07890935400002</c:v>
                </c:pt>
                <c:pt idx="222">
                  <c:v>113.24584226100001</c:v>
                </c:pt>
                <c:pt idx="223">
                  <c:v>126.698187672</c:v>
                </c:pt>
                <c:pt idx="224">
                  <c:v>136.08951462499999</c:v>
                </c:pt>
                <c:pt idx="225">
                  <c:v>142.06377852699998</c:v>
                </c:pt>
                <c:pt idx="226">
                  <c:v>145.79716363200001</c:v>
                </c:pt>
                <c:pt idx="227">
                  <c:v>146.184233398</c:v>
                </c:pt>
                <c:pt idx="228">
                  <c:v>149.01145845999997</c:v>
                </c:pt>
                <c:pt idx="229">
                  <c:v>148.55622408800002</c:v>
                </c:pt>
                <c:pt idx="230">
                  <c:v>148.40564639999999</c:v>
                </c:pt>
                <c:pt idx="231">
                  <c:v>144.57780039100001</c:v>
                </c:pt>
                <c:pt idx="232">
                  <c:v>143.18175556899999</c:v>
                </c:pt>
                <c:pt idx="233">
                  <c:v>144.93618230700002</c:v>
                </c:pt>
                <c:pt idx="234">
                  <c:v>142.06295770499997</c:v>
                </c:pt>
                <c:pt idx="235">
                  <c:v>140.878527483</c:v>
                </c:pt>
                <c:pt idx="236">
                  <c:v>139.13408850000002</c:v>
                </c:pt>
                <c:pt idx="237">
                  <c:v>136.340910468</c:v>
                </c:pt>
                <c:pt idx="238">
                  <c:v>131.72279116600004</c:v>
                </c:pt>
                <c:pt idx="239">
                  <c:v>128.52418419</c:v>
                </c:pt>
                <c:pt idx="240">
                  <c:v>122.656333123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A-4D7B-B95A-98B35041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Imports!$B$12</c:f>
              <c:strCache>
                <c:ptCount val="1"/>
                <c:pt idx="0">
                  <c:v>Petroleum(a)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  <c:pt idx="126">
                  <c:v>41883</c:v>
                </c:pt>
                <c:pt idx="127">
                  <c:v>41913</c:v>
                </c:pt>
                <c:pt idx="128">
                  <c:v>41944</c:v>
                </c:pt>
                <c:pt idx="129">
                  <c:v>41974</c:v>
                </c:pt>
                <c:pt idx="130">
                  <c:v>42005</c:v>
                </c:pt>
                <c:pt idx="131">
                  <c:v>42036</c:v>
                </c:pt>
                <c:pt idx="132">
                  <c:v>42064</c:v>
                </c:pt>
                <c:pt idx="133">
                  <c:v>42095</c:v>
                </c:pt>
                <c:pt idx="134">
                  <c:v>42125</c:v>
                </c:pt>
                <c:pt idx="135">
                  <c:v>42156</c:v>
                </c:pt>
                <c:pt idx="136">
                  <c:v>42186</c:v>
                </c:pt>
                <c:pt idx="137">
                  <c:v>42217</c:v>
                </c:pt>
                <c:pt idx="138">
                  <c:v>42248</c:v>
                </c:pt>
                <c:pt idx="139">
                  <c:v>42278</c:v>
                </c:pt>
                <c:pt idx="140">
                  <c:v>42309</c:v>
                </c:pt>
                <c:pt idx="141">
                  <c:v>42339</c:v>
                </c:pt>
                <c:pt idx="142">
                  <c:v>42370</c:v>
                </c:pt>
                <c:pt idx="143">
                  <c:v>42401</c:v>
                </c:pt>
                <c:pt idx="144">
                  <c:v>42430</c:v>
                </c:pt>
                <c:pt idx="145">
                  <c:v>42461</c:v>
                </c:pt>
                <c:pt idx="146">
                  <c:v>42491</c:v>
                </c:pt>
                <c:pt idx="147">
                  <c:v>42522</c:v>
                </c:pt>
                <c:pt idx="148">
                  <c:v>42552</c:v>
                </c:pt>
                <c:pt idx="149">
                  <c:v>42583</c:v>
                </c:pt>
                <c:pt idx="150">
                  <c:v>42614</c:v>
                </c:pt>
                <c:pt idx="151">
                  <c:v>42644</c:v>
                </c:pt>
                <c:pt idx="152">
                  <c:v>42675</c:v>
                </c:pt>
                <c:pt idx="153">
                  <c:v>42705</c:v>
                </c:pt>
                <c:pt idx="154">
                  <c:v>42736</c:v>
                </c:pt>
                <c:pt idx="155">
                  <c:v>42767</c:v>
                </c:pt>
                <c:pt idx="156">
                  <c:v>42795</c:v>
                </c:pt>
                <c:pt idx="157">
                  <c:v>42826</c:v>
                </c:pt>
                <c:pt idx="158">
                  <c:v>42856</c:v>
                </c:pt>
                <c:pt idx="159">
                  <c:v>42887</c:v>
                </c:pt>
                <c:pt idx="160">
                  <c:v>42917</c:v>
                </c:pt>
                <c:pt idx="161">
                  <c:v>42948</c:v>
                </c:pt>
                <c:pt idx="162">
                  <c:v>42979</c:v>
                </c:pt>
                <c:pt idx="163">
                  <c:v>43009</c:v>
                </c:pt>
                <c:pt idx="164">
                  <c:v>43040</c:v>
                </c:pt>
                <c:pt idx="165">
                  <c:v>43070</c:v>
                </c:pt>
                <c:pt idx="166">
                  <c:v>43101</c:v>
                </c:pt>
                <c:pt idx="167">
                  <c:v>43132</c:v>
                </c:pt>
                <c:pt idx="168">
                  <c:v>43160</c:v>
                </c:pt>
                <c:pt idx="169">
                  <c:v>43191</c:v>
                </c:pt>
                <c:pt idx="170">
                  <c:v>43221</c:v>
                </c:pt>
                <c:pt idx="171">
                  <c:v>43252</c:v>
                </c:pt>
                <c:pt idx="172">
                  <c:v>43282</c:v>
                </c:pt>
                <c:pt idx="173">
                  <c:v>43313</c:v>
                </c:pt>
                <c:pt idx="174">
                  <c:v>43344</c:v>
                </c:pt>
                <c:pt idx="175">
                  <c:v>43374</c:v>
                </c:pt>
                <c:pt idx="176">
                  <c:v>43405</c:v>
                </c:pt>
                <c:pt idx="177">
                  <c:v>43435</c:v>
                </c:pt>
                <c:pt idx="178">
                  <c:v>43466</c:v>
                </c:pt>
                <c:pt idx="179">
                  <c:v>43497</c:v>
                </c:pt>
                <c:pt idx="180">
                  <c:v>43525</c:v>
                </c:pt>
                <c:pt idx="181">
                  <c:v>43556</c:v>
                </c:pt>
                <c:pt idx="182">
                  <c:v>43586</c:v>
                </c:pt>
                <c:pt idx="183">
                  <c:v>43617</c:v>
                </c:pt>
                <c:pt idx="184">
                  <c:v>43647</c:v>
                </c:pt>
                <c:pt idx="185">
                  <c:v>43678</c:v>
                </c:pt>
                <c:pt idx="186">
                  <c:v>43709</c:v>
                </c:pt>
                <c:pt idx="187">
                  <c:v>43739</c:v>
                </c:pt>
                <c:pt idx="188">
                  <c:v>43770</c:v>
                </c:pt>
                <c:pt idx="189">
                  <c:v>43800</c:v>
                </c:pt>
                <c:pt idx="190">
                  <c:v>43831</c:v>
                </c:pt>
                <c:pt idx="191">
                  <c:v>43862</c:v>
                </c:pt>
                <c:pt idx="192">
                  <c:v>43891</c:v>
                </c:pt>
                <c:pt idx="193">
                  <c:v>43922</c:v>
                </c:pt>
                <c:pt idx="194">
                  <c:v>43952</c:v>
                </c:pt>
                <c:pt idx="195">
                  <c:v>43983</c:v>
                </c:pt>
                <c:pt idx="196">
                  <c:v>44013</c:v>
                </c:pt>
                <c:pt idx="197">
                  <c:v>44044</c:v>
                </c:pt>
                <c:pt idx="198">
                  <c:v>44075</c:v>
                </c:pt>
                <c:pt idx="199">
                  <c:v>44105</c:v>
                </c:pt>
                <c:pt idx="200">
                  <c:v>44136</c:v>
                </c:pt>
                <c:pt idx="201">
                  <c:v>44166</c:v>
                </c:pt>
                <c:pt idx="202">
                  <c:v>44197</c:v>
                </c:pt>
                <c:pt idx="203">
                  <c:v>44228</c:v>
                </c:pt>
                <c:pt idx="204">
                  <c:v>44256</c:v>
                </c:pt>
                <c:pt idx="205">
                  <c:v>44287</c:v>
                </c:pt>
                <c:pt idx="206">
                  <c:v>44317</c:v>
                </c:pt>
                <c:pt idx="207">
                  <c:v>44348</c:v>
                </c:pt>
                <c:pt idx="208">
                  <c:v>44378</c:v>
                </c:pt>
                <c:pt idx="209">
                  <c:v>44409</c:v>
                </c:pt>
                <c:pt idx="210">
                  <c:v>44440</c:v>
                </c:pt>
                <c:pt idx="211">
                  <c:v>44470</c:v>
                </c:pt>
                <c:pt idx="212">
                  <c:v>44501</c:v>
                </c:pt>
                <c:pt idx="213">
                  <c:v>44531</c:v>
                </c:pt>
                <c:pt idx="214">
                  <c:v>44562</c:v>
                </c:pt>
                <c:pt idx="215">
                  <c:v>44593</c:v>
                </c:pt>
                <c:pt idx="216">
                  <c:v>44621</c:v>
                </c:pt>
                <c:pt idx="217">
                  <c:v>44652</c:v>
                </c:pt>
                <c:pt idx="218">
                  <c:v>44682</c:v>
                </c:pt>
                <c:pt idx="219">
                  <c:v>44713</c:v>
                </c:pt>
                <c:pt idx="220">
                  <c:v>44743</c:v>
                </c:pt>
                <c:pt idx="221">
                  <c:v>44774</c:v>
                </c:pt>
                <c:pt idx="222">
                  <c:v>44805</c:v>
                </c:pt>
                <c:pt idx="223">
                  <c:v>44835</c:v>
                </c:pt>
                <c:pt idx="224">
                  <c:v>44866</c:v>
                </c:pt>
                <c:pt idx="225">
                  <c:v>44896</c:v>
                </c:pt>
                <c:pt idx="226">
                  <c:v>44927</c:v>
                </c:pt>
                <c:pt idx="227">
                  <c:v>44958</c:v>
                </c:pt>
                <c:pt idx="228">
                  <c:v>44986</c:v>
                </c:pt>
                <c:pt idx="229">
                  <c:v>45017</c:v>
                </c:pt>
                <c:pt idx="230">
                  <c:v>45047</c:v>
                </c:pt>
                <c:pt idx="231">
                  <c:v>45078</c:v>
                </c:pt>
                <c:pt idx="232">
                  <c:v>45108</c:v>
                </c:pt>
                <c:pt idx="233">
                  <c:v>45139</c:v>
                </c:pt>
                <c:pt idx="234">
                  <c:v>45170</c:v>
                </c:pt>
                <c:pt idx="235">
                  <c:v>45200</c:v>
                </c:pt>
                <c:pt idx="236">
                  <c:v>45231</c:v>
                </c:pt>
                <c:pt idx="237">
                  <c:v>45261</c:v>
                </c:pt>
                <c:pt idx="238">
                  <c:v>45292</c:v>
                </c:pt>
                <c:pt idx="239">
                  <c:v>45323</c:v>
                </c:pt>
                <c:pt idx="240">
                  <c:v>45352</c:v>
                </c:pt>
              </c:numCache>
            </c:numRef>
          </c:cat>
          <c:val>
            <c:numRef>
              <c:f>Imports!$B$13:$B$253</c:f>
              <c:numCache>
                <c:formatCode>0.0</c:formatCode>
                <c:ptCount val="241"/>
                <c:pt idx="0">
                  <c:v>1.6725300000000003</c:v>
                </c:pt>
                <c:pt idx="1">
                  <c:v>1.6469330000000002</c:v>
                </c:pt>
                <c:pt idx="2">
                  <c:v>1.7181340000000003</c:v>
                </c:pt>
                <c:pt idx="3">
                  <c:v>1.629966</c:v>
                </c:pt>
                <c:pt idx="4">
                  <c:v>1.693916</c:v>
                </c:pt>
                <c:pt idx="5">
                  <c:v>1.7211559999999999</c:v>
                </c:pt>
                <c:pt idx="6">
                  <c:v>1.6790399999999999</c:v>
                </c:pt>
                <c:pt idx="7">
                  <c:v>1.6978759999999999</c:v>
                </c:pt>
                <c:pt idx="8">
                  <c:v>1.7720799999999999</c:v>
                </c:pt>
                <c:pt idx="9">
                  <c:v>1.798616</c:v>
                </c:pt>
                <c:pt idx="10">
                  <c:v>1.886574</c:v>
                </c:pt>
                <c:pt idx="11">
                  <c:v>1.9955500000000002</c:v>
                </c:pt>
                <c:pt idx="12">
                  <c:v>2.0291290000000002</c:v>
                </c:pt>
                <c:pt idx="13">
                  <c:v>2.1625629999999996</c:v>
                </c:pt>
                <c:pt idx="14">
                  <c:v>2.1218509999999999</c:v>
                </c:pt>
                <c:pt idx="15">
                  <c:v>2.168504</c:v>
                </c:pt>
                <c:pt idx="16">
                  <c:v>2.1596100000000003</c:v>
                </c:pt>
                <c:pt idx="17">
                  <c:v>2.2876480000000003</c:v>
                </c:pt>
                <c:pt idx="18">
                  <c:v>2.5238079999999998</c:v>
                </c:pt>
                <c:pt idx="19">
                  <c:v>2.5948949999999997</c:v>
                </c:pt>
                <c:pt idx="20">
                  <c:v>2.5653759999999992</c:v>
                </c:pt>
                <c:pt idx="21">
                  <c:v>2.6424830000000004</c:v>
                </c:pt>
                <c:pt idx="22">
                  <c:v>2.755115</c:v>
                </c:pt>
                <c:pt idx="23">
                  <c:v>2.7701609999999994</c:v>
                </c:pt>
                <c:pt idx="24">
                  <c:v>2.8917709999999999</c:v>
                </c:pt>
                <c:pt idx="25">
                  <c:v>3.0020859999999998</c:v>
                </c:pt>
                <c:pt idx="26">
                  <c:v>3.1268660000000001</c:v>
                </c:pt>
                <c:pt idx="27">
                  <c:v>3.1453309999999997</c:v>
                </c:pt>
                <c:pt idx="28">
                  <c:v>3.2545220000000001</c:v>
                </c:pt>
                <c:pt idx="29">
                  <c:v>3.3423379999999998</c:v>
                </c:pt>
                <c:pt idx="30">
                  <c:v>3.3728079999999996</c:v>
                </c:pt>
                <c:pt idx="31">
                  <c:v>3.4739179999999998</c:v>
                </c:pt>
                <c:pt idx="32">
                  <c:v>3.5163669999999998</c:v>
                </c:pt>
                <c:pt idx="33">
                  <c:v>3.6044969999999998</c:v>
                </c:pt>
                <c:pt idx="34">
                  <c:v>3.6128549999999997</c:v>
                </c:pt>
                <c:pt idx="35">
                  <c:v>3.6122619999999999</c:v>
                </c:pt>
                <c:pt idx="36">
                  <c:v>3.5321360000000004</c:v>
                </c:pt>
                <c:pt idx="37">
                  <c:v>3.4283230000000002</c:v>
                </c:pt>
                <c:pt idx="38">
                  <c:v>3.4349810000000001</c:v>
                </c:pt>
                <c:pt idx="39">
                  <c:v>3.5054330000000005</c:v>
                </c:pt>
                <c:pt idx="40">
                  <c:v>3.5026340000000005</c:v>
                </c:pt>
                <c:pt idx="41">
                  <c:v>3.5408219999999999</c:v>
                </c:pt>
                <c:pt idx="42">
                  <c:v>3.4629510000000003</c:v>
                </c:pt>
                <c:pt idx="43">
                  <c:v>3.4857240000000003</c:v>
                </c:pt>
                <c:pt idx="44">
                  <c:v>3.6534909999999998</c:v>
                </c:pt>
                <c:pt idx="45">
                  <c:v>3.6799240000000006</c:v>
                </c:pt>
                <c:pt idx="46">
                  <c:v>3.769987</c:v>
                </c:pt>
                <c:pt idx="47">
                  <c:v>3.8321290000000001</c:v>
                </c:pt>
                <c:pt idx="48">
                  <c:v>4.0019</c:v>
                </c:pt>
                <c:pt idx="49">
                  <c:v>4.2290140000000012</c:v>
                </c:pt>
                <c:pt idx="50">
                  <c:v>4.4199909999999996</c:v>
                </c:pt>
                <c:pt idx="51">
                  <c:v>4.602981999999999</c:v>
                </c:pt>
                <c:pt idx="52">
                  <c:v>4.8219129999999994</c:v>
                </c:pt>
                <c:pt idx="53">
                  <c:v>4.8603170000000002</c:v>
                </c:pt>
                <c:pt idx="54">
                  <c:v>5.1316329999999999</c:v>
                </c:pt>
                <c:pt idx="55">
                  <c:v>5.5809260000000007</c:v>
                </c:pt>
                <c:pt idx="56">
                  <c:v>5.7667840000000004</c:v>
                </c:pt>
                <c:pt idx="57">
                  <c:v>6.0044950000000004</c:v>
                </c:pt>
                <c:pt idx="58">
                  <c:v>6.1837529999999994</c:v>
                </c:pt>
                <c:pt idx="59">
                  <c:v>6.3155030000000005</c:v>
                </c:pt>
                <c:pt idx="60">
                  <c:v>6.4018549999999994</c:v>
                </c:pt>
                <c:pt idx="61">
                  <c:v>6.272335</c:v>
                </c:pt>
                <c:pt idx="62">
                  <c:v>6.086684</c:v>
                </c:pt>
                <c:pt idx="63">
                  <c:v>5.9335519999999997</c:v>
                </c:pt>
                <c:pt idx="64">
                  <c:v>5.6939020000000005</c:v>
                </c:pt>
                <c:pt idx="65">
                  <c:v>5.6403540000000003</c:v>
                </c:pt>
                <c:pt idx="66">
                  <c:v>5.5171500000000009</c:v>
                </c:pt>
                <c:pt idx="67">
                  <c:v>5.2103960000000002</c:v>
                </c:pt>
                <c:pt idx="68">
                  <c:v>4.983378000000001</c:v>
                </c:pt>
                <c:pt idx="69">
                  <c:v>4.8230849999999998</c:v>
                </c:pt>
                <c:pt idx="70">
                  <c:v>4.6006450000000001</c:v>
                </c:pt>
                <c:pt idx="71">
                  <c:v>4.5186079999999995</c:v>
                </c:pt>
                <c:pt idx="72">
                  <c:v>4.5860439999999993</c:v>
                </c:pt>
                <c:pt idx="73">
                  <c:v>4.6857230000000003</c:v>
                </c:pt>
                <c:pt idx="74">
                  <c:v>4.805960999999999</c:v>
                </c:pt>
                <c:pt idx="75">
                  <c:v>4.9457620000000002</c:v>
                </c:pt>
                <c:pt idx="76">
                  <c:v>5.1042779999999999</c:v>
                </c:pt>
                <c:pt idx="77">
                  <c:v>5.2029350000000001</c:v>
                </c:pt>
                <c:pt idx="78">
                  <c:v>5.235862</c:v>
                </c:pt>
                <c:pt idx="79">
                  <c:v>5.180244000000001</c:v>
                </c:pt>
                <c:pt idx="80">
                  <c:v>5.2570899999999998</c:v>
                </c:pt>
                <c:pt idx="81">
                  <c:v>5.2235309999999995</c:v>
                </c:pt>
                <c:pt idx="82">
                  <c:v>5.2629589999999995</c:v>
                </c:pt>
                <c:pt idx="83">
                  <c:v>5.3985799999999999</c:v>
                </c:pt>
                <c:pt idx="84">
                  <c:v>5.4599337889999999</c:v>
                </c:pt>
                <c:pt idx="85">
                  <c:v>5.3843695289999998</c:v>
                </c:pt>
                <c:pt idx="86">
                  <c:v>5.5174085870000003</c:v>
                </c:pt>
                <c:pt idx="87">
                  <c:v>5.7616742690000002</c:v>
                </c:pt>
                <c:pt idx="88">
                  <c:v>6.065622522</c:v>
                </c:pt>
                <c:pt idx="89">
                  <c:v>6.2249332769999999</c:v>
                </c:pt>
                <c:pt idx="90">
                  <c:v>6.3674814130000001</c:v>
                </c:pt>
                <c:pt idx="91">
                  <c:v>6.5815613339999999</c:v>
                </c:pt>
                <c:pt idx="92">
                  <c:v>6.7758554850000001</c:v>
                </c:pt>
                <c:pt idx="93">
                  <c:v>6.9394702019999999</c:v>
                </c:pt>
                <c:pt idx="94">
                  <c:v>7.175034718</c:v>
                </c:pt>
                <c:pt idx="95">
                  <c:v>7.1262630690000002</c:v>
                </c:pt>
                <c:pt idx="96">
                  <c:v>7.1342220540000003</c:v>
                </c:pt>
                <c:pt idx="97">
                  <c:v>7.3598288289999996</c:v>
                </c:pt>
                <c:pt idx="98">
                  <c:v>7.486818059</c:v>
                </c:pt>
                <c:pt idx="99">
                  <c:v>7.7709532660000002</c:v>
                </c:pt>
                <c:pt idx="100">
                  <c:v>7.718835178</c:v>
                </c:pt>
                <c:pt idx="101">
                  <c:v>7.7663845040000004</c:v>
                </c:pt>
                <c:pt idx="102">
                  <c:v>7.7566122200000001</c:v>
                </c:pt>
                <c:pt idx="103">
                  <c:v>7.6922026099999998</c:v>
                </c:pt>
                <c:pt idx="104">
                  <c:v>7.8225029580000003</c:v>
                </c:pt>
                <c:pt idx="105">
                  <c:v>7.9758085669999996</c:v>
                </c:pt>
                <c:pt idx="106">
                  <c:v>7.9752471070000004</c:v>
                </c:pt>
                <c:pt idx="107">
                  <c:v>8.2741418200000005</c:v>
                </c:pt>
                <c:pt idx="108">
                  <c:v>8.3045459439999991</c:v>
                </c:pt>
                <c:pt idx="109">
                  <c:v>8.3538193859999996</c:v>
                </c:pt>
                <c:pt idx="110">
                  <c:v>8.3922484750000006</c:v>
                </c:pt>
                <c:pt idx="111">
                  <c:v>7.9699016670000002</c:v>
                </c:pt>
                <c:pt idx="112">
                  <c:v>8.0262739300000003</c:v>
                </c:pt>
                <c:pt idx="113">
                  <c:v>8.0810208110000001</c:v>
                </c:pt>
                <c:pt idx="114">
                  <c:v>8.0461077759999995</c:v>
                </c:pt>
                <c:pt idx="115">
                  <c:v>8.2254670060000006</c:v>
                </c:pt>
                <c:pt idx="116">
                  <c:v>8.0508100210000002</c:v>
                </c:pt>
                <c:pt idx="117">
                  <c:v>8.0420293340000004</c:v>
                </c:pt>
                <c:pt idx="118">
                  <c:v>8.4135084500000001</c:v>
                </c:pt>
                <c:pt idx="119">
                  <c:v>8.3145715439999996</c:v>
                </c:pt>
                <c:pt idx="120">
                  <c:v>8.5868328579999993</c:v>
                </c:pt>
                <c:pt idx="121">
                  <c:v>8.756821231</c:v>
                </c:pt>
                <c:pt idx="122">
                  <c:v>8.8472569579999991</c:v>
                </c:pt>
                <c:pt idx="123">
                  <c:v>8.9932395369999991</c:v>
                </c:pt>
                <c:pt idx="124">
                  <c:v>9.0070188800000004</c:v>
                </c:pt>
                <c:pt idx="125">
                  <c:v>9.128912562</c:v>
                </c:pt>
                <c:pt idx="126">
                  <c:v>9.5107375189999992</c:v>
                </c:pt>
                <c:pt idx="127">
                  <c:v>9.6582650070000007</c:v>
                </c:pt>
                <c:pt idx="128">
                  <c:v>9.6471517789999996</c:v>
                </c:pt>
                <c:pt idx="129">
                  <c:v>9.7801242520000002</c:v>
                </c:pt>
                <c:pt idx="130">
                  <c:v>9.5429617039999997</c:v>
                </c:pt>
                <c:pt idx="131">
                  <c:v>9.5565406310000007</c:v>
                </c:pt>
                <c:pt idx="132">
                  <c:v>9.2272540040000006</c:v>
                </c:pt>
                <c:pt idx="133">
                  <c:v>8.9311555869999992</c:v>
                </c:pt>
                <c:pt idx="134">
                  <c:v>8.6367256359999995</c:v>
                </c:pt>
                <c:pt idx="135">
                  <c:v>8.2969740329999997</c:v>
                </c:pt>
                <c:pt idx="136">
                  <c:v>8.1765103119999996</c:v>
                </c:pt>
                <c:pt idx="137">
                  <c:v>7.9175085669999996</c:v>
                </c:pt>
                <c:pt idx="138">
                  <c:v>7.5835923559999996</c:v>
                </c:pt>
                <c:pt idx="139">
                  <c:v>7.2911908570000001</c:v>
                </c:pt>
                <c:pt idx="140">
                  <c:v>7.2656062119999998</c:v>
                </c:pt>
                <c:pt idx="141">
                  <c:v>6.848406335</c:v>
                </c:pt>
                <c:pt idx="142">
                  <c:v>6.5950162719999996</c:v>
                </c:pt>
                <c:pt idx="143">
                  <c:v>6.3405838010000002</c:v>
                </c:pt>
                <c:pt idx="144">
                  <c:v>6.1856515160000001</c:v>
                </c:pt>
                <c:pt idx="145">
                  <c:v>5.9890720220000002</c:v>
                </c:pt>
                <c:pt idx="146">
                  <c:v>5.8524724429999999</c:v>
                </c:pt>
                <c:pt idx="147">
                  <c:v>5.8396514249999996</c:v>
                </c:pt>
                <c:pt idx="148">
                  <c:v>5.5470820720000003</c:v>
                </c:pt>
                <c:pt idx="149">
                  <c:v>5.3816516950000004</c:v>
                </c:pt>
                <c:pt idx="150">
                  <c:v>5.2467838809999998</c:v>
                </c:pt>
                <c:pt idx="151">
                  <c:v>5.0459709410000002</c:v>
                </c:pt>
                <c:pt idx="152">
                  <c:v>4.9039085260000004</c:v>
                </c:pt>
                <c:pt idx="153">
                  <c:v>4.9342756679999997</c:v>
                </c:pt>
                <c:pt idx="154">
                  <c:v>4.7448045260000002</c:v>
                </c:pt>
                <c:pt idx="155">
                  <c:v>4.88069957</c:v>
                </c:pt>
                <c:pt idx="156">
                  <c:v>4.9691755459999998</c:v>
                </c:pt>
                <c:pt idx="157">
                  <c:v>5.1040868000000001</c:v>
                </c:pt>
                <c:pt idx="158">
                  <c:v>5.2309006140000003</c:v>
                </c:pt>
                <c:pt idx="159">
                  <c:v>5.4329266729999999</c:v>
                </c:pt>
                <c:pt idx="160">
                  <c:v>5.5339236930000002</c:v>
                </c:pt>
                <c:pt idx="161">
                  <c:v>5.5429696579999996</c:v>
                </c:pt>
                <c:pt idx="162">
                  <c:v>5.451155645</c:v>
                </c:pt>
                <c:pt idx="163">
                  <c:v>5.5532370750000002</c:v>
                </c:pt>
                <c:pt idx="164">
                  <c:v>5.7656855629999999</c:v>
                </c:pt>
                <c:pt idx="165">
                  <c:v>5.7460410959999999</c:v>
                </c:pt>
                <c:pt idx="166">
                  <c:v>5.9477396669999996</c:v>
                </c:pt>
                <c:pt idx="167">
                  <c:v>6.065481524</c:v>
                </c:pt>
                <c:pt idx="168">
                  <c:v>6.2127875279999998</c:v>
                </c:pt>
                <c:pt idx="169">
                  <c:v>6.3130318159999996</c:v>
                </c:pt>
                <c:pt idx="170">
                  <c:v>6.3710814859999996</c:v>
                </c:pt>
                <c:pt idx="171">
                  <c:v>6.40956891</c:v>
                </c:pt>
                <c:pt idx="172">
                  <c:v>6.615938045</c:v>
                </c:pt>
                <c:pt idx="173">
                  <c:v>6.8392723489999998</c:v>
                </c:pt>
                <c:pt idx="174">
                  <c:v>7.2280077990000002</c:v>
                </c:pt>
                <c:pt idx="175">
                  <c:v>7.2524655840000003</c:v>
                </c:pt>
                <c:pt idx="176">
                  <c:v>7.5445462509999999</c:v>
                </c:pt>
                <c:pt idx="177">
                  <c:v>7.7965955029999998</c:v>
                </c:pt>
                <c:pt idx="178">
                  <c:v>7.9843569920000004</c:v>
                </c:pt>
                <c:pt idx="179">
                  <c:v>8.1073290910000004</c:v>
                </c:pt>
                <c:pt idx="180">
                  <c:v>8.0013227029999996</c:v>
                </c:pt>
                <c:pt idx="181">
                  <c:v>8.023863102</c:v>
                </c:pt>
                <c:pt idx="182">
                  <c:v>8.1457028480000009</c:v>
                </c:pt>
                <c:pt idx="183">
                  <c:v>8.1556172940000007</c:v>
                </c:pt>
                <c:pt idx="184">
                  <c:v>8.0779009599999991</c:v>
                </c:pt>
                <c:pt idx="185">
                  <c:v>8.1368349109999993</c:v>
                </c:pt>
                <c:pt idx="186">
                  <c:v>7.844468826</c:v>
                </c:pt>
                <c:pt idx="187">
                  <c:v>7.9250156690000004</c:v>
                </c:pt>
                <c:pt idx="188">
                  <c:v>7.7746123650000003</c:v>
                </c:pt>
                <c:pt idx="189">
                  <c:v>7.6691032830000001</c:v>
                </c:pt>
                <c:pt idx="190">
                  <c:v>7.7371777850000001</c:v>
                </c:pt>
                <c:pt idx="191">
                  <c:v>7.5336583609999996</c:v>
                </c:pt>
                <c:pt idx="192">
                  <c:v>7.819515472</c:v>
                </c:pt>
                <c:pt idx="193">
                  <c:v>7.7758348640000001</c:v>
                </c:pt>
                <c:pt idx="194">
                  <c:v>7.523831006</c:v>
                </c:pt>
                <c:pt idx="195">
                  <c:v>7.3553211940000001</c:v>
                </c:pt>
                <c:pt idx="196">
                  <c:v>7.2319755250000002</c:v>
                </c:pt>
                <c:pt idx="197">
                  <c:v>6.7166712210000004</c:v>
                </c:pt>
                <c:pt idx="198">
                  <c:v>6.5270371589999998</c:v>
                </c:pt>
                <c:pt idx="199">
                  <c:v>6.215787465</c:v>
                </c:pt>
                <c:pt idx="200">
                  <c:v>5.9476531069999998</c:v>
                </c:pt>
                <c:pt idx="201">
                  <c:v>5.7006076639999996</c:v>
                </c:pt>
                <c:pt idx="202">
                  <c:v>5.243737265</c:v>
                </c:pt>
                <c:pt idx="203">
                  <c:v>5.1745599950000001</c:v>
                </c:pt>
                <c:pt idx="204">
                  <c:v>4.6986658200000004</c:v>
                </c:pt>
                <c:pt idx="205">
                  <c:v>4.5645320910000002</c:v>
                </c:pt>
                <c:pt idx="206">
                  <c:v>4.5341955619999998</c:v>
                </c:pt>
                <c:pt idx="207">
                  <c:v>4.5195555330000001</c:v>
                </c:pt>
                <c:pt idx="208">
                  <c:v>4.5451375629999999</c:v>
                </c:pt>
                <c:pt idx="209">
                  <c:v>4.8584735390000002</c:v>
                </c:pt>
                <c:pt idx="210">
                  <c:v>5.1230979259999998</c:v>
                </c:pt>
                <c:pt idx="211">
                  <c:v>5.3855329589999998</c:v>
                </c:pt>
                <c:pt idx="212">
                  <c:v>5.4918546250000002</c:v>
                </c:pt>
                <c:pt idx="213">
                  <c:v>5.755700482</c:v>
                </c:pt>
                <c:pt idx="214">
                  <c:v>6.20836012</c:v>
                </c:pt>
                <c:pt idx="215">
                  <c:v>6.4821316339999999</c:v>
                </c:pt>
                <c:pt idx="216">
                  <c:v>6.7612947009999997</c:v>
                </c:pt>
                <c:pt idx="217">
                  <c:v>7.0336691599999996</c:v>
                </c:pt>
                <c:pt idx="218">
                  <c:v>7.4348642659999999</c:v>
                </c:pt>
                <c:pt idx="219">
                  <c:v>7.957514497</c:v>
                </c:pt>
                <c:pt idx="220">
                  <c:v>8.569930179</c:v>
                </c:pt>
                <c:pt idx="221">
                  <c:v>9.3577662060000009</c:v>
                </c:pt>
                <c:pt idx="222">
                  <c:v>9.8507778179999992</c:v>
                </c:pt>
                <c:pt idx="223">
                  <c:v>10.585249873</c:v>
                </c:pt>
                <c:pt idx="224">
                  <c:v>10.949083097000001</c:v>
                </c:pt>
                <c:pt idx="225">
                  <c:v>11.825475634</c:v>
                </c:pt>
                <c:pt idx="226">
                  <c:v>12.054878406</c:v>
                </c:pt>
                <c:pt idx="227">
                  <c:v>12.53031788</c:v>
                </c:pt>
                <c:pt idx="228">
                  <c:v>12.940719439</c:v>
                </c:pt>
                <c:pt idx="229">
                  <c:v>13.183411799</c:v>
                </c:pt>
                <c:pt idx="230">
                  <c:v>13.164089538000001</c:v>
                </c:pt>
                <c:pt idx="231">
                  <c:v>13.036299807000001</c:v>
                </c:pt>
                <c:pt idx="232">
                  <c:v>12.774137743000001</c:v>
                </c:pt>
                <c:pt idx="233">
                  <c:v>12.405072989000001</c:v>
                </c:pt>
                <c:pt idx="234">
                  <c:v>11.914933534999999</c:v>
                </c:pt>
                <c:pt idx="235">
                  <c:v>11.698983863</c:v>
                </c:pt>
                <c:pt idx="236">
                  <c:v>11.668482372</c:v>
                </c:pt>
                <c:pt idx="237">
                  <c:v>11.366937287000001</c:v>
                </c:pt>
                <c:pt idx="238">
                  <c:v>11.420577841</c:v>
                </c:pt>
                <c:pt idx="239">
                  <c:v>11.229380891</c:v>
                </c:pt>
                <c:pt idx="240">
                  <c:v>11.15557716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9-458D-BFF9-B7B3A15305FF}"/>
            </c:ext>
          </c:extLst>
        </c:ser>
        <c:ser>
          <c:idx val="1"/>
          <c:order val="1"/>
          <c:tx>
            <c:strRef>
              <c:f>Imports!$C$12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  <c:pt idx="126">
                  <c:v>41883</c:v>
                </c:pt>
                <c:pt idx="127">
                  <c:v>41913</c:v>
                </c:pt>
                <c:pt idx="128">
                  <c:v>41944</c:v>
                </c:pt>
                <c:pt idx="129">
                  <c:v>41974</c:v>
                </c:pt>
                <c:pt idx="130">
                  <c:v>42005</c:v>
                </c:pt>
                <c:pt idx="131">
                  <c:v>42036</c:v>
                </c:pt>
                <c:pt idx="132">
                  <c:v>42064</c:v>
                </c:pt>
                <c:pt idx="133">
                  <c:v>42095</c:v>
                </c:pt>
                <c:pt idx="134">
                  <c:v>42125</c:v>
                </c:pt>
                <c:pt idx="135">
                  <c:v>42156</c:v>
                </c:pt>
                <c:pt idx="136">
                  <c:v>42186</c:v>
                </c:pt>
                <c:pt idx="137">
                  <c:v>42217</c:v>
                </c:pt>
                <c:pt idx="138">
                  <c:v>42248</c:v>
                </c:pt>
                <c:pt idx="139">
                  <c:v>42278</c:v>
                </c:pt>
                <c:pt idx="140">
                  <c:v>42309</c:v>
                </c:pt>
                <c:pt idx="141">
                  <c:v>42339</c:v>
                </c:pt>
                <c:pt idx="142">
                  <c:v>42370</c:v>
                </c:pt>
                <c:pt idx="143">
                  <c:v>42401</c:v>
                </c:pt>
                <c:pt idx="144">
                  <c:v>42430</c:v>
                </c:pt>
                <c:pt idx="145">
                  <c:v>42461</c:v>
                </c:pt>
                <c:pt idx="146">
                  <c:v>42491</c:v>
                </c:pt>
                <c:pt idx="147">
                  <c:v>42522</c:v>
                </c:pt>
                <c:pt idx="148">
                  <c:v>42552</c:v>
                </c:pt>
                <c:pt idx="149">
                  <c:v>42583</c:v>
                </c:pt>
                <c:pt idx="150">
                  <c:v>42614</c:v>
                </c:pt>
                <c:pt idx="151">
                  <c:v>42644</c:v>
                </c:pt>
                <c:pt idx="152">
                  <c:v>42675</c:v>
                </c:pt>
                <c:pt idx="153">
                  <c:v>42705</c:v>
                </c:pt>
                <c:pt idx="154">
                  <c:v>42736</c:v>
                </c:pt>
                <c:pt idx="155">
                  <c:v>42767</c:v>
                </c:pt>
                <c:pt idx="156">
                  <c:v>42795</c:v>
                </c:pt>
                <c:pt idx="157">
                  <c:v>42826</c:v>
                </c:pt>
                <c:pt idx="158">
                  <c:v>42856</c:v>
                </c:pt>
                <c:pt idx="159">
                  <c:v>42887</c:v>
                </c:pt>
                <c:pt idx="160">
                  <c:v>42917</c:v>
                </c:pt>
                <c:pt idx="161">
                  <c:v>42948</c:v>
                </c:pt>
                <c:pt idx="162">
                  <c:v>42979</c:v>
                </c:pt>
                <c:pt idx="163">
                  <c:v>43009</c:v>
                </c:pt>
                <c:pt idx="164">
                  <c:v>43040</c:v>
                </c:pt>
                <c:pt idx="165">
                  <c:v>43070</c:v>
                </c:pt>
                <c:pt idx="166">
                  <c:v>43101</c:v>
                </c:pt>
                <c:pt idx="167">
                  <c:v>43132</c:v>
                </c:pt>
                <c:pt idx="168">
                  <c:v>43160</c:v>
                </c:pt>
                <c:pt idx="169">
                  <c:v>43191</c:v>
                </c:pt>
                <c:pt idx="170">
                  <c:v>43221</c:v>
                </c:pt>
                <c:pt idx="171">
                  <c:v>43252</c:v>
                </c:pt>
                <c:pt idx="172">
                  <c:v>43282</c:v>
                </c:pt>
                <c:pt idx="173">
                  <c:v>43313</c:v>
                </c:pt>
                <c:pt idx="174">
                  <c:v>43344</c:v>
                </c:pt>
                <c:pt idx="175">
                  <c:v>43374</c:v>
                </c:pt>
                <c:pt idx="176">
                  <c:v>43405</c:v>
                </c:pt>
                <c:pt idx="177">
                  <c:v>43435</c:v>
                </c:pt>
                <c:pt idx="178">
                  <c:v>43466</c:v>
                </c:pt>
                <c:pt idx="179">
                  <c:v>43497</c:v>
                </c:pt>
                <c:pt idx="180">
                  <c:v>43525</c:v>
                </c:pt>
                <c:pt idx="181">
                  <c:v>43556</c:v>
                </c:pt>
                <c:pt idx="182">
                  <c:v>43586</c:v>
                </c:pt>
                <c:pt idx="183">
                  <c:v>43617</c:v>
                </c:pt>
                <c:pt idx="184">
                  <c:v>43647</c:v>
                </c:pt>
                <c:pt idx="185">
                  <c:v>43678</c:v>
                </c:pt>
                <c:pt idx="186">
                  <c:v>43709</c:v>
                </c:pt>
                <c:pt idx="187">
                  <c:v>43739</c:v>
                </c:pt>
                <c:pt idx="188">
                  <c:v>43770</c:v>
                </c:pt>
                <c:pt idx="189">
                  <c:v>43800</c:v>
                </c:pt>
                <c:pt idx="190">
                  <c:v>43831</c:v>
                </c:pt>
                <c:pt idx="191">
                  <c:v>43862</c:v>
                </c:pt>
                <c:pt idx="192">
                  <c:v>43891</c:v>
                </c:pt>
                <c:pt idx="193">
                  <c:v>43922</c:v>
                </c:pt>
                <c:pt idx="194">
                  <c:v>43952</c:v>
                </c:pt>
                <c:pt idx="195">
                  <c:v>43983</c:v>
                </c:pt>
                <c:pt idx="196">
                  <c:v>44013</c:v>
                </c:pt>
                <c:pt idx="197">
                  <c:v>44044</c:v>
                </c:pt>
                <c:pt idx="198">
                  <c:v>44075</c:v>
                </c:pt>
                <c:pt idx="199">
                  <c:v>44105</c:v>
                </c:pt>
                <c:pt idx="200">
                  <c:v>44136</c:v>
                </c:pt>
                <c:pt idx="201">
                  <c:v>44166</c:v>
                </c:pt>
                <c:pt idx="202">
                  <c:v>44197</c:v>
                </c:pt>
                <c:pt idx="203">
                  <c:v>44228</c:v>
                </c:pt>
                <c:pt idx="204">
                  <c:v>44256</c:v>
                </c:pt>
                <c:pt idx="205">
                  <c:v>44287</c:v>
                </c:pt>
                <c:pt idx="206">
                  <c:v>44317</c:v>
                </c:pt>
                <c:pt idx="207">
                  <c:v>44348</c:v>
                </c:pt>
                <c:pt idx="208">
                  <c:v>44378</c:v>
                </c:pt>
                <c:pt idx="209">
                  <c:v>44409</c:v>
                </c:pt>
                <c:pt idx="210">
                  <c:v>44440</c:v>
                </c:pt>
                <c:pt idx="211">
                  <c:v>44470</c:v>
                </c:pt>
                <c:pt idx="212">
                  <c:v>44501</c:v>
                </c:pt>
                <c:pt idx="213">
                  <c:v>44531</c:v>
                </c:pt>
                <c:pt idx="214">
                  <c:v>44562</c:v>
                </c:pt>
                <c:pt idx="215">
                  <c:v>44593</c:v>
                </c:pt>
                <c:pt idx="216">
                  <c:v>44621</c:v>
                </c:pt>
                <c:pt idx="217">
                  <c:v>44652</c:v>
                </c:pt>
                <c:pt idx="218">
                  <c:v>44682</c:v>
                </c:pt>
                <c:pt idx="219">
                  <c:v>44713</c:v>
                </c:pt>
                <c:pt idx="220">
                  <c:v>44743</c:v>
                </c:pt>
                <c:pt idx="221">
                  <c:v>44774</c:v>
                </c:pt>
                <c:pt idx="222">
                  <c:v>44805</c:v>
                </c:pt>
                <c:pt idx="223">
                  <c:v>44835</c:v>
                </c:pt>
                <c:pt idx="224">
                  <c:v>44866</c:v>
                </c:pt>
                <c:pt idx="225">
                  <c:v>44896</c:v>
                </c:pt>
                <c:pt idx="226">
                  <c:v>44927</c:v>
                </c:pt>
                <c:pt idx="227">
                  <c:v>44958</c:v>
                </c:pt>
                <c:pt idx="228">
                  <c:v>44986</c:v>
                </c:pt>
                <c:pt idx="229">
                  <c:v>45017</c:v>
                </c:pt>
                <c:pt idx="230">
                  <c:v>45047</c:v>
                </c:pt>
                <c:pt idx="231">
                  <c:v>45078</c:v>
                </c:pt>
                <c:pt idx="232">
                  <c:v>45108</c:v>
                </c:pt>
                <c:pt idx="233">
                  <c:v>45139</c:v>
                </c:pt>
                <c:pt idx="234">
                  <c:v>45170</c:v>
                </c:pt>
                <c:pt idx="235">
                  <c:v>45200</c:v>
                </c:pt>
                <c:pt idx="236">
                  <c:v>45231</c:v>
                </c:pt>
                <c:pt idx="237">
                  <c:v>45261</c:v>
                </c:pt>
                <c:pt idx="238">
                  <c:v>45292</c:v>
                </c:pt>
                <c:pt idx="239">
                  <c:v>45323</c:v>
                </c:pt>
                <c:pt idx="240">
                  <c:v>45352</c:v>
                </c:pt>
              </c:numCache>
            </c:numRef>
          </c:cat>
          <c:val>
            <c:numRef>
              <c:f>Imports!$C$13:$C$253</c:f>
              <c:numCache>
                <c:formatCode>0.0</c:formatCode>
                <c:ptCount val="241"/>
                <c:pt idx="0">
                  <c:v>9.8894699999999993</c:v>
                </c:pt>
                <c:pt idx="1">
                  <c:v>9.980067</c:v>
                </c:pt>
                <c:pt idx="2">
                  <c:v>9.8168659999999992</c:v>
                </c:pt>
                <c:pt idx="3">
                  <c:v>10.059034</c:v>
                </c:pt>
                <c:pt idx="4">
                  <c:v>10.088084</c:v>
                </c:pt>
                <c:pt idx="5">
                  <c:v>10.332844</c:v>
                </c:pt>
                <c:pt idx="6">
                  <c:v>10.538959999999999</c:v>
                </c:pt>
                <c:pt idx="7">
                  <c:v>10.629124000000001</c:v>
                </c:pt>
                <c:pt idx="8">
                  <c:v>10.766919999999999</c:v>
                </c:pt>
                <c:pt idx="9">
                  <c:v>10.951384000000001</c:v>
                </c:pt>
                <c:pt idx="10">
                  <c:v>10.991426000000001</c:v>
                </c:pt>
                <c:pt idx="11">
                  <c:v>10.95445</c:v>
                </c:pt>
                <c:pt idx="12">
                  <c:v>11.193871000000001</c:v>
                </c:pt>
                <c:pt idx="13">
                  <c:v>11.268436999999999</c:v>
                </c:pt>
                <c:pt idx="14">
                  <c:v>11.751149</c:v>
                </c:pt>
                <c:pt idx="15">
                  <c:v>11.996495999999999</c:v>
                </c:pt>
                <c:pt idx="16">
                  <c:v>12.225389999999999</c:v>
                </c:pt>
                <c:pt idx="17">
                  <c:v>12.259352</c:v>
                </c:pt>
                <c:pt idx="18">
                  <c:v>12.074192</c:v>
                </c:pt>
                <c:pt idx="19">
                  <c:v>12.087105000000001</c:v>
                </c:pt>
                <c:pt idx="20">
                  <c:v>12.356624000000002</c:v>
                </c:pt>
                <c:pt idx="21">
                  <c:v>12.550516999999999</c:v>
                </c:pt>
                <c:pt idx="22">
                  <c:v>12.988885</c:v>
                </c:pt>
                <c:pt idx="23">
                  <c:v>13.471839000000001</c:v>
                </c:pt>
                <c:pt idx="24">
                  <c:v>13.675229</c:v>
                </c:pt>
                <c:pt idx="25">
                  <c:v>14.747914</c:v>
                </c:pt>
                <c:pt idx="26">
                  <c:v>15.372133999999999</c:v>
                </c:pt>
                <c:pt idx="27">
                  <c:v>15.938669000000001</c:v>
                </c:pt>
                <c:pt idx="28">
                  <c:v>16.289477999999999</c:v>
                </c:pt>
                <c:pt idx="29">
                  <c:v>16.312662000000003</c:v>
                </c:pt>
                <c:pt idx="30">
                  <c:v>16.782192000000002</c:v>
                </c:pt>
                <c:pt idx="31">
                  <c:v>17.698081999999999</c:v>
                </c:pt>
                <c:pt idx="32">
                  <c:v>17.985633</c:v>
                </c:pt>
                <c:pt idx="33">
                  <c:v>18.052503000000002</c:v>
                </c:pt>
                <c:pt idx="34">
                  <c:v>18.333145000000002</c:v>
                </c:pt>
                <c:pt idx="35">
                  <c:v>18.802737999999998</c:v>
                </c:pt>
                <c:pt idx="36">
                  <c:v>19.006864</c:v>
                </c:pt>
                <c:pt idx="37">
                  <c:v>18.669677</c:v>
                </c:pt>
                <c:pt idx="38">
                  <c:v>18.546019000000001</c:v>
                </c:pt>
                <c:pt idx="39">
                  <c:v>18.557566999999999</c:v>
                </c:pt>
                <c:pt idx="40">
                  <c:v>18.955365999999998</c:v>
                </c:pt>
                <c:pt idx="41">
                  <c:v>19.786178000000003</c:v>
                </c:pt>
                <c:pt idx="42">
                  <c:v>19.988049</c:v>
                </c:pt>
                <c:pt idx="43">
                  <c:v>19.930275999999999</c:v>
                </c:pt>
                <c:pt idx="44">
                  <c:v>20.212509000000001</c:v>
                </c:pt>
                <c:pt idx="45">
                  <c:v>20.410076</c:v>
                </c:pt>
                <c:pt idx="46">
                  <c:v>20.858013</c:v>
                </c:pt>
                <c:pt idx="47">
                  <c:v>21.079870999999997</c:v>
                </c:pt>
                <c:pt idx="48">
                  <c:v>21.438100000000002</c:v>
                </c:pt>
                <c:pt idx="49">
                  <c:v>21.730986000000001</c:v>
                </c:pt>
                <c:pt idx="50">
                  <c:v>21.976009000000001</c:v>
                </c:pt>
                <c:pt idx="51">
                  <c:v>22.750018000000004</c:v>
                </c:pt>
                <c:pt idx="52">
                  <c:v>23.382087000000002</c:v>
                </c:pt>
                <c:pt idx="53">
                  <c:v>23.779682999999999</c:v>
                </c:pt>
                <c:pt idx="54">
                  <c:v>24.584367</c:v>
                </c:pt>
                <c:pt idx="55">
                  <c:v>24.865074</c:v>
                </c:pt>
                <c:pt idx="56">
                  <c:v>26.001215999999999</c:v>
                </c:pt>
                <c:pt idx="57">
                  <c:v>26.813504999999999</c:v>
                </c:pt>
                <c:pt idx="58">
                  <c:v>26.775247000000004</c:v>
                </c:pt>
                <c:pt idx="59">
                  <c:v>27.540497000000002</c:v>
                </c:pt>
                <c:pt idx="60">
                  <c:v>28.113145000000003</c:v>
                </c:pt>
                <c:pt idx="61">
                  <c:v>27.891665000000003</c:v>
                </c:pt>
                <c:pt idx="62">
                  <c:v>27.815316000000003</c:v>
                </c:pt>
                <c:pt idx="63">
                  <c:v>27.188448000000001</c:v>
                </c:pt>
                <c:pt idx="64">
                  <c:v>26.694097999999997</c:v>
                </c:pt>
                <c:pt idx="65">
                  <c:v>26.019646000000002</c:v>
                </c:pt>
                <c:pt idx="66">
                  <c:v>25.60585</c:v>
                </c:pt>
                <c:pt idx="67">
                  <c:v>25.431604</c:v>
                </c:pt>
                <c:pt idx="68">
                  <c:v>24.829621999999997</c:v>
                </c:pt>
                <c:pt idx="69">
                  <c:v>24.672915</c:v>
                </c:pt>
                <c:pt idx="70">
                  <c:v>24.199355000000001</c:v>
                </c:pt>
                <c:pt idx="71">
                  <c:v>23.198391999999998</c:v>
                </c:pt>
                <c:pt idx="72">
                  <c:v>22.662956000000001</c:v>
                </c:pt>
                <c:pt idx="73">
                  <c:v>22.844277000000002</c:v>
                </c:pt>
                <c:pt idx="74">
                  <c:v>23.010038999999999</c:v>
                </c:pt>
                <c:pt idx="75">
                  <c:v>22.948237999999996</c:v>
                </c:pt>
                <c:pt idx="76">
                  <c:v>22.602722</c:v>
                </c:pt>
                <c:pt idx="77">
                  <c:v>22.412064999999998</c:v>
                </c:pt>
                <c:pt idx="78">
                  <c:v>22.089137999999998</c:v>
                </c:pt>
                <c:pt idx="79">
                  <c:v>21.804755999999998</c:v>
                </c:pt>
                <c:pt idx="80">
                  <c:v>21.430909999999997</c:v>
                </c:pt>
                <c:pt idx="81">
                  <c:v>21.033469000000004</c:v>
                </c:pt>
                <c:pt idx="82">
                  <c:v>20.805041000000003</c:v>
                </c:pt>
                <c:pt idx="83">
                  <c:v>20.896420000000003</c:v>
                </c:pt>
                <c:pt idx="84">
                  <c:v>20.580066210999998</c:v>
                </c:pt>
                <c:pt idx="85">
                  <c:v>20.552630471000001</c:v>
                </c:pt>
                <c:pt idx="86">
                  <c:v>20.266591413</c:v>
                </c:pt>
                <c:pt idx="87">
                  <c:v>19.969325731000001</c:v>
                </c:pt>
                <c:pt idx="88">
                  <c:v>21.249377478</c:v>
                </c:pt>
                <c:pt idx="89">
                  <c:v>22.169066723</c:v>
                </c:pt>
                <c:pt idx="90">
                  <c:v>22.373518587</c:v>
                </c:pt>
                <c:pt idx="91">
                  <c:v>23.039438665999999</c:v>
                </c:pt>
                <c:pt idx="92">
                  <c:v>23.002144514999998</c:v>
                </c:pt>
                <c:pt idx="93">
                  <c:v>23.257529798</c:v>
                </c:pt>
                <c:pt idx="94">
                  <c:v>23.941965282000002</c:v>
                </c:pt>
                <c:pt idx="95">
                  <c:v>24.352736930999999</c:v>
                </c:pt>
                <c:pt idx="96">
                  <c:v>26.197777946000002</c:v>
                </c:pt>
                <c:pt idx="97">
                  <c:v>26.336171170999997</c:v>
                </c:pt>
                <c:pt idx="98">
                  <c:v>26.797181940999998</c:v>
                </c:pt>
                <c:pt idx="99">
                  <c:v>27.163046733999998</c:v>
                </c:pt>
                <c:pt idx="100">
                  <c:v>26.671164822000001</c:v>
                </c:pt>
                <c:pt idx="101">
                  <c:v>26.855615495999999</c:v>
                </c:pt>
                <c:pt idx="102">
                  <c:v>27.423387779999999</c:v>
                </c:pt>
                <c:pt idx="103">
                  <c:v>27.490797390000001</c:v>
                </c:pt>
                <c:pt idx="104">
                  <c:v>27.802497041999999</c:v>
                </c:pt>
                <c:pt idx="105">
                  <c:v>27.813191433</c:v>
                </c:pt>
                <c:pt idx="106">
                  <c:v>27.737752893</c:v>
                </c:pt>
                <c:pt idx="107">
                  <c:v>27.43885818</c:v>
                </c:pt>
                <c:pt idx="108">
                  <c:v>25.961454056000001</c:v>
                </c:pt>
                <c:pt idx="109">
                  <c:v>25.969180614000003</c:v>
                </c:pt>
                <c:pt idx="110">
                  <c:v>25.949751524999996</c:v>
                </c:pt>
                <c:pt idx="111">
                  <c:v>25.982098332999996</c:v>
                </c:pt>
                <c:pt idx="112">
                  <c:v>26.142726069999995</c:v>
                </c:pt>
                <c:pt idx="113">
                  <c:v>25.615979189000001</c:v>
                </c:pt>
                <c:pt idx="114">
                  <c:v>25.776892224000001</c:v>
                </c:pt>
                <c:pt idx="115">
                  <c:v>25.677532993999996</c:v>
                </c:pt>
                <c:pt idx="116">
                  <c:v>25.847189979000003</c:v>
                </c:pt>
                <c:pt idx="117">
                  <c:v>26.069970666000003</c:v>
                </c:pt>
                <c:pt idx="118">
                  <c:v>26.837491549999996</c:v>
                </c:pt>
                <c:pt idx="119">
                  <c:v>27.176428456</c:v>
                </c:pt>
                <c:pt idx="120">
                  <c:v>27.061167142000002</c:v>
                </c:pt>
                <c:pt idx="121">
                  <c:v>27.075178769000001</c:v>
                </c:pt>
                <c:pt idx="122">
                  <c:v>27.211743041999998</c:v>
                </c:pt>
                <c:pt idx="123">
                  <c:v>27.956760463000002</c:v>
                </c:pt>
                <c:pt idx="124">
                  <c:v>27.69698112</c:v>
                </c:pt>
                <c:pt idx="125">
                  <c:v>27.443087438000003</c:v>
                </c:pt>
                <c:pt idx="126">
                  <c:v>27.183262481000003</c:v>
                </c:pt>
                <c:pt idx="127">
                  <c:v>27.028734992999997</c:v>
                </c:pt>
                <c:pt idx="128">
                  <c:v>27.119848221000005</c:v>
                </c:pt>
                <c:pt idx="129">
                  <c:v>26.896875747999999</c:v>
                </c:pt>
                <c:pt idx="130">
                  <c:v>26.144038295999998</c:v>
                </c:pt>
                <c:pt idx="131">
                  <c:v>25.783459369000003</c:v>
                </c:pt>
                <c:pt idx="132">
                  <c:v>25.961745995999998</c:v>
                </c:pt>
                <c:pt idx="133">
                  <c:v>27.468844412999999</c:v>
                </c:pt>
                <c:pt idx="134">
                  <c:v>27.518274364</c:v>
                </c:pt>
                <c:pt idx="135">
                  <c:v>27.659025967000005</c:v>
                </c:pt>
                <c:pt idx="136">
                  <c:v>28.251489687999999</c:v>
                </c:pt>
                <c:pt idx="137">
                  <c:v>28.293491433</c:v>
                </c:pt>
                <c:pt idx="138">
                  <c:v>28.662407644000002</c:v>
                </c:pt>
                <c:pt idx="139">
                  <c:v>29.231809143000003</c:v>
                </c:pt>
                <c:pt idx="140">
                  <c:v>29.119393787999996</c:v>
                </c:pt>
                <c:pt idx="141">
                  <c:v>29.542593664999998</c:v>
                </c:pt>
                <c:pt idx="142">
                  <c:v>30.230983728000002</c:v>
                </c:pt>
                <c:pt idx="143">
                  <c:v>30.922416198999997</c:v>
                </c:pt>
                <c:pt idx="144">
                  <c:v>31.089348483999999</c:v>
                </c:pt>
                <c:pt idx="145">
                  <c:v>29.424927977999999</c:v>
                </c:pt>
                <c:pt idx="146">
                  <c:v>29.323527557000002</c:v>
                </c:pt>
                <c:pt idx="147">
                  <c:v>28.810348574999999</c:v>
                </c:pt>
                <c:pt idx="148">
                  <c:v>28.200917927999996</c:v>
                </c:pt>
                <c:pt idx="149">
                  <c:v>28.715348304999999</c:v>
                </c:pt>
                <c:pt idx="150">
                  <c:v>28.212216119000004</c:v>
                </c:pt>
                <c:pt idx="151">
                  <c:v>27.459029059000002</c:v>
                </c:pt>
                <c:pt idx="152">
                  <c:v>27.171091474000001</c:v>
                </c:pt>
                <c:pt idx="153">
                  <c:v>26.933724331999997</c:v>
                </c:pt>
                <c:pt idx="154">
                  <c:v>26.278195474</c:v>
                </c:pt>
                <c:pt idx="155">
                  <c:v>25.55030043</c:v>
                </c:pt>
                <c:pt idx="156">
                  <c:v>25.560824454000002</c:v>
                </c:pt>
                <c:pt idx="157">
                  <c:v>25.453913199999999</c:v>
                </c:pt>
                <c:pt idx="158">
                  <c:v>25.014099386000002</c:v>
                </c:pt>
                <c:pt idx="159">
                  <c:v>24.948073326999999</c:v>
                </c:pt>
                <c:pt idx="160">
                  <c:v>32.712076307000004</c:v>
                </c:pt>
                <c:pt idx="161">
                  <c:v>32.450030342000005</c:v>
                </c:pt>
                <c:pt idx="162">
                  <c:v>32.256844354999998</c:v>
                </c:pt>
                <c:pt idx="163">
                  <c:v>32.294762925000001</c:v>
                </c:pt>
                <c:pt idx="164">
                  <c:v>32.080314436999998</c:v>
                </c:pt>
                <c:pt idx="165">
                  <c:v>32.145958904000004</c:v>
                </c:pt>
                <c:pt idx="166">
                  <c:v>32.238260332999999</c:v>
                </c:pt>
                <c:pt idx="167">
                  <c:v>32.414518475999998</c:v>
                </c:pt>
                <c:pt idx="168">
                  <c:v>32.539212472000003</c:v>
                </c:pt>
                <c:pt idx="169">
                  <c:v>32.853968184000003</c:v>
                </c:pt>
                <c:pt idx="170">
                  <c:v>33.496918514000001</c:v>
                </c:pt>
                <c:pt idx="171">
                  <c:v>33.70743109</c:v>
                </c:pt>
                <c:pt idx="172">
                  <c:v>25.920061955000001</c:v>
                </c:pt>
                <c:pt idx="173">
                  <c:v>26.179727651</c:v>
                </c:pt>
                <c:pt idx="174">
                  <c:v>26.062992200999997</c:v>
                </c:pt>
                <c:pt idx="175">
                  <c:v>26.593534415999997</c:v>
                </c:pt>
                <c:pt idx="176">
                  <c:v>26.577453749</c:v>
                </c:pt>
                <c:pt idx="177">
                  <c:v>26.143404496999999</c:v>
                </c:pt>
                <c:pt idx="178">
                  <c:v>26.074643007999995</c:v>
                </c:pt>
                <c:pt idx="179">
                  <c:v>26.085670908999997</c:v>
                </c:pt>
                <c:pt idx="180">
                  <c:v>25.730677297</c:v>
                </c:pt>
                <c:pt idx="181">
                  <c:v>25.380136898000003</c:v>
                </c:pt>
                <c:pt idx="182">
                  <c:v>24.986297151999999</c:v>
                </c:pt>
                <c:pt idx="183">
                  <c:v>24.462382706</c:v>
                </c:pt>
                <c:pt idx="184">
                  <c:v>24.735099040000001</c:v>
                </c:pt>
                <c:pt idx="185">
                  <c:v>25.112165089000001</c:v>
                </c:pt>
                <c:pt idx="186">
                  <c:v>25.406531173999998</c:v>
                </c:pt>
                <c:pt idx="187">
                  <c:v>25.232984331000001</c:v>
                </c:pt>
                <c:pt idx="188">
                  <c:v>25.349387635000003</c:v>
                </c:pt>
                <c:pt idx="189">
                  <c:v>25.771896717000004</c:v>
                </c:pt>
                <c:pt idx="190">
                  <c:v>25.775822214999998</c:v>
                </c:pt>
                <c:pt idx="191">
                  <c:v>25.742341639000003</c:v>
                </c:pt>
                <c:pt idx="192">
                  <c:v>25.877484528000004</c:v>
                </c:pt>
                <c:pt idx="193">
                  <c:v>26.203165135999999</c:v>
                </c:pt>
                <c:pt idx="194">
                  <c:v>26.487168994000001</c:v>
                </c:pt>
                <c:pt idx="195">
                  <c:v>26.596678806</c:v>
                </c:pt>
                <c:pt idx="196">
                  <c:v>26.626024474999998</c:v>
                </c:pt>
                <c:pt idx="197">
                  <c:v>26.570328779</c:v>
                </c:pt>
                <c:pt idx="198">
                  <c:v>26.629962840999998</c:v>
                </c:pt>
                <c:pt idx="199">
                  <c:v>27.096212534999999</c:v>
                </c:pt>
                <c:pt idx="200">
                  <c:v>27.477346892999996</c:v>
                </c:pt>
                <c:pt idx="201">
                  <c:v>27.787392336</c:v>
                </c:pt>
                <c:pt idx="202">
                  <c:v>27.854262734999999</c:v>
                </c:pt>
                <c:pt idx="203">
                  <c:v>27.768440004999999</c:v>
                </c:pt>
                <c:pt idx="204">
                  <c:v>28.485334179999995</c:v>
                </c:pt>
                <c:pt idx="205">
                  <c:v>28.830467909000003</c:v>
                </c:pt>
                <c:pt idx="206">
                  <c:v>28.897804438000001</c:v>
                </c:pt>
                <c:pt idx="207">
                  <c:v>29.937444466999999</c:v>
                </c:pt>
                <c:pt idx="208">
                  <c:v>29.876862436999996</c:v>
                </c:pt>
                <c:pt idx="209">
                  <c:v>29.684526460999997</c:v>
                </c:pt>
                <c:pt idx="210">
                  <c:v>29.659902074000001</c:v>
                </c:pt>
                <c:pt idx="211">
                  <c:v>29.005467040999999</c:v>
                </c:pt>
                <c:pt idx="212">
                  <c:v>29.441145374999998</c:v>
                </c:pt>
                <c:pt idx="213">
                  <c:v>29.778299517999997</c:v>
                </c:pt>
                <c:pt idx="214">
                  <c:v>29.89163988</c:v>
                </c:pt>
                <c:pt idx="215">
                  <c:v>30.955868366000004</c:v>
                </c:pt>
                <c:pt idx="216">
                  <c:v>31.555705299</c:v>
                </c:pt>
                <c:pt idx="217">
                  <c:v>32.248330839999994</c:v>
                </c:pt>
                <c:pt idx="218">
                  <c:v>33.242135734000001</c:v>
                </c:pt>
                <c:pt idx="219">
                  <c:v>33.242485503000005</c:v>
                </c:pt>
                <c:pt idx="220">
                  <c:v>33.880069821000006</c:v>
                </c:pt>
                <c:pt idx="221">
                  <c:v>34.062233794000001</c:v>
                </c:pt>
                <c:pt idx="222">
                  <c:v>34.854222182000001</c:v>
                </c:pt>
                <c:pt idx="223">
                  <c:v>35.034750126999995</c:v>
                </c:pt>
                <c:pt idx="224">
                  <c:v>35.387916903000004</c:v>
                </c:pt>
                <c:pt idx="225">
                  <c:v>34.899524366000001</c:v>
                </c:pt>
                <c:pt idx="226">
                  <c:v>35.733121593999996</c:v>
                </c:pt>
                <c:pt idx="227">
                  <c:v>35.287682119999999</c:v>
                </c:pt>
                <c:pt idx="228">
                  <c:v>34.521280561000005</c:v>
                </c:pt>
                <c:pt idx="229">
                  <c:v>33.725588201000001</c:v>
                </c:pt>
                <c:pt idx="230">
                  <c:v>33.756910462</c:v>
                </c:pt>
                <c:pt idx="231">
                  <c:v>33.448700193000001</c:v>
                </c:pt>
                <c:pt idx="232">
                  <c:v>33.959862256999997</c:v>
                </c:pt>
                <c:pt idx="233">
                  <c:v>34.366927011000001</c:v>
                </c:pt>
                <c:pt idx="234">
                  <c:v>35.086066465000002</c:v>
                </c:pt>
                <c:pt idx="235">
                  <c:v>36.589016136999994</c:v>
                </c:pt>
                <c:pt idx="236">
                  <c:v>36.613517627999997</c:v>
                </c:pt>
                <c:pt idx="237">
                  <c:v>37.336062713000004</c:v>
                </c:pt>
                <c:pt idx="238">
                  <c:v>37.391422159000001</c:v>
                </c:pt>
                <c:pt idx="239">
                  <c:v>38.246619109000001</c:v>
                </c:pt>
                <c:pt idx="240">
                  <c:v>38.504422839999997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9-458D-BFF9-B7B3A15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'Shipping rates'!$B$13</c:f>
              <c:strCache>
                <c:ptCount val="1"/>
                <c:pt idx="0">
                  <c:v>Bulk freight (Baltic Dry)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'Shipping rates'!$B$14:$B$254</c:f>
              <c:numCache>
                <c:formatCode>#,##0</c:formatCode>
                <c:ptCount val="241"/>
                <c:pt idx="0">
                  <c:v>3982</c:v>
                </c:pt>
                <c:pt idx="1">
                  <c:v>3286</c:v>
                </c:pt>
                <c:pt idx="2">
                  <c:v>3005</c:v>
                </c:pt>
                <c:pt idx="3">
                  <c:v>4048</c:v>
                </c:pt>
                <c:pt idx="4">
                  <c:v>4186</c:v>
                </c:pt>
                <c:pt idx="5">
                  <c:v>4105</c:v>
                </c:pt>
                <c:pt idx="6">
                  <c:v>4922</c:v>
                </c:pt>
                <c:pt idx="7">
                  <c:v>6051</c:v>
                </c:pt>
                <c:pt idx="8">
                  <c:v>4598</c:v>
                </c:pt>
                <c:pt idx="9">
                  <c:v>4488</c:v>
                </c:pt>
                <c:pt idx="10">
                  <c:v>4726</c:v>
                </c:pt>
                <c:pt idx="11">
                  <c:v>4637</c:v>
                </c:pt>
                <c:pt idx="12">
                  <c:v>3850</c:v>
                </c:pt>
                <c:pt idx="13">
                  <c:v>3219</c:v>
                </c:pt>
                <c:pt idx="14">
                  <c:v>2521</c:v>
                </c:pt>
                <c:pt idx="15">
                  <c:v>1804</c:v>
                </c:pt>
                <c:pt idx="16">
                  <c:v>2592</c:v>
                </c:pt>
                <c:pt idx="17">
                  <c:v>2907</c:v>
                </c:pt>
                <c:pt idx="18">
                  <c:v>3113</c:v>
                </c:pt>
                <c:pt idx="19">
                  <c:v>2770</c:v>
                </c:pt>
                <c:pt idx="20">
                  <c:v>2407</c:v>
                </c:pt>
                <c:pt idx="21">
                  <c:v>2081</c:v>
                </c:pt>
                <c:pt idx="22">
                  <c:v>2680</c:v>
                </c:pt>
                <c:pt idx="23">
                  <c:v>2496</c:v>
                </c:pt>
                <c:pt idx="24">
                  <c:v>2368</c:v>
                </c:pt>
                <c:pt idx="25">
                  <c:v>2436</c:v>
                </c:pt>
                <c:pt idx="26">
                  <c:v>2964</c:v>
                </c:pt>
                <c:pt idx="27">
                  <c:v>3285</c:v>
                </c:pt>
                <c:pt idx="28">
                  <c:v>3847</c:v>
                </c:pt>
                <c:pt idx="29">
                  <c:v>3944</c:v>
                </c:pt>
                <c:pt idx="30">
                  <c:v>4037</c:v>
                </c:pt>
                <c:pt idx="31">
                  <c:v>4336</c:v>
                </c:pt>
                <c:pt idx="32">
                  <c:v>4397</c:v>
                </c:pt>
                <c:pt idx="33">
                  <c:v>4225</c:v>
                </c:pt>
                <c:pt idx="34">
                  <c:v>4765</c:v>
                </c:pt>
                <c:pt idx="35">
                  <c:v>5388</c:v>
                </c:pt>
                <c:pt idx="36">
                  <c:v>6248</c:v>
                </c:pt>
                <c:pt idx="37">
                  <c:v>5971</c:v>
                </c:pt>
                <c:pt idx="38">
                  <c:v>6278</c:v>
                </c:pt>
                <c:pt idx="39">
                  <c:v>6967</c:v>
                </c:pt>
                <c:pt idx="40">
                  <c:v>7702</c:v>
                </c:pt>
                <c:pt idx="41">
                  <c:v>9474</c:v>
                </c:pt>
                <c:pt idx="42">
                  <c:v>10656</c:v>
                </c:pt>
                <c:pt idx="43">
                  <c:v>10210</c:v>
                </c:pt>
                <c:pt idx="44">
                  <c:v>9143</c:v>
                </c:pt>
                <c:pt idx="45">
                  <c:v>6052</c:v>
                </c:pt>
                <c:pt idx="46">
                  <c:v>7613</c:v>
                </c:pt>
                <c:pt idx="47">
                  <c:v>8081</c:v>
                </c:pt>
                <c:pt idx="48">
                  <c:v>9356</c:v>
                </c:pt>
                <c:pt idx="49">
                  <c:v>11440</c:v>
                </c:pt>
                <c:pt idx="50">
                  <c:v>9589</c:v>
                </c:pt>
                <c:pt idx="51">
                  <c:v>8341</c:v>
                </c:pt>
                <c:pt idx="52">
                  <c:v>6809</c:v>
                </c:pt>
                <c:pt idx="53">
                  <c:v>3217</c:v>
                </c:pt>
                <c:pt idx="54">
                  <c:v>851</c:v>
                </c:pt>
                <c:pt idx="55">
                  <c:v>715</c:v>
                </c:pt>
                <c:pt idx="56">
                  <c:v>774</c:v>
                </c:pt>
                <c:pt idx="57">
                  <c:v>1070</c:v>
                </c:pt>
                <c:pt idx="58">
                  <c:v>1986</c:v>
                </c:pt>
                <c:pt idx="59">
                  <c:v>1615</c:v>
                </c:pt>
                <c:pt idx="60">
                  <c:v>1786</c:v>
                </c:pt>
                <c:pt idx="61">
                  <c:v>3496</c:v>
                </c:pt>
                <c:pt idx="62">
                  <c:v>3757</c:v>
                </c:pt>
                <c:pt idx="63">
                  <c:v>3350</c:v>
                </c:pt>
                <c:pt idx="64">
                  <c:v>2421</c:v>
                </c:pt>
                <c:pt idx="65">
                  <c:v>2220</c:v>
                </c:pt>
                <c:pt idx="66">
                  <c:v>3103</c:v>
                </c:pt>
                <c:pt idx="67">
                  <c:v>3887</c:v>
                </c:pt>
                <c:pt idx="68">
                  <c:v>3005</c:v>
                </c:pt>
                <c:pt idx="69">
                  <c:v>2848</c:v>
                </c:pt>
                <c:pt idx="70">
                  <c:v>2738</c:v>
                </c:pt>
                <c:pt idx="71">
                  <c:v>2998</c:v>
                </c:pt>
                <c:pt idx="72">
                  <c:v>3354</c:v>
                </c:pt>
                <c:pt idx="73">
                  <c:v>4078</c:v>
                </c:pt>
                <c:pt idx="74">
                  <c:v>2406</c:v>
                </c:pt>
                <c:pt idx="75">
                  <c:v>1967</c:v>
                </c:pt>
                <c:pt idx="76">
                  <c:v>2713</c:v>
                </c:pt>
                <c:pt idx="77">
                  <c:v>2446</c:v>
                </c:pt>
                <c:pt idx="78">
                  <c:v>2678</c:v>
                </c:pt>
                <c:pt idx="79">
                  <c:v>2099</c:v>
                </c:pt>
                <c:pt idx="80">
                  <c:v>1773</c:v>
                </c:pt>
                <c:pt idx="81">
                  <c:v>1107</c:v>
                </c:pt>
                <c:pt idx="82">
                  <c:v>1251</c:v>
                </c:pt>
                <c:pt idx="83">
                  <c:v>1530</c:v>
                </c:pt>
                <c:pt idx="84">
                  <c:v>1269</c:v>
                </c:pt>
                <c:pt idx="85">
                  <c:v>1480</c:v>
                </c:pt>
                <c:pt idx="86">
                  <c:v>1413</c:v>
                </c:pt>
                <c:pt idx="87">
                  <c:v>1264</c:v>
                </c:pt>
                <c:pt idx="88">
                  <c:v>1619</c:v>
                </c:pt>
                <c:pt idx="89">
                  <c:v>1899</c:v>
                </c:pt>
                <c:pt idx="90">
                  <c:v>1965</c:v>
                </c:pt>
                <c:pt idx="91">
                  <c:v>1846</c:v>
                </c:pt>
                <c:pt idx="92">
                  <c:v>1738</c:v>
                </c:pt>
                <c:pt idx="93">
                  <c:v>680</c:v>
                </c:pt>
                <c:pt idx="94">
                  <c:v>750</c:v>
                </c:pt>
                <c:pt idx="95">
                  <c:v>934</c:v>
                </c:pt>
                <c:pt idx="96">
                  <c:v>1155</c:v>
                </c:pt>
                <c:pt idx="97">
                  <c:v>923</c:v>
                </c:pt>
                <c:pt idx="98">
                  <c:v>1004</c:v>
                </c:pt>
                <c:pt idx="99">
                  <c:v>897</c:v>
                </c:pt>
                <c:pt idx="100">
                  <c:v>703</c:v>
                </c:pt>
                <c:pt idx="101">
                  <c:v>766</c:v>
                </c:pt>
                <c:pt idx="102">
                  <c:v>1026</c:v>
                </c:pt>
                <c:pt idx="103">
                  <c:v>1086</c:v>
                </c:pt>
                <c:pt idx="104">
                  <c:v>699</c:v>
                </c:pt>
                <c:pt idx="105">
                  <c:v>760</c:v>
                </c:pt>
                <c:pt idx="106">
                  <c:v>757</c:v>
                </c:pt>
                <c:pt idx="107">
                  <c:v>910</c:v>
                </c:pt>
                <c:pt idx="108">
                  <c:v>863</c:v>
                </c:pt>
                <c:pt idx="109">
                  <c:v>809</c:v>
                </c:pt>
                <c:pt idx="110">
                  <c:v>1171</c:v>
                </c:pt>
                <c:pt idx="111">
                  <c:v>1062</c:v>
                </c:pt>
                <c:pt idx="112">
                  <c:v>1132</c:v>
                </c:pt>
                <c:pt idx="113">
                  <c:v>2003</c:v>
                </c:pt>
                <c:pt idx="114">
                  <c:v>1504</c:v>
                </c:pt>
                <c:pt idx="115">
                  <c:v>1821</c:v>
                </c:pt>
                <c:pt idx="116">
                  <c:v>2277</c:v>
                </c:pt>
                <c:pt idx="117">
                  <c:v>1110</c:v>
                </c:pt>
                <c:pt idx="118">
                  <c:v>1258</c:v>
                </c:pt>
                <c:pt idx="119">
                  <c:v>1362</c:v>
                </c:pt>
                <c:pt idx="120">
                  <c:v>943</c:v>
                </c:pt>
                <c:pt idx="121">
                  <c:v>934</c:v>
                </c:pt>
                <c:pt idx="122">
                  <c:v>850</c:v>
                </c:pt>
                <c:pt idx="123">
                  <c:v>755</c:v>
                </c:pt>
                <c:pt idx="124">
                  <c:v>1147</c:v>
                </c:pt>
                <c:pt idx="125">
                  <c:v>1063</c:v>
                </c:pt>
                <c:pt idx="126">
                  <c:v>1428</c:v>
                </c:pt>
                <c:pt idx="127">
                  <c:v>1153</c:v>
                </c:pt>
                <c:pt idx="128">
                  <c:v>782</c:v>
                </c:pt>
                <c:pt idx="129">
                  <c:v>608</c:v>
                </c:pt>
                <c:pt idx="130">
                  <c:v>540</c:v>
                </c:pt>
                <c:pt idx="131">
                  <c:v>602</c:v>
                </c:pt>
                <c:pt idx="132">
                  <c:v>591</c:v>
                </c:pt>
                <c:pt idx="133">
                  <c:v>589</c:v>
                </c:pt>
                <c:pt idx="134">
                  <c:v>800</c:v>
                </c:pt>
                <c:pt idx="135">
                  <c:v>1131</c:v>
                </c:pt>
                <c:pt idx="136">
                  <c:v>903</c:v>
                </c:pt>
                <c:pt idx="137">
                  <c:v>900</c:v>
                </c:pt>
                <c:pt idx="138">
                  <c:v>721</c:v>
                </c:pt>
                <c:pt idx="139">
                  <c:v>584</c:v>
                </c:pt>
                <c:pt idx="140">
                  <c:v>478</c:v>
                </c:pt>
                <c:pt idx="141">
                  <c:v>317</c:v>
                </c:pt>
                <c:pt idx="142">
                  <c:v>329</c:v>
                </c:pt>
                <c:pt idx="143">
                  <c:v>429</c:v>
                </c:pt>
                <c:pt idx="144">
                  <c:v>703</c:v>
                </c:pt>
                <c:pt idx="145">
                  <c:v>612</c:v>
                </c:pt>
                <c:pt idx="146">
                  <c:v>660</c:v>
                </c:pt>
                <c:pt idx="147">
                  <c:v>656</c:v>
                </c:pt>
                <c:pt idx="148">
                  <c:v>711</c:v>
                </c:pt>
                <c:pt idx="149">
                  <c:v>875</c:v>
                </c:pt>
                <c:pt idx="150">
                  <c:v>857</c:v>
                </c:pt>
                <c:pt idx="151">
                  <c:v>1204</c:v>
                </c:pt>
                <c:pt idx="152">
                  <c:v>961</c:v>
                </c:pt>
                <c:pt idx="153">
                  <c:v>800</c:v>
                </c:pt>
                <c:pt idx="154">
                  <c:v>857</c:v>
                </c:pt>
                <c:pt idx="155">
                  <c:v>1297</c:v>
                </c:pt>
                <c:pt idx="156">
                  <c:v>1109</c:v>
                </c:pt>
                <c:pt idx="157">
                  <c:v>878</c:v>
                </c:pt>
                <c:pt idx="158">
                  <c:v>901</c:v>
                </c:pt>
                <c:pt idx="159">
                  <c:v>946</c:v>
                </c:pt>
                <c:pt idx="160">
                  <c:v>1184</c:v>
                </c:pt>
                <c:pt idx="161">
                  <c:v>1356</c:v>
                </c:pt>
                <c:pt idx="162">
                  <c:v>1522</c:v>
                </c:pt>
                <c:pt idx="163">
                  <c:v>1578</c:v>
                </c:pt>
                <c:pt idx="164">
                  <c:v>1366</c:v>
                </c:pt>
                <c:pt idx="165">
                  <c:v>1152</c:v>
                </c:pt>
                <c:pt idx="166">
                  <c:v>1192</c:v>
                </c:pt>
                <c:pt idx="167">
                  <c:v>1055</c:v>
                </c:pt>
                <c:pt idx="168">
                  <c:v>1341</c:v>
                </c:pt>
                <c:pt idx="169">
                  <c:v>1090</c:v>
                </c:pt>
                <c:pt idx="170">
                  <c:v>1358</c:v>
                </c:pt>
                <c:pt idx="171">
                  <c:v>1747</c:v>
                </c:pt>
                <c:pt idx="172">
                  <c:v>1578</c:v>
                </c:pt>
                <c:pt idx="173">
                  <c:v>1540</c:v>
                </c:pt>
                <c:pt idx="174">
                  <c:v>1490</c:v>
                </c:pt>
                <c:pt idx="175">
                  <c:v>1231</c:v>
                </c:pt>
                <c:pt idx="176">
                  <c:v>1271</c:v>
                </c:pt>
                <c:pt idx="177">
                  <c:v>668</c:v>
                </c:pt>
                <c:pt idx="178">
                  <c:v>658</c:v>
                </c:pt>
                <c:pt idx="179">
                  <c:v>689</c:v>
                </c:pt>
                <c:pt idx="180">
                  <c:v>1011</c:v>
                </c:pt>
                <c:pt idx="181">
                  <c:v>1096</c:v>
                </c:pt>
                <c:pt idx="182">
                  <c:v>1354</c:v>
                </c:pt>
                <c:pt idx="183">
                  <c:v>1868</c:v>
                </c:pt>
                <c:pt idx="184">
                  <c:v>2378</c:v>
                </c:pt>
                <c:pt idx="185">
                  <c:v>1823</c:v>
                </c:pt>
                <c:pt idx="186">
                  <c:v>1731</c:v>
                </c:pt>
                <c:pt idx="187">
                  <c:v>1528</c:v>
                </c:pt>
                <c:pt idx="188">
                  <c:v>1090</c:v>
                </c:pt>
                <c:pt idx="189">
                  <c:v>487</c:v>
                </c:pt>
                <c:pt idx="190">
                  <c:v>535</c:v>
                </c:pt>
                <c:pt idx="191">
                  <c:v>626</c:v>
                </c:pt>
                <c:pt idx="192">
                  <c:v>635</c:v>
                </c:pt>
                <c:pt idx="193">
                  <c:v>504</c:v>
                </c:pt>
                <c:pt idx="194">
                  <c:v>1799</c:v>
                </c:pt>
                <c:pt idx="195">
                  <c:v>1350</c:v>
                </c:pt>
                <c:pt idx="196">
                  <c:v>1488</c:v>
                </c:pt>
                <c:pt idx="197">
                  <c:v>1725</c:v>
                </c:pt>
                <c:pt idx="198">
                  <c:v>1283</c:v>
                </c:pt>
                <c:pt idx="199">
                  <c:v>1227</c:v>
                </c:pt>
                <c:pt idx="200">
                  <c:v>1366</c:v>
                </c:pt>
                <c:pt idx="201">
                  <c:v>1452</c:v>
                </c:pt>
                <c:pt idx="202">
                  <c:v>1675</c:v>
                </c:pt>
                <c:pt idx="203">
                  <c:v>2046</c:v>
                </c:pt>
                <c:pt idx="204">
                  <c:v>3053</c:v>
                </c:pt>
                <c:pt idx="205">
                  <c:v>2596</c:v>
                </c:pt>
                <c:pt idx="206">
                  <c:v>3383</c:v>
                </c:pt>
                <c:pt idx="207">
                  <c:v>3292</c:v>
                </c:pt>
                <c:pt idx="208">
                  <c:v>4132</c:v>
                </c:pt>
                <c:pt idx="209">
                  <c:v>5167</c:v>
                </c:pt>
                <c:pt idx="210">
                  <c:v>3519</c:v>
                </c:pt>
                <c:pt idx="211">
                  <c:v>3018</c:v>
                </c:pt>
                <c:pt idx="212">
                  <c:v>2217</c:v>
                </c:pt>
                <c:pt idx="213">
                  <c:v>1418</c:v>
                </c:pt>
                <c:pt idx="214">
                  <c:v>2040</c:v>
                </c:pt>
                <c:pt idx="215">
                  <c:v>2358</c:v>
                </c:pt>
                <c:pt idx="216">
                  <c:v>2404</c:v>
                </c:pt>
                <c:pt idx="217">
                  <c:v>2566</c:v>
                </c:pt>
                <c:pt idx="218">
                  <c:v>2240</c:v>
                </c:pt>
                <c:pt idx="219">
                  <c:v>1895</c:v>
                </c:pt>
                <c:pt idx="220">
                  <c:v>965</c:v>
                </c:pt>
                <c:pt idx="221">
                  <c:v>1760</c:v>
                </c:pt>
                <c:pt idx="222">
                  <c:v>1463</c:v>
                </c:pt>
                <c:pt idx="223">
                  <c:v>1355</c:v>
                </c:pt>
                <c:pt idx="224">
                  <c:v>1515</c:v>
                </c:pt>
                <c:pt idx="225">
                  <c:v>681</c:v>
                </c:pt>
                <c:pt idx="226">
                  <c:v>990</c:v>
                </c:pt>
                <c:pt idx="227">
                  <c:v>1389</c:v>
                </c:pt>
                <c:pt idx="228">
                  <c:v>1576</c:v>
                </c:pt>
                <c:pt idx="229">
                  <c:v>977</c:v>
                </c:pt>
                <c:pt idx="230">
                  <c:v>1091</c:v>
                </c:pt>
                <c:pt idx="231">
                  <c:v>1127</c:v>
                </c:pt>
                <c:pt idx="232">
                  <c:v>1086</c:v>
                </c:pt>
                <c:pt idx="233">
                  <c:v>1701</c:v>
                </c:pt>
                <c:pt idx="234">
                  <c:v>1459</c:v>
                </c:pt>
                <c:pt idx="235">
                  <c:v>2937</c:v>
                </c:pt>
                <c:pt idx="236">
                  <c:v>2094</c:v>
                </c:pt>
                <c:pt idx="237">
                  <c:v>1398</c:v>
                </c:pt>
                <c:pt idx="238">
                  <c:v>2111</c:v>
                </c:pt>
                <c:pt idx="239">
                  <c:v>1821</c:v>
                </c:pt>
                <c:pt idx="240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B-49B2-9811-35B49A2A15C4}"/>
            </c:ext>
          </c:extLst>
        </c:ser>
        <c:ser>
          <c:idx val="2"/>
          <c:order val="1"/>
          <c:tx>
            <c:strRef>
              <c:f>'Shipping rates'!$C$13</c:f>
              <c:strCache>
                <c:ptCount val="1"/>
                <c:pt idx="0">
                  <c:v>Container freight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'Shipping rates'!$C$14:$C$254</c:f>
              <c:numCache>
                <c:formatCode>#,##0</c:formatCode>
                <c:ptCount val="241"/>
                <c:pt idx="113">
                  <c:v>936.89</c:v>
                </c:pt>
                <c:pt idx="114">
                  <c:v>892.47</c:v>
                </c:pt>
                <c:pt idx="115">
                  <c:v>996.5</c:v>
                </c:pt>
                <c:pt idx="116">
                  <c:v>1113.73</c:v>
                </c:pt>
                <c:pt idx="117">
                  <c:v>1168.25</c:v>
                </c:pt>
                <c:pt idx="118">
                  <c:v>981.06</c:v>
                </c:pt>
                <c:pt idx="119">
                  <c:v>1067.44</c:v>
                </c:pt>
                <c:pt idx="120">
                  <c:v>1143.8699999999999</c:v>
                </c:pt>
                <c:pt idx="121">
                  <c:v>1108.6400000000001</c:v>
                </c:pt>
                <c:pt idx="122">
                  <c:v>1058.67</c:v>
                </c:pt>
                <c:pt idx="123">
                  <c:v>1060.75</c:v>
                </c:pt>
                <c:pt idx="124">
                  <c:v>1107.19</c:v>
                </c:pt>
                <c:pt idx="125">
                  <c:v>935.81</c:v>
                </c:pt>
                <c:pt idx="126">
                  <c:v>1112</c:v>
                </c:pt>
                <c:pt idx="127">
                  <c:v>949.65</c:v>
                </c:pt>
                <c:pt idx="128">
                  <c:v>1076.6300000000001</c:v>
                </c:pt>
                <c:pt idx="129">
                  <c:v>1054.1300000000001</c:v>
                </c:pt>
                <c:pt idx="130">
                  <c:v>1023.04</c:v>
                </c:pt>
                <c:pt idx="131">
                  <c:v>804.59</c:v>
                </c:pt>
                <c:pt idx="132">
                  <c:v>702.46</c:v>
                </c:pt>
                <c:pt idx="133">
                  <c:v>661.55</c:v>
                </c:pt>
                <c:pt idx="134">
                  <c:v>640.64</c:v>
                </c:pt>
                <c:pt idx="135">
                  <c:v>822.39</c:v>
                </c:pt>
                <c:pt idx="136">
                  <c:v>690.38</c:v>
                </c:pt>
                <c:pt idx="137">
                  <c:v>571.95000000000005</c:v>
                </c:pt>
                <c:pt idx="138">
                  <c:v>759</c:v>
                </c:pt>
                <c:pt idx="139">
                  <c:v>535.22</c:v>
                </c:pt>
                <c:pt idx="140">
                  <c:v>488.68</c:v>
                </c:pt>
                <c:pt idx="141">
                  <c:v>591.51</c:v>
                </c:pt>
                <c:pt idx="142">
                  <c:v>467.54</c:v>
                </c:pt>
                <c:pt idx="143">
                  <c:v>418.47</c:v>
                </c:pt>
                <c:pt idx="144">
                  <c:v>603.64</c:v>
                </c:pt>
                <c:pt idx="145">
                  <c:v>577.80999999999995</c:v>
                </c:pt>
                <c:pt idx="146">
                  <c:v>752.65</c:v>
                </c:pt>
                <c:pt idx="147">
                  <c:v>745.2</c:v>
                </c:pt>
                <c:pt idx="148">
                  <c:v>596.38</c:v>
                </c:pt>
                <c:pt idx="149">
                  <c:v>707.68</c:v>
                </c:pt>
                <c:pt idx="150">
                  <c:v>884.95</c:v>
                </c:pt>
                <c:pt idx="151">
                  <c:v>782.1</c:v>
                </c:pt>
                <c:pt idx="152">
                  <c:v>951.66</c:v>
                </c:pt>
                <c:pt idx="153">
                  <c:v>954.27</c:v>
                </c:pt>
                <c:pt idx="154">
                  <c:v>815.1</c:v>
                </c:pt>
                <c:pt idx="155">
                  <c:v>830.02</c:v>
                </c:pt>
                <c:pt idx="156">
                  <c:v>909.25</c:v>
                </c:pt>
                <c:pt idx="157">
                  <c:v>853.43</c:v>
                </c:pt>
                <c:pt idx="158">
                  <c:v>918.83</c:v>
                </c:pt>
                <c:pt idx="159">
                  <c:v>925.45</c:v>
                </c:pt>
                <c:pt idx="160">
                  <c:v>821.35</c:v>
                </c:pt>
                <c:pt idx="161">
                  <c:v>715.97</c:v>
                </c:pt>
                <c:pt idx="162">
                  <c:v>806.81</c:v>
                </c:pt>
                <c:pt idx="163">
                  <c:v>705.19</c:v>
                </c:pt>
                <c:pt idx="164">
                  <c:v>824.18</c:v>
                </c:pt>
                <c:pt idx="165">
                  <c:v>858.6</c:v>
                </c:pt>
                <c:pt idx="166">
                  <c:v>854.19</c:v>
                </c:pt>
                <c:pt idx="167">
                  <c:v>658.68</c:v>
                </c:pt>
                <c:pt idx="168">
                  <c:v>760.67</c:v>
                </c:pt>
                <c:pt idx="169">
                  <c:v>764.34</c:v>
                </c:pt>
                <c:pt idx="170">
                  <c:v>821.18</c:v>
                </c:pt>
                <c:pt idx="171">
                  <c:v>863.59</c:v>
                </c:pt>
                <c:pt idx="172">
                  <c:v>939.48</c:v>
                </c:pt>
                <c:pt idx="173">
                  <c:v>870.58</c:v>
                </c:pt>
                <c:pt idx="174">
                  <c:v>966.63</c:v>
                </c:pt>
                <c:pt idx="175">
                  <c:v>890.41</c:v>
                </c:pt>
                <c:pt idx="176">
                  <c:v>910.81</c:v>
                </c:pt>
                <c:pt idx="177">
                  <c:v>945.44</c:v>
                </c:pt>
                <c:pt idx="178">
                  <c:v>847.75</c:v>
                </c:pt>
                <c:pt idx="179">
                  <c:v>793.49</c:v>
                </c:pt>
                <c:pt idx="180">
                  <c:v>778</c:v>
                </c:pt>
                <c:pt idx="181">
                  <c:v>782.12</c:v>
                </c:pt>
                <c:pt idx="182">
                  <c:v>829.7</c:v>
                </c:pt>
                <c:pt idx="183">
                  <c:v>788.93</c:v>
                </c:pt>
                <c:pt idx="184">
                  <c:v>819.65</c:v>
                </c:pt>
                <c:pt idx="185">
                  <c:v>722.9</c:v>
                </c:pt>
                <c:pt idx="186">
                  <c:v>774.27</c:v>
                </c:pt>
                <c:pt idx="187">
                  <c:v>819.63</c:v>
                </c:pt>
                <c:pt idx="188">
                  <c:v>958.57</c:v>
                </c:pt>
                <c:pt idx="189">
                  <c:v>981.19</c:v>
                </c:pt>
                <c:pt idx="190">
                  <c:v>875.76</c:v>
                </c:pt>
                <c:pt idx="191">
                  <c:v>889.8</c:v>
                </c:pt>
                <c:pt idx="192">
                  <c:v>852.27</c:v>
                </c:pt>
                <c:pt idx="193">
                  <c:v>920.38</c:v>
                </c:pt>
                <c:pt idx="194">
                  <c:v>1001.33</c:v>
                </c:pt>
                <c:pt idx="195">
                  <c:v>1103.47</c:v>
                </c:pt>
                <c:pt idx="196">
                  <c:v>1263.26</c:v>
                </c:pt>
                <c:pt idx="197">
                  <c:v>1443.54</c:v>
                </c:pt>
                <c:pt idx="198">
                  <c:v>1529.99</c:v>
                </c:pt>
                <c:pt idx="199">
                  <c:v>2048.27</c:v>
                </c:pt>
                <c:pt idx="200">
                  <c:v>2641.87</c:v>
                </c:pt>
                <c:pt idx="201">
                  <c:v>2861.69</c:v>
                </c:pt>
                <c:pt idx="202">
                  <c:v>2775.29</c:v>
                </c:pt>
                <c:pt idx="203">
                  <c:v>2570.6799999999998</c:v>
                </c:pt>
                <c:pt idx="204">
                  <c:v>3100.74</c:v>
                </c:pt>
                <c:pt idx="205">
                  <c:v>3495.76</c:v>
                </c:pt>
                <c:pt idx="206">
                  <c:v>3785.4</c:v>
                </c:pt>
                <c:pt idx="207">
                  <c:v>4196.24</c:v>
                </c:pt>
                <c:pt idx="208">
                  <c:v>4385.62</c:v>
                </c:pt>
                <c:pt idx="209">
                  <c:v>4643.79</c:v>
                </c:pt>
                <c:pt idx="210">
                  <c:v>4567.28</c:v>
                </c:pt>
                <c:pt idx="211">
                  <c:v>4601.97</c:v>
                </c:pt>
                <c:pt idx="212">
                  <c:v>5046.66</c:v>
                </c:pt>
                <c:pt idx="213">
                  <c:v>5010.3599999999997</c:v>
                </c:pt>
                <c:pt idx="214">
                  <c:v>4818.47</c:v>
                </c:pt>
                <c:pt idx="215">
                  <c:v>4434.07</c:v>
                </c:pt>
                <c:pt idx="216">
                  <c:v>4177.3</c:v>
                </c:pt>
                <c:pt idx="217">
                  <c:v>4175.3500000000004</c:v>
                </c:pt>
                <c:pt idx="218">
                  <c:v>4216.13</c:v>
                </c:pt>
                <c:pt idx="219">
                  <c:v>3887.85</c:v>
                </c:pt>
                <c:pt idx="220">
                  <c:v>3154.26</c:v>
                </c:pt>
                <c:pt idx="221">
                  <c:v>1922.95</c:v>
                </c:pt>
                <c:pt idx="222">
                  <c:v>1697.65</c:v>
                </c:pt>
                <c:pt idx="223">
                  <c:v>1229.9000000000001</c:v>
                </c:pt>
                <c:pt idx="224">
                  <c:v>1107.55</c:v>
                </c:pt>
                <c:pt idx="225">
                  <c:v>1029.75</c:v>
                </c:pt>
                <c:pt idx="226">
                  <c:v>946.68</c:v>
                </c:pt>
                <c:pt idx="227">
                  <c:v>923.78</c:v>
                </c:pt>
                <c:pt idx="228">
                  <c:v>999.73</c:v>
                </c:pt>
                <c:pt idx="229">
                  <c:v>983.46</c:v>
                </c:pt>
                <c:pt idx="230">
                  <c:v>953.6</c:v>
                </c:pt>
                <c:pt idx="231">
                  <c:v>1029.23</c:v>
                </c:pt>
                <c:pt idx="232">
                  <c:v>1013.78</c:v>
                </c:pt>
                <c:pt idx="233">
                  <c:v>886.85</c:v>
                </c:pt>
                <c:pt idx="234">
                  <c:v>1012.6</c:v>
                </c:pt>
                <c:pt idx="235">
                  <c:v>993.21</c:v>
                </c:pt>
                <c:pt idx="236">
                  <c:v>1759.57</c:v>
                </c:pt>
                <c:pt idx="237">
                  <c:v>2179.09</c:v>
                </c:pt>
                <c:pt idx="238">
                  <c:v>2109.91</c:v>
                </c:pt>
                <c:pt idx="239">
                  <c:v>1730.98</c:v>
                </c:pt>
                <c:pt idx="240">
                  <c:v>1940.6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B-49B2-9811-35B49A2A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3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4639159057362"/>
          <c:y val="4.8166401297493208E-2"/>
          <c:w val="0.82390086485091008"/>
          <c:h val="0.73320399315671614"/>
        </c:manualLayout>
      </c:layout>
      <c:lineChart>
        <c:grouping val="standard"/>
        <c:varyColors val="0"/>
        <c:ser>
          <c:idx val="0"/>
          <c:order val="0"/>
          <c:tx>
            <c:strRef>
              <c:f>'SFD &amp; net exports'!$B$12</c:f>
              <c:strCache>
                <c:ptCount val="1"/>
                <c:pt idx="0">
                  <c:v>State final demand(a)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'SFD &amp; net exports'!$B$13:$B$43</c:f>
              <c:numCache>
                <c:formatCode>#,##0.0</c:formatCode>
                <c:ptCount val="31"/>
                <c:pt idx="0">
                  <c:v>44.597999999999999</c:v>
                </c:pt>
                <c:pt idx="1">
                  <c:v>47.316000000000003</c:v>
                </c:pt>
                <c:pt idx="2">
                  <c:v>50.087000000000003</c:v>
                </c:pt>
                <c:pt idx="3">
                  <c:v>54.424999999999997</c:v>
                </c:pt>
                <c:pt idx="4">
                  <c:v>56.25</c:v>
                </c:pt>
                <c:pt idx="5">
                  <c:v>63.533999999999999</c:v>
                </c:pt>
                <c:pt idx="6">
                  <c:v>63.43</c:v>
                </c:pt>
                <c:pt idx="7">
                  <c:v>66.06</c:v>
                </c:pt>
                <c:pt idx="8">
                  <c:v>68.67</c:v>
                </c:pt>
                <c:pt idx="9">
                  <c:v>73.488</c:v>
                </c:pt>
                <c:pt idx="10">
                  <c:v>80.325000000000003</c:v>
                </c:pt>
                <c:pt idx="11">
                  <c:v>88.43</c:v>
                </c:pt>
                <c:pt idx="12">
                  <c:v>96.474000000000004</c:v>
                </c:pt>
                <c:pt idx="13">
                  <c:v>112.828</c:v>
                </c:pt>
                <c:pt idx="14">
                  <c:v>130.126</c:v>
                </c:pt>
                <c:pt idx="15">
                  <c:v>146.113</c:v>
                </c:pt>
                <c:pt idx="16">
                  <c:v>157.00800000000001</c:v>
                </c:pt>
                <c:pt idx="17">
                  <c:v>163.17699999999999</c:v>
                </c:pt>
                <c:pt idx="18">
                  <c:v>177.756</c:v>
                </c:pt>
                <c:pt idx="19">
                  <c:v>208.92699999999999</c:v>
                </c:pt>
                <c:pt idx="20">
                  <c:v>223.07</c:v>
                </c:pt>
                <c:pt idx="21">
                  <c:v>226.239</c:v>
                </c:pt>
                <c:pt idx="22">
                  <c:v>224.98500000000001</c:v>
                </c:pt>
                <c:pt idx="23">
                  <c:v>216.71299999999999</c:v>
                </c:pt>
                <c:pt idx="24">
                  <c:v>200.38900000000001</c:v>
                </c:pt>
                <c:pt idx="25">
                  <c:v>201.965</c:v>
                </c:pt>
                <c:pt idx="26">
                  <c:v>201.86</c:v>
                </c:pt>
                <c:pt idx="27">
                  <c:v>208.11699999999999</c:v>
                </c:pt>
                <c:pt idx="28">
                  <c:v>221.446</c:v>
                </c:pt>
                <c:pt idx="29">
                  <c:v>246.535</c:v>
                </c:pt>
                <c:pt idx="30">
                  <c:v>274.59800000000001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7-4BDE-A00A-97995EA78EE0}"/>
            </c:ext>
          </c:extLst>
        </c:ser>
        <c:ser>
          <c:idx val="1"/>
          <c:order val="1"/>
          <c:tx>
            <c:strRef>
              <c:f>'SFD &amp; net exports'!$C$12</c:f>
              <c:strCache>
                <c:ptCount val="1"/>
                <c:pt idx="0">
                  <c:v>Net exports of goods &amp; services(b)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'SFD &amp; net exports'!$C$13:$C$43</c:f>
              <c:numCache>
                <c:formatCode>#,##0.0</c:formatCode>
                <c:ptCount val="31"/>
                <c:pt idx="0">
                  <c:v>10.798</c:v>
                </c:pt>
                <c:pt idx="1">
                  <c:v>11.76</c:v>
                </c:pt>
                <c:pt idx="2">
                  <c:v>11.484999999999999</c:v>
                </c:pt>
                <c:pt idx="3">
                  <c:v>13.919</c:v>
                </c:pt>
                <c:pt idx="4">
                  <c:v>15.048999999999999</c:v>
                </c:pt>
                <c:pt idx="5">
                  <c:v>15.03</c:v>
                </c:pt>
                <c:pt idx="6">
                  <c:v>14.143000000000001</c:v>
                </c:pt>
                <c:pt idx="7">
                  <c:v>18.114999999999998</c:v>
                </c:pt>
                <c:pt idx="8">
                  <c:v>23.936</c:v>
                </c:pt>
                <c:pt idx="9">
                  <c:v>23.01</c:v>
                </c:pt>
                <c:pt idx="10">
                  <c:v>23.914000000000001</c:v>
                </c:pt>
                <c:pt idx="11">
                  <c:v>22.885999999999999</c:v>
                </c:pt>
                <c:pt idx="12">
                  <c:v>26.47</c:v>
                </c:pt>
                <c:pt idx="13">
                  <c:v>32.252000000000002</c:v>
                </c:pt>
                <c:pt idx="14">
                  <c:v>38.686</c:v>
                </c:pt>
                <c:pt idx="15">
                  <c:v>41.073999999999998</c:v>
                </c:pt>
                <c:pt idx="16">
                  <c:v>50.527000000000001</c:v>
                </c:pt>
                <c:pt idx="17">
                  <c:v>53.085000000000001</c:v>
                </c:pt>
                <c:pt idx="18">
                  <c:v>80.233999999999995</c:v>
                </c:pt>
                <c:pt idx="19">
                  <c:v>77.781999999999996</c:v>
                </c:pt>
                <c:pt idx="20">
                  <c:v>71.174999999999997</c:v>
                </c:pt>
                <c:pt idx="21">
                  <c:v>87.052999999999997</c:v>
                </c:pt>
                <c:pt idx="22">
                  <c:v>67.784999999999997</c:v>
                </c:pt>
                <c:pt idx="23">
                  <c:v>62.993000000000002</c:v>
                </c:pt>
                <c:pt idx="24">
                  <c:v>85.504000000000005</c:v>
                </c:pt>
                <c:pt idx="25">
                  <c:v>94.456000000000003</c:v>
                </c:pt>
                <c:pt idx="26">
                  <c:v>125.595</c:v>
                </c:pt>
                <c:pt idx="27">
                  <c:v>148.32599999999999</c:v>
                </c:pt>
                <c:pt idx="28">
                  <c:v>191.22499999999999</c:v>
                </c:pt>
                <c:pt idx="29">
                  <c:v>199.35599999999999</c:v>
                </c:pt>
                <c:pt idx="30">
                  <c:v>219.054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7-4BDE-A00A-97995EA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87378127282042728"/>
          <c:w val="0.93086482939632531"/>
          <c:h val="9.8441160103462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86389826705993E-2"/>
          <c:y val="4.569055036344756E-2"/>
          <c:w val="0.8551172347375966"/>
          <c:h val="0.71639414232099496"/>
        </c:manualLayout>
      </c:layout>
      <c:lineChart>
        <c:grouping val="standard"/>
        <c:varyColors val="0"/>
        <c:ser>
          <c:idx val="0"/>
          <c:order val="0"/>
          <c:tx>
            <c:strRef>
              <c:f>'GSP by component'!$B$12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component'!$B$13:$B$43</c:f>
              <c:numCache>
                <c:formatCode>0</c:formatCode>
                <c:ptCount val="31"/>
                <c:pt idx="0">
                  <c:v>53.525275126718121</c:v>
                </c:pt>
                <c:pt idx="1">
                  <c:v>53.164449716173856</c:v>
                </c:pt>
                <c:pt idx="2">
                  <c:v>51.869359690588745</c:v>
                </c:pt>
                <c:pt idx="3">
                  <c:v>51.29286267726183</c:v>
                </c:pt>
                <c:pt idx="4">
                  <c:v>52.055083257219138</c:v>
                </c:pt>
                <c:pt idx="5">
                  <c:v>51.480869038458387</c:v>
                </c:pt>
                <c:pt idx="6">
                  <c:v>53.157903171525192</c:v>
                </c:pt>
                <c:pt idx="7">
                  <c:v>50.636639237765266</c:v>
                </c:pt>
                <c:pt idx="8">
                  <c:v>49.652731930176671</c:v>
                </c:pt>
                <c:pt idx="9">
                  <c:v>48.498599508298987</c:v>
                </c:pt>
                <c:pt idx="10">
                  <c:v>48.01100967310785</c:v>
                </c:pt>
                <c:pt idx="11">
                  <c:v>47.686286787726992</c:v>
                </c:pt>
                <c:pt idx="12">
                  <c:v>46.882343503741943</c:v>
                </c:pt>
                <c:pt idx="13">
                  <c:v>44.064165023707488</c:v>
                </c:pt>
                <c:pt idx="14">
                  <c:v>42.828222186542312</c:v>
                </c:pt>
                <c:pt idx="15">
                  <c:v>42.095932420579871</c:v>
                </c:pt>
                <c:pt idx="16">
                  <c:v>39.769882670814148</c:v>
                </c:pt>
                <c:pt idx="17">
                  <c:v>40.396244172084423</c:v>
                </c:pt>
                <c:pt idx="18">
                  <c:v>36.33473859819194</c:v>
                </c:pt>
                <c:pt idx="19">
                  <c:v>35.987015890628754</c:v>
                </c:pt>
                <c:pt idx="20">
                  <c:v>37.976264072362852</c:v>
                </c:pt>
                <c:pt idx="21">
                  <c:v>36.345250643415561</c:v>
                </c:pt>
                <c:pt idx="22">
                  <c:v>40.32962986680328</c:v>
                </c:pt>
                <c:pt idx="23">
                  <c:v>43.279379531276348</c:v>
                </c:pt>
                <c:pt idx="24">
                  <c:v>41.605430440618662</c:v>
                </c:pt>
                <c:pt idx="25">
                  <c:v>41.017160124630102</c:v>
                </c:pt>
                <c:pt idx="26">
                  <c:v>37.140573964992605</c:v>
                </c:pt>
                <c:pt idx="27">
                  <c:v>33.629398256825944</c:v>
                </c:pt>
                <c:pt idx="28">
                  <c:v>29.966860774339604</c:v>
                </c:pt>
                <c:pt idx="29">
                  <c:v>30.093487036826577</c:v>
                </c:pt>
                <c:pt idx="30">
                  <c:v>30.387921355883492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C0-B9C2-BD15D17E31DB}"/>
            </c:ext>
          </c:extLst>
        </c:ser>
        <c:ser>
          <c:idx val="1"/>
          <c:order val="1"/>
          <c:tx>
            <c:strRef>
              <c:f>'GSP by component'!$C$12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component'!$C$13:$C$43</c:f>
              <c:numCache>
                <c:formatCode>0</c:formatCode>
                <c:ptCount val="31"/>
                <c:pt idx="0">
                  <c:v>24.560482213799716</c:v>
                </c:pt>
                <c:pt idx="1">
                  <c:v>25.074133694823349</c:v>
                </c:pt>
                <c:pt idx="2">
                  <c:v>25.672930421533774</c:v>
                </c:pt>
                <c:pt idx="3">
                  <c:v>25.671657927455538</c:v>
                </c:pt>
                <c:pt idx="4">
                  <c:v>24.718962973371742</c:v>
                </c:pt>
                <c:pt idx="5">
                  <c:v>33.595834902339597</c:v>
                </c:pt>
                <c:pt idx="6">
                  <c:v>26.085353931954035</c:v>
                </c:pt>
                <c:pt idx="7">
                  <c:v>23.186083441605312</c:v>
                </c:pt>
                <c:pt idx="8">
                  <c:v>19.766551350780361</c:v>
                </c:pt>
                <c:pt idx="9">
                  <c:v>21.407341267414413</c:v>
                </c:pt>
                <c:pt idx="10">
                  <c:v>23.591509412590899</c:v>
                </c:pt>
                <c:pt idx="11">
                  <c:v>24.914422876226258</c:v>
                </c:pt>
                <c:pt idx="12">
                  <c:v>24.359906003152105</c:v>
                </c:pt>
                <c:pt idx="13">
                  <c:v>28.686881853583824</c:v>
                </c:pt>
                <c:pt idx="14">
                  <c:v>30.134939859964117</c:v>
                </c:pt>
                <c:pt idx="15">
                  <c:v>31.161552385869527</c:v>
                </c:pt>
                <c:pt idx="16">
                  <c:v>31.629496341622627</c:v>
                </c:pt>
                <c:pt idx="17">
                  <c:v>29.057365079021668</c:v>
                </c:pt>
                <c:pt idx="18">
                  <c:v>27.362986676285594</c:v>
                </c:pt>
                <c:pt idx="19">
                  <c:v>34.06051522403385</c:v>
                </c:pt>
                <c:pt idx="20">
                  <c:v>35.873950673521179</c:v>
                </c:pt>
                <c:pt idx="21">
                  <c:v>31.593100648443702</c:v>
                </c:pt>
                <c:pt idx="22">
                  <c:v>31.928390753073771</c:v>
                </c:pt>
                <c:pt idx="23">
                  <c:v>28.532287978418481</c:v>
                </c:pt>
                <c:pt idx="24">
                  <c:v>19.722834696452395</c:v>
                </c:pt>
                <c:pt idx="25">
                  <c:v>18.954030907012793</c:v>
                </c:pt>
                <c:pt idx="26">
                  <c:v>15.781943552664638</c:v>
                </c:pt>
                <c:pt idx="27">
                  <c:v>15.593710776188333</c:v>
                </c:pt>
                <c:pt idx="28">
                  <c:v>14.699905900964175</c:v>
                </c:pt>
                <c:pt idx="29">
                  <c:v>15.075278805816753</c:v>
                </c:pt>
                <c:pt idx="30">
                  <c:v>15.313642365071809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C0-B9C2-BD15D17E31DB}"/>
            </c:ext>
          </c:extLst>
        </c:ser>
        <c:ser>
          <c:idx val="2"/>
          <c:order val="2"/>
          <c:tx>
            <c:strRef>
              <c:f>'GSP by component'!$D$12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component'!$D$13:$D$43</c:f>
              <c:numCache>
                <c:formatCode>0</c:formatCode>
                <c:ptCount val="31"/>
                <c:pt idx="0">
                  <c:v>23.738526873373214</c:v>
                </c:pt>
                <c:pt idx="1">
                  <c:v>21.981699567906464</c:v>
                </c:pt>
                <c:pt idx="2">
                  <c:v>20.293393757080906</c:v>
                </c:pt>
                <c:pt idx="3">
                  <c:v>21.103843450997349</c:v>
                </c:pt>
                <c:pt idx="4">
                  <c:v>22.028033443406169</c:v>
                </c:pt>
                <c:pt idx="5">
                  <c:v>18.941043566528595</c:v>
                </c:pt>
                <c:pt idx="6">
                  <c:v>22.409012964951362</c:v>
                </c:pt>
                <c:pt idx="7">
                  <c:v>21.541792983975746</c:v>
                </c:pt>
                <c:pt idx="8">
                  <c:v>21.254654448464365</c:v>
                </c:pt>
                <c:pt idx="9">
                  <c:v>19.979940555548762</c:v>
                </c:pt>
                <c:pt idx="10">
                  <c:v>19.379063498176382</c:v>
                </c:pt>
                <c:pt idx="11">
                  <c:v>19.686912961803383</c:v>
                </c:pt>
                <c:pt idx="12">
                  <c:v>19.804456356584026</c:v>
                </c:pt>
                <c:pt idx="13">
                  <c:v>19.169667443338277</c:v>
                </c:pt>
                <c:pt idx="14">
                  <c:v>17.87586649819545</c:v>
                </c:pt>
                <c:pt idx="15">
                  <c:v>17.631983279318732</c:v>
                </c:pt>
                <c:pt idx="16">
                  <c:v>17.723688915882864</c:v>
                </c:pt>
                <c:pt idx="17">
                  <c:v>18.805101522018973</c:v>
                </c:pt>
                <c:pt idx="18">
                  <c:v>16.450165701016751</c:v>
                </c:pt>
                <c:pt idx="19">
                  <c:v>16.454957230277486</c:v>
                </c:pt>
                <c:pt idx="20">
                  <c:v>16.875854102947876</c:v>
                </c:pt>
                <c:pt idx="21">
                  <c:v>16.325436051383853</c:v>
                </c:pt>
                <c:pt idx="22">
                  <c:v>17.787845799180328</c:v>
                </c:pt>
                <c:pt idx="23">
                  <c:v>19.536334513572754</c:v>
                </c:pt>
                <c:pt idx="24">
                  <c:v>19.446717429247471</c:v>
                </c:pt>
                <c:pt idx="25">
                  <c:v>19.082810126978657</c:v>
                </c:pt>
                <c:pt idx="26">
                  <c:v>17.517657240166383</c:v>
                </c:pt>
                <c:pt idx="27">
                  <c:v>17.245222879079673</c:v>
                </c:pt>
                <c:pt idx="28">
                  <c:v>15.733086039248844</c:v>
                </c:pt>
                <c:pt idx="29">
                  <c:v>15.740113943502601</c:v>
                </c:pt>
                <c:pt idx="30">
                  <c:v>15.957633131842963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AC0-B9C2-BD15D17E31DB}"/>
            </c:ext>
          </c:extLst>
        </c:ser>
        <c:ser>
          <c:idx val="3"/>
          <c:order val="3"/>
          <c:tx>
            <c:strRef>
              <c:f>'GSP by component'!$E$12</c:f>
              <c:strCache>
                <c:ptCount val="1"/>
                <c:pt idx="0">
                  <c:v>Net exports of goods &amp; services(c)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component'!$E$13:$E$43</c:f>
              <c:numCache>
                <c:formatCode>0</c:formatCode>
                <c:ptCount val="31"/>
                <c:pt idx="0">
                  <c:v>24.654093794237181</c:v>
                </c:pt>
                <c:pt idx="1">
                  <c:v>24.908921460645598</c:v>
                </c:pt>
                <c:pt idx="2">
                  <c:v>22.43426964097355</c:v>
                </c:pt>
                <c:pt idx="3">
                  <c:v>25.0806349892787</c:v>
                </c:pt>
                <c:pt idx="4">
                  <c:v>26.43328883580412</c:v>
                </c:pt>
                <c:pt idx="5">
                  <c:v>24.607475564432949</c:v>
                </c:pt>
                <c:pt idx="6">
                  <c:v>22.665427330566196</c:v>
                </c:pt>
                <c:pt idx="7">
                  <c:v>26.151292045618597</c:v>
                </c:pt>
                <c:pt idx="8">
                  <c:v>31.605355586658568</c:v>
                </c:pt>
                <c:pt idx="9">
                  <c:v>28.144379074574655</c:v>
                </c:pt>
                <c:pt idx="10">
                  <c:v>27.0869673560927</c:v>
                </c:pt>
                <c:pt idx="11">
                  <c:v>23.884366520559382</c:v>
                </c:pt>
                <c:pt idx="12">
                  <c:v>24.980889195081211</c:v>
                </c:pt>
                <c:pt idx="13">
                  <c:v>26.275397976308803</c:v>
                </c:pt>
                <c:pt idx="14">
                  <c:v>27.006122206786781</c:v>
                </c:pt>
                <c:pt idx="15">
                  <c:v>25.550046964711154</c:v>
                </c:pt>
                <c:pt idx="16">
                  <c:v>28.680656861799047</c:v>
                </c:pt>
                <c:pt idx="17">
                  <c:v>28.712287571801003</c:v>
                </c:pt>
                <c:pt idx="18">
                  <c:v>36.176477218928241</c:v>
                </c:pt>
                <c:pt idx="19">
                  <c:v>32.204400354413188</c:v>
                </c:pt>
                <c:pt idx="20">
                  <c:v>28.947989197631287</c:v>
                </c:pt>
                <c:pt idx="21">
                  <c:v>32.423302258193068</c:v>
                </c:pt>
                <c:pt idx="22">
                  <c:v>27.129626664959016</c:v>
                </c:pt>
                <c:pt idx="23">
                  <c:v>26.552436351374137</c:v>
                </c:pt>
                <c:pt idx="24">
                  <c:v>34.465884401591403</c:v>
                </c:pt>
                <c:pt idx="25">
                  <c:v>36.972553194820648</c:v>
                </c:pt>
                <c:pt idx="26">
                  <c:v>43.827294045392371</c:v>
                </c:pt>
                <c:pt idx="27">
                  <c:v>47.372304036639235</c:v>
                </c:pt>
                <c:pt idx="28">
                  <c:v>52.156777176210682</c:v>
                </c:pt>
                <c:pt idx="29">
                  <c:v>49.252647234671237</c:v>
                </c:pt>
                <c:pt idx="30">
                  <c:v>49.187152518929018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9-4AC0-B9C2-BD15D17E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47472"/>
        <c:axId val="1529125360"/>
      </c:lineChart>
      <c:catAx>
        <c:axId val="15305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125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529125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5474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7381985521453E-2"/>
          <c:y val="0.86169009247675821"/>
          <c:w val="0.93826443341559373"/>
          <c:h val="0.11338778914317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'GSP by component comparison'!$B$12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comparison'!$B$13:$B$16</c:f>
              <c:numCache>
                <c:formatCode>#,##0</c:formatCode>
                <c:ptCount val="4"/>
                <c:pt idx="0">
                  <c:v>30.387921355883492</c:v>
                </c:pt>
                <c:pt idx="1">
                  <c:v>15.313642365071809</c:v>
                </c:pt>
                <c:pt idx="2">
                  <c:v>15.957633131842963</c:v>
                </c:pt>
                <c:pt idx="3">
                  <c:v>49.187152518929018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8-449A-B54C-69A9825E57A5}"/>
            </c:ext>
          </c:extLst>
        </c:ser>
        <c:ser>
          <c:idx val="1"/>
          <c:order val="1"/>
          <c:tx>
            <c:strRef>
              <c:f>'GSP by component comparison'!$C$12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comparison'!$C$13:$C$16</c:f>
              <c:numCache>
                <c:formatCode>#,##0</c:formatCode>
                <c:ptCount val="4"/>
                <c:pt idx="0">
                  <c:v>49.646653870721387</c:v>
                </c:pt>
                <c:pt idx="1">
                  <c:v>17.987387300154456</c:v>
                </c:pt>
                <c:pt idx="2">
                  <c:v>26.527001891280278</c:v>
                </c:pt>
                <c:pt idx="3">
                  <c:v>5.3612954410931009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8-449A-B54C-69A9825E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2024092879"/>
        <c:axId val="2024093711"/>
      </c:barChart>
      <c:catAx>
        <c:axId val="2024092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3711"/>
        <c:crosses val="autoZero"/>
        <c:auto val="1"/>
        <c:lblAlgn val="ctr"/>
        <c:lblOffset val="100"/>
        <c:noMultiLvlLbl val="0"/>
      </c:catAx>
      <c:valAx>
        <c:axId val="2024093711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28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horizontalDpi="90" verticalDpi="9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'GSP per capita'!$B$12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per capita'!$B$13:$B$43</c:f>
              <c:numCache>
                <c:formatCode>#,##0</c:formatCode>
                <c:ptCount val="31"/>
                <c:pt idx="0">
                  <c:v>26250</c:v>
                </c:pt>
                <c:pt idx="1">
                  <c:v>27931</c:v>
                </c:pt>
                <c:pt idx="2">
                  <c:v>29789</c:v>
                </c:pt>
                <c:pt idx="3">
                  <c:v>31677</c:v>
                </c:pt>
                <c:pt idx="4">
                  <c:v>31920</c:v>
                </c:pt>
                <c:pt idx="5">
                  <c:v>33728</c:v>
                </c:pt>
                <c:pt idx="6">
                  <c:v>33911</c:v>
                </c:pt>
                <c:pt idx="7">
                  <c:v>37117</c:v>
                </c:pt>
                <c:pt idx="8">
                  <c:v>40018</c:v>
                </c:pt>
                <c:pt idx="9">
                  <c:v>42632</c:v>
                </c:pt>
                <c:pt idx="10">
                  <c:v>45541</c:v>
                </c:pt>
                <c:pt idx="11">
                  <c:v>48735</c:v>
                </c:pt>
                <c:pt idx="12">
                  <c:v>53134</c:v>
                </c:pt>
                <c:pt idx="13">
                  <c:v>60468</c:v>
                </c:pt>
                <c:pt idx="14">
                  <c:v>68973</c:v>
                </c:pt>
                <c:pt idx="15">
                  <c:v>75297</c:v>
                </c:pt>
                <c:pt idx="16">
                  <c:v>79754</c:v>
                </c:pt>
                <c:pt idx="17">
                  <c:v>81673</c:v>
                </c:pt>
                <c:pt idx="18">
                  <c:v>95636</c:v>
                </c:pt>
                <c:pt idx="19">
                  <c:v>101229</c:v>
                </c:pt>
                <c:pt idx="20">
                  <c:v>100050</c:v>
                </c:pt>
                <c:pt idx="21">
                  <c:v>107302</c:v>
                </c:pt>
                <c:pt idx="22">
                  <c:v>98811</c:v>
                </c:pt>
                <c:pt idx="23">
                  <c:v>93118</c:v>
                </c:pt>
                <c:pt idx="24">
                  <c:v>96545</c:v>
                </c:pt>
                <c:pt idx="25">
                  <c:v>98263</c:v>
                </c:pt>
                <c:pt idx="26">
                  <c:v>108696</c:v>
                </c:pt>
                <c:pt idx="27">
                  <c:v>116449</c:v>
                </c:pt>
                <c:pt idx="28">
                  <c:v>134388</c:v>
                </c:pt>
                <c:pt idx="29">
                  <c:v>146493</c:v>
                </c:pt>
                <c:pt idx="30">
                  <c:v>157390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2-47F6-9A4F-AA2BFE9CF62A}"/>
            </c:ext>
          </c:extLst>
        </c:ser>
        <c:ser>
          <c:idx val="7"/>
          <c:order val="1"/>
          <c:tx>
            <c:strRef>
              <c:f>'GSP per capita'!$C$12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per capita'!$C$13:$C$43</c:f>
              <c:numCache>
                <c:formatCode>#,##0</c:formatCode>
                <c:ptCount val="31"/>
                <c:pt idx="0">
                  <c:v>25301</c:v>
                </c:pt>
                <c:pt idx="1">
                  <c:v>26338</c:v>
                </c:pt>
                <c:pt idx="2">
                  <c:v>27715</c:v>
                </c:pt>
                <c:pt idx="3">
                  <c:v>29198</c:v>
                </c:pt>
                <c:pt idx="4">
                  <c:v>30374</c:v>
                </c:pt>
                <c:pt idx="5">
                  <c:v>31838</c:v>
                </c:pt>
                <c:pt idx="6">
                  <c:v>33247</c:v>
                </c:pt>
                <c:pt idx="7">
                  <c:v>35031</c:v>
                </c:pt>
                <c:pt idx="8">
                  <c:v>36962</c:v>
                </c:pt>
                <c:pt idx="9">
                  <c:v>39024</c:v>
                </c:pt>
                <c:pt idx="10">
                  <c:v>40968</c:v>
                </c:pt>
                <c:pt idx="11">
                  <c:v>43586</c:v>
                </c:pt>
                <c:pt idx="12">
                  <c:v>46171</c:v>
                </c:pt>
                <c:pt idx="13">
                  <c:v>49218</c:v>
                </c:pt>
                <c:pt idx="14">
                  <c:v>52801</c:v>
                </c:pt>
                <c:pt idx="15">
                  <c:v>56137</c:v>
                </c:pt>
                <c:pt idx="16">
                  <c:v>58746</c:v>
                </c:pt>
                <c:pt idx="17">
                  <c:v>59663</c:v>
                </c:pt>
                <c:pt idx="18">
                  <c:v>63991</c:v>
                </c:pt>
                <c:pt idx="19">
                  <c:v>66648</c:v>
                </c:pt>
                <c:pt idx="20">
                  <c:v>67064</c:v>
                </c:pt>
                <c:pt idx="21">
                  <c:v>68672</c:v>
                </c:pt>
                <c:pt idx="22">
                  <c:v>68736</c:v>
                </c:pt>
                <c:pt idx="23">
                  <c:v>69175</c:v>
                </c:pt>
                <c:pt idx="24">
                  <c:v>72163</c:v>
                </c:pt>
                <c:pt idx="25">
                  <c:v>74513</c:v>
                </c:pt>
                <c:pt idx="26">
                  <c:v>77563</c:v>
                </c:pt>
                <c:pt idx="27">
                  <c:v>77779</c:v>
                </c:pt>
                <c:pt idx="28">
                  <c:v>81515</c:v>
                </c:pt>
                <c:pt idx="29">
                  <c:v>90553</c:v>
                </c:pt>
                <c:pt idx="30">
                  <c:v>97435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F6-9A4F-AA2BFE9C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consumption'!$A$13:$A$29</c:f>
              <c:strCache>
                <c:ptCount val="17"/>
                <c:pt idx="0">
                  <c:v>Net expenditure interstate</c:v>
                </c:pt>
                <c:pt idx="1">
                  <c:v>Furnishings &amp; household equipment</c:v>
                </c:pt>
                <c:pt idx="2">
                  <c:v>Cigarettes &amp; tobacco</c:v>
                </c:pt>
                <c:pt idx="3">
                  <c:v>Alcoholic beverages</c:v>
                </c:pt>
                <c:pt idx="4">
                  <c:v>Clothing &amp; footwear</c:v>
                </c:pt>
                <c:pt idx="5">
                  <c:v>Communications</c:v>
                </c:pt>
                <c:pt idx="6">
                  <c:v>Education services</c:v>
                </c:pt>
                <c:pt idx="7">
                  <c:v>Electricity, gas &amp; other fuel</c:v>
                </c:pt>
                <c:pt idx="8">
                  <c:v>Insurance &amp; other financial services</c:v>
                </c:pt>
                <c:pt idx="9">
                  <c:v>Other goods &amp; services</c:v>
                </c:pt>
                <c:pt idx="10">
                  <c:v>Operation of vehicles</c:v>
                </c:pt>
                <c:pt idx="11">
                  <c:v>Food</c:v>
                </c:pt>
                <c:pt idx="12">
                  <c:v>Hotels, cafes &amp; restaurants</c:v>
                </c:pt>
                <c:pt idx="13">
                  <c:v>Health</c:v>
                </c:pt>
                <c:pt idx="14">
                  <c:v>Purchase of vehicles</c:v>
                </c:pt>
                <c:pt idx="15">
                  <c:v>Rent &amp; other dwelling services</c:v>
                </c:pt>
                <c:pt idx="16">
                  <c:v>Transport services</c:v>
                </c:pt>
              </c:strCache>
            </c:strRef>
          </c:cat>
          <c:val>
            <c:numRef>
              <c:f>'SFD consumption'!$B$13:$B$29</c:f>
              <c:numCache>
                <c:formatCode>0.0;\-0.0;0.0;@</c:formatCode>
                <c:ptCount val="17"/>
                <c:pt idx="0">
                  <c:v>-0.23542121854667708</c:v>
                </c:pt>
                <c:pt idx="1">
                  <c:v>-0.17656591391000781</c:v>
                </c:pt>
                <c:pt idx="2">
                  <c:v>-0.13302911321986891</c:v>
                </c:pt>
                <c:pt idx="3">
                  <c:v>-7.578628268283441E-2</c:v>
                </c:pt>
                <c:pt idx="4">
                  <c:v>-1.6124740996347746E-2</c:v>
                </c:pt>
                <c:pt idx="5">
                  <c:v>7.0948860383930085E-2</c:v>
                </c:pt>
                <c:pt idx="6">
                  <c:v>0.10319834237662558</c:v>
                </c:pt>
                <c:pt idx="7">
                  <c:v>0.13706029846895584</c:v>
                </c:pt>
                <c:pt idx="8">
                  <c:v>0.14351019486749494</c:v>
                </c:pt>
                <c:pt idx="9">
                  <c:v>0.14512266896712972</c:v>
                </c:pt>
                <c:pt idx="10">
                  <c:v>0.15640998766457315</c:v>
                </c:pt>
                <c:pt idx="11">
                  <c:v>0.19269065490635556</c:v>
                </c:pt>
                <c:pt idx="12">
                  <c:v>0.27653930808736382</c:v>
                </c:pt>
                <c:pt idx="13">
                  <c:v>0.43053058460248483</c:v>
                </c:pt>
                <c:pt idx="14">
                  <c:v>0.43778671805084129</c:v>
                </c:pt>
                <c:pt idx="15">
                  <c:v>0.50309191908604967</c:v>
                </c:pt>
                <c:pt idx="16">
                  <c:v>0.92959131843944753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A-49C2-993E-4F98B12F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1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8801399825"/>
          <c:y val="4.6296296296296294E-2"/>
          <c:w val="0.80134645669291338"/>
          <c:h val="0.678800670749489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'GSP by income'!$B$12</c:f>
              <c:strCache>
                <c:ptCount val="1"/>
                <c:pt idx="0">
                  <c:v>Wages and salaries(a)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income'!$B$13:$B$43</c:f>
              <c:numCache>
                <c:formatCode>#,##0.0</c:formatCode>
                <c:ptCount val="31"/>
                <c:pt idx="0">
                  <c:v>20.292999999999999</c:v>
                </c:pt>
                <c:pt idx="1">
                  <c:v>22.007000000000001</c:v>
                </c:pt>
                <c:pt idx="2">
                  <c:v>23.562000000000001</c:v>
                </c:pt>
                <c:pt idx="3">
                  <c:v>24.831</c:v>
                </c:pt>
                <c:pt idx="4">
                  <c:v>26.452999999999999</c:v>
                </c:pt>
                <c:pt idx="5">
                  <c:v>27.783999999999999</c:v>
                </c:pt>
                <c:pt idx="6">
                  <c:v>29.495000000000001</c:v>
                </c:pt>
                <c:pt idx="7">
                  <c:v>31.495999999999999</c:v>
                </c:pt>
                <c:pt idx="8">
                  <c:v>33.67</c:v>
                </c:pt>
                <c:pt idx="9">
                  <c:v>37.015999999999998</c:v>
                </c:pt>
                <c:pt idx="10">
                  <c:v>40.268999999999998</c:v>
                </c:pt>
                <c:pt idx="11">
                  <c:v>43.091000000000001</c:v>
                </c:pt>
                <c:pt idx="12">
                  <c:v>46.192999999999998</c:v>
                </c:pt>
                <c:pt idx="13">
                  <c:v>50.31</c:v>
                </c:pt>
                <c:pt idx="14">
                  <c:v>58.161999999999999</c:v>
                </c:pt>
                <c:pt idx="15">
                  <c:v>67.813000000000002</c:v>
                </c:pt>
                <c:pt idx="16">
                  <c:v>73.885999999999996</c:v>
                </c:pt>
                <c:pt idx="17">
                  <c:v>77.128</c:v>
                </c:pt>
                <c:pt idx="18">
                  <c:v>87.676000000000002</c:v>
                </c:pt>
                <c:pt idx="19">
                  <c:v>99.105000000000004</c:v>
                </c:pt>
                <c:pt idx="20">
                  <c:v>107.247</c:v>
                </c:pt>
                <c:pt idx="21">
                  <c:v>111.318</c:v>
                </c:pt>
                <c:pt idx="22">
                  <c:v>110.562</c:v>
                </c:pt>
                <c:pt idx="23">
                  <c:v>109.301</c:v>
                </c:pt>
                <c:pt idx="24">
                  <c:v>104.81</c:v>
                </c:pt>
                <c:pt idx="25">
                  <c:v>107.371</c:v>
                </c:pt>
                <c:pt idx="26">
                  <c:v>110.416</c:v>
                </c:pt>
                <c:pt idx="27">
                  <c:v>115.68</c:v>
                </c:pt>
                <c:pt idx="28">
                  <c:v>121.43</c:v>
                </c:pt>
                <c:pt idx="29">
                  <c:v>132.52699999999999</c:v>
                </c:pt>
                <c:pt idx="30">
                  <c:v>146.02000000000001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5C8-9BE1-CC22A2DF78C6}"/>
            </c:ext>
          </c:extLst>
        </c:ser>
        <c:ser>
          <c:idx val="1"/>
          <c:order val="1"/>
          <c:tx>
            <c:strRef>
              <c:f>'GSP by income'!$C$12</c:f>
              <c:strCache>
                <c:ptCount val="1"/>
                <c:pt idx="0">
                  <c:v>Profits(b)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income'!$C$13:$C$43</c:f>
              <c:numCache>
                <c:formatCode>#,##0.0</c:formatCode>
                <c:ptCount val="31"/>
                <c:pt idx="0">
                  <c:v>19.745999999999999</c:v>
                </c:pt>
                <c:pt idx="1">
                  <c:v>21.187000000000001</c:v>
                </c:pt>
                <c:pt idx="2">
                  <c:v>22.876000000000001</c:v>
                </c:pt>
                <c:pt idx="3">
                  <c:v>25.69</c:v>
                </c:pt>
                <c:pt idx="4">
                  <c:v>25.498000000000001</c:v>
                </c:pt>
                <c:pt idx="5">
                  <c:v>27.672999999999998</c:v>
                </c:pt>
                <c:pt idx="6">
                  <c:v>27.248000000000001</c:v>
                </c:pt>
                <c:pt idx="7">
                  <c:v>31.408999999999999</c:v>
                </c:pt>
                <c:pt idx="8">
                  <c:v>35.146000000000001</c:v>
                </c:pt>
                <c:pt idx="9">
                  <c:v>37.805</c:v>
                </c:pt>
                <c:pt idx="10">
                  <c:v>40.164000000000001</c:v>
                </c:pt>
                <c:pt idx="11">
                  <c:v>43.921999999999997</c:v>
                </c:pt>
                <c:pt idx="12">
                  <c:v>50.618000000000002</c:v>
                </c:pt>
                <c:pt idx="13">
                  <c:v>61.817</c:v>
                </c:pt>
                <c:pt idx="14">
                  <c:v>73.409000000000006</c:v>
                </c:pt>
                <c:pt idx="15">
                  <c:v>80.784000000000006</c:v>
                </c:pt>
                <c:pt idx="16">
                  <c:v>91.210999999999999</c:v>
                </c:pt>
                <c:pt idx="17">
                  <c:v>95.483000000000004</c:v>
                </c:pt>
                <c:pt idx="18">
                  <c:v>121.26300000000001</c:v>
                </c:pt>
                <c:pt idx="19">
                  <c:v>128.452</c:v>
                </c:pt>
                <c:pt idx="20">
                  <c:v>122.01</c:v>
                </c:pt>
                <c:pt idx="21">
                  <c:v>139.53100000000001</c:v>
                </c:pt>
                <c:pt idx="22">
                  <c:v>122.938</c:v>
                </c:pt>
                <c:pt idx="23">
                  <c:v>111.089</c:v>
                </c:pt>
                <c:pt idx="24">
                  <c:v>126.133</c:v>
                </c:pt>
                <c:pt idx="25">
                  <c:v>129.86000000000001</c:v>
                </c:pt>
                <c:pt idx="26">
                  <c:v>157.54300000000001</c:v>
                </c:pt>
                <c:pt idx="27">
                  <c:v>182.67400000000001</c:v>
                </c:pt>
                <c:pt idx="28">
                  <c:v>230.583</c:v>
                </c:pt>
                <c:pt idx="29">
                  <c:v>249.923</c:v>
                </c:pt>
                <c:pt idx="30">
                  <c:v>276.41000000000003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5C8-9BE1-CC22A2DF78C6}"/>
            </c:ext>
          </c:extLst>
        </c:ser>
        <c:ser>
          <c:idx val="2"/>
          <c:order val="2"/>
          <c:tx>
            <c:strRef>
              <c:f>'GSP by income'!$D$12</c:f>
              <c:strCache>
                <c:ptCount val="1"/>
                <c:pt idx="0">
                  <c:v>Other(c)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income'!$D$13:$D$43</c:f>
              <c:numCache>
                <c:formatCode>#,##0.0</c:formatCode>
                <c:ptCount val="31"/>
                <c:pt idx="0">
                  <c:v>3.7589999999999999</c:v>
                </c:pt>
                <c:pt idx="1">
                  <c:v>4.0179999999999998</c:v>
                </c:pt>
                <c:pt idx="2">
                  <c:v>4.758</c:v>
                </c:pt>
                <c:pt idx="3">
                  <c:v>4.9770000000000003</c:v>
                </c:pt>
                <c:pt idx="4">
                  <c:v>4.9809999999999999</c:v>
                </c:pt>
                <c:pt idx="5">
                  <c:v>5.6210000000000004</c:v>
                </c:pt>
                <c:pt idx="6">
                  <c:v>5.6559999999999997</c:v>
                </c:pt>
                <c:pt idx="7">
                  <c:v>6.3650000000000002</c:v>
                </c:pt>
                <c:pt idx="8">
                  <c:v>6.9180000000000001</c:v>
                </c:pt>
                <c:pt idx="9">
                  <c:v>6.9370000000000003</c:v>
                </c:pt>
                <c:pt idx="10">
                  <c:v>7.8529999999999998</c:v>
                </c:pt>
                <c:pt idx="11">
                  <c:v>8.8070000000000004</c:v>
                </c:pt>
                <c:pt idx="12">
                  <c:v>9.1509999999999998</c:v>
                </c:pt>
                <c:pt idx="13">
                  <c:v>10.619</c:v>
                </c:pt>
                <c:pt idx="14">
                  <c:v>11.679</c:v>
                </c:pt>
                <c:pt idx="15">
                  <c:v>12.161</c:v>
                </c:pt>
                <c:pt idx="16">
                  <c:v>11.074</c:v>
                </c:pt>
                <c:pt idx="17">
                  <c:v>12.276</c:v>
                </c:pt>
                <c:pt idx="18">
                  <c:v>12.845000000000001</c:v>
                </c:pt>
                <c:pt idx="19">
                  <c:v>13.968</c:v>
                </c:pt>
                <c:pt idx="20">
                  <c:v>16.614999999999998</c:v>
                </c:pt>
                <c:pt idx="21">
                  <c:v>17.640999999999998</c:v>
                </c:pt>
                <c:pt idx="22">
                  <c:v>16.356000000000002</c:v>
                </c:pt>
                <c:pt idx="23">
                  <c:v>16.850999999999999</c:v>
                </c:pt>
                <c:pt idx="24">
                  <c:v>17.138999999999999</c:v>
                </c:pt>
                <c:pt idx="25">
                  <c:v>18.245000000000001</c:v>
                </c:pt>
                <c:pt idx="26">
                  <c:v>18.608000000000001</c:v>
                </c:pt>
                <c:pt idx="27">
                  <c:v>14.753</c:v>
                </c:pt>
                <c:pt idx="28">
                  <c:v>14.622</c:v>
                </c:pt>
                <c:pt idx="29">
                  <c:v>22.311</c:v>
                </c:pt>
                <c:pt idx="30">
                  <c:v>22.917999999999999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065871"/>
        <c:axId val="22059631"/>
      </c:barChart>
      <c:lineChart>
        <c:grouping val="standard"/>
        <c:varyColors val="0"/>
        <c:ser>
          <c:idx val="3"/>
          <c:order val="3"/>
          <c:tx>
            <c:strRef>
              <c:f>'GSP by income'!$E$12</c:f>
              <c:strCache>
                <c:ptCount val="1"/>
                <c:pt idx="0">
                  <c:v>Wages and salaries % of GSP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income'!$E$13:$E$43</c:f>
              <c:numCache>
                <c:formatCode>#,##0</c:formatCode>
                <c:ptCount val="31"/>
                <c:pt idx="0">
                  <c:v>46.333165897986213</c:v>
                </c:pt>
                <c:pt idx="1">
                  <c:v>46.613149199356094</c:v>
                </c:pt>
                <c:pt idx="2">
                  <c:v>46.024924795874519</c:v>
                </c:pt>
                <c:pt idx="3">
                  <c:v>44.742959078869127</c:v>
                </c:pt>
                <c:pt idx="4">
                  <c:v>46.464202908733228</c:v>
                </c:pt>
                <c:pt idx="5">
                  <c:v>45.488629479853962</c:v>
                </c:pt>
                <c:pt idx="6">
                  <c:v>47.268385711309477</c:v>
                </c:pt>
                <c:pt idx="7">
                  <c:v>45.468456763389639</c:v>
                </c:pt>
                <c:pt idx="8">
                  <c:v>44.458235402857369</c:v>
                </c:pt>
                <c:pt idx="9">
                  <c:v>45.275633890676026</c:v>
                </c:pt>
                <c:pt idx="10">
                  <c:v>45.611988310717436</c:v>
                </c:pt>
                <c:pt idx="11">
                  <c:v>44.970778543101645</c:v>
                </c:pt>
                <c:pt idx="12">
                  <c:v>43.594341314257136</c:v>
                </c:pt>
                <c:pt idx="13">
                  <c:v>40.987079008684603</c:v>
                </c:pt>
                <c:pt idx="14">
                  <c:v>40.602028635452953</c:v>
                </c:pt>
                <c:pt idx="15">
                  <c:v>42.183019302185258</c:v>
                </c:pt>
                <c:pt idx="16">
                  <c:v>41.939933360201174</c:v>
                </c:pt>
                <c:pt idx="17">
                  <c:v>41.716517205196716</c:v>
                </c:pt>
                <c:pt idx="18">
                  <c:v>39.531979169015038</c:v>
                </c:pt>
                <c:pt idx="19">
                  <c:v>41.032849465481981</c:v>
                </c:pt>
                <c:pt idx="20">
                  <c:v>43.619037547992448</c:v>
                </c:pt>
                <c:pt idx="21">
                  <c:v>41.460916462126939</c:v>
                </c:pt>
                <c:pt idx="22">
                  <c:v>44.250288165983612</c:v>
                </c:pt>
                <c:pt idx="23">
                  <c:v>46.071910301804081</c:v>
                </c:pt>
                <c:pt idx="24">
                  <c:v>42.247957336859038</c:v>
                </c:pt>
                <c:pt idx="25">
                  <c:v>42.027822574331836</c:v>
                </c:pt>
                <c:pt idx="26">
                  <c:v>38.530470952793053</c:v>
                </c:pt>
                <c:pt idx="27">
                  <c:v>36.945836407362336</c:v>
                </c:pt>
                <c:pt idx="28">
                  <c:v>33.120133102404296</c:v>
                </c:pt>
                <c:pt idx="29">
                  <c:v>32.741957001892466</c:v>
                </c:pt>
                <c:pt idx="30">
                  <c:v>32.787842316570412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183"/>
        <c:axId val="22095823"/>
      </c:lineChart>
      <c:catAx>
        <c:axId val="22065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96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0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5871"/>
        <c:crosses val="autoZero"/>
        <c:crossBetween val="between"/>
        <c:majorUnit val="100"/>
      </c:valAx>
      <c:valAx>
        <c:axId val="22095823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9183"/>
        <c:crosses val="max"/>
        <c:crossBetween val="between"/>
        <c:majorUnit val="10"/>
      </c:valAx>
      <c:catAx>
        <c:axId val="220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5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325021872265987E-2"/>
          <c:y val="0.83658282298046083"/>
          <c:w val="0.92234973753280858"/>
          <c:h val="0.1356393992417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'Household income'!$B$12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'Household income'!$B$13:$B$43</c:f>
              <c:numCache>
                <c:formatCode>#,##0</c:formatCode>
                <c:ptCount val="31"/>
                <c:pt idx="0">
                  <c:v>16208</c:v>
                </c:pt>
                <c:pt idx="1">
                  <c:v>17056</c:v>
                </c:pt>
                <c:pt idx="2">
                  <c:v>17855</c:v>
                </c:pt>
                <c:pt idx="3">
                  <c:v>18529</c:v>
                </c:pt>
                <c:pt idx="4">
                  <c:v>19087</c:v>
                </c:pt>
                <c:pt idx="5">
                  <c:v>19686</c:v>
                </c:pt>
                <c:pt idx="6">
                  <c:v>20025</c:v>
                </c:pt>
                <c:pt idx="7">
                  <c:v>20949</c:v>
                </c:pt>
                <c:pt idx="8">
                  <c:v>22509</c:v>
                </c:pt>
                <c:pt idx="9">
                  <c:v>24967</c:v>
                </c:pt>
                <c:pt idx="10">
                  <c:v>26333</c:v>
                </c:pt>
                <c:pt idx="11">
                  <c:v>28254</c:v>
                </c:pt>
                <c:pt idx="12">
                  <c:v>29882</c:v>
                </c:pt>
                <c:pt idx="13">
                  <c:v>31891</c:v>
                </c:pt>
                <c:pt idx="14">
                  <c:v>35066</c:v>
                </c:pt>
                <c:pt idx="15">
                  <c:v>40016</c:v>
                </c:pt>
                <c:pt idx="16">
                  <c:v>42892</c:v>
                </c:pt>
                <c:pt idx="17">
                  <c:v>43275</c:v>
                </c:pt>
                <c:pt idx="18">
                  <c:v>46097</c:v>
                </c:pt>
                <c:pt idx="19">
                  <c:v>50205</c:v>
                </c:pt>
                <c:pt idx="20">
                  <c:v>52207</c:v>
                </c:pt>
                <c:pt idx="21">
                  <c:v>55140</c:v>
                </c:pt>
                <c:pt idx="22">
                  <c:v>55699</c:v>
                </c:pt>
                <c:pt idx="23">
                  <c:v>54868</c:v>
                </c:pt>
                <c:pt idx="24">
                  <c:v>52394</c:v>
                </c:pt>
                <c:pt idx="25">
                  <c:v>52448</c:v>
                </c:pt>
                <c:pt idx="26">
                  <c:v>52191</c:v>
                </c:pt>
                <c:pt idx="27">
                  <c:v>53547</c:v>
                </c:pt>
                <c:pt idx="28">
                  <c:v>56511</c:v>
                </c:pt>
                <c:pt idx="29">
                  <c:v>61116</c:v>
                </c:pt>
                <c:pt idx="30">
                  <c:v>62539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418-8603-58670811D70C}"/>
            </c:ext>
          </c:extLst>
        </c:ser>
        <c:ser>
          <c:idx val="8"/>
          <c:order val="1"/>
          <c:tx>
            <c:strRef>
              <c:f>'Household income'!$C$12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'Household income'!$C$13:$C$43</c:f>
              <c:numCache>
                <c:formatCode>#,##0</c:formatCode>
                <c:ptCount val="31"/>
                <c:pt idx="0">
                  <c:v>16947</c:v>
                </c:pt>
                <c:pt idx="1">
                  <c:v>17490</c:v>
                </c:pt>
                <c:pt idx="2">
                  <c:v>18216</c:v>
                </c:pt>
                <c:pt idx="3">
                  <c:v>19058</c:v>
                </c:pt>
                <c:pt idx="4">
                  <c:v>19938</c:v>
                </c:pt>
                <c:pt idx="5">
                  <c:v>20486</c:v>
                </c:pt>
                <c:pt idx="6">
                  <c:v>21091</c:v>
                </c:pt>
                <c:pt idx="7">
                  <c:v>22092</c:v>
                </c:pt>
                <c:pt idx="8">
                  <c:v>23923</c:v>
                </c:pt>
                <c:pt idx="9">
                  <c:v>25239</c:v>
                </c:pt>
                <c:pt idx="10">
                  <c:v>25782</c:v>
                </c:pt>
                <c:pt idx="11">
                  <c:v>27476</c:v>
                </c:pt>
                <c:pt idx="12">
                  <c:v>29233</c:v>
                </c:pt>
                <c:pt idx="13">
                  <c:v>30473</c:v>
                </c:pt>
                <c:pt idx="14">
                  <c:v>32836</c:v>
                </c:pt>
                <c:pt idx="15">
                  <c:v>35252</c:v>
                </c:pt>
                <c:pt idx="16">
                  <c:v>37947</c:v>
                </c:pt>
                <c:pt idx="17">
                  <c:v>38738</c:v>
                </c:pt>
                <c:pt idx="18">
                  <c:v>41137</c:v>
                </c:pt>
                <c:pt idx="19">
                  <c:v>42734</c:v>
                </c:pt>
                <c:pt idx="20">
                  <c:v>43182</c:v>
                </c:pt>
                <c:pt idx="21">
                  <c:v>44798</c:v>
                </c:pt>
                <c:pt idx="22">
                  <c:v>46148</c:v>
                </c:pt>
                <c:pt idx="23">
                  <c:v>46577</c:v>
                </c:pt>
                <c:pt idx="24">
                  <c:v>47086</c:v>
                </c:pt>
                <c:pt idx="25">
                  <c:v>48083</c:v>
                </c:pt>
                <c:pt idx="26">
                  <c:v>49282</c:v>
                </c:pt>
                <c:pt idx="27">
                  <c:v>51163</c:v>
                </c:pt>
                <c:pt idx="28">
                  <c:v>53709</c:v>
                </c:pt>
                <c:pt idx="29">
                  <c:v>56244</c:v>
                </c:pt>
                <c:pt idx="30">
                  <c:v>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418-8603-58670811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goods'!$B$12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goods'!$B$13:$B$43</c:f>
              <c:numCache>
                <c:formatCode>#,##0.0</c:formatCode>
                <c:ptCount val="31"/>
                <c:pt idx="0">
                  <c:v>15.676</c:v>
                </c:pt>
                <c:pt idx="1">
                  <c:v>16.204999999999998</c:v>
                </c:pt>
                <c:pt idx="2">
                  <c:v>17.081</c:v>
                </c:pt>
                <c:pt idx="3">
                  <c:v>19.855</c:v>
                </c:pt>
                <c:pt idx="4">
                  <c:v>21.623000000000001</c:v>
                </c:pt>
                <c:pt idx="5">
                  <c:v>24.21</c:v>
                </c:pt>
                <c:pt idx="6">
                  <c:v>22.914999999999999</c:v>
                </c:pt>
                <c:pt idx="7">
                  <c:v>27.013999999999999</c:v>
                </c:pt>
                <c:pt idx="8">
                  <c:v>32.896999999999998</c:v>
                </c:pt>
                <c:pt idx="9">
                  <c:v>32.234000000000002</c:v>
                </c:pt>
                <c:pt idx="10">
                  <c:v>35.536000000000001</c:v>
                </c:pt>
                <c:pt idx="11">
                  <c:v>34.646999999999998</c:v>
                </c:pt>
                <c:pt idx="12">
                  <c:v>40.655999999999999</c:v>
                </c:pt>
                <c:pt idx="13">
                  <c:v>51.317</c:v>
                </c:pt>
                <c:pt idx="14">
                  <c:v>61.866999999999997</c:v>
                </c:pt>
                <c:pt idx="15">
                  <c:v>70.545000000000002</c:v>
                </c:pt>
                <c:pt idx="16">
                  <c:v>88.341999999999999</c:v>
                </c:pt>
                <c:pt idx="17">
                  <c:v>84.822000000000003</c:v>
                </c:pt>
                <c:pt idx="18">
                  <c:v>113.235</c:v>
                </c:pt>
                <c:pt idx="19">
                  <c:v>121.45399999999999</c:v>
                </c:pt>
                <c:pt idx="20">
                  <c:v>116.164</c:v>
                </c:pt>
                <c:pt idx="21">
                  <c:v>133.78</c:v>
                </c:pt>
                <c:pt idx="22">
                  <c:v>114.46899999999999</c:v>
                </c:pt>
                <c:pt idx="23">
                  <c:v>103.504</c:v>
                </c:pt>
                <c:pt idx="24">
                  <c:v>123.867</c:v>
                </c:pt>
                <c:pt idx="25">
                  <c:v>133.34</c:v>
                </c:pt>
                <c:pt idx="26">
                  <c:v>165.17599999999999</c:v>
                </c:pt>
                <c:pt idx="27">
                  <c:v>187.62899999999999</c:v>
                </c:pt>
                <c:pt idx="28">
                  <c:v>227.863</c:v>
                </c:pt>
                <c:pt idx="29">
                  <c:v>245.904</c:v>
                </c:pt>
                <c:pt idx="30">
                  <c:v>275.07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9D5-9BDB-E1C674ED9D23}"/>
            </c:ext>
          </c:extLst>
        </c:ser>
        <c:ser>
          <c:idx val="1"/>
          <c:order val="1"/>
          <c:tx>
            <c:strRef>
              <c:f>'Trade in goods'!$C$12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goods'!$C$13:$C$43</c:f>
              <c:numCache>
                <c:formatCode>#,##0.0</c:formatCode>
                <c:ptCount val="31"/>
                <c:pt idx="0">
                  <c:v>-4.9269999999999996</c:v>
                </c:pt>
                <c:pt idx="1">
                  <c:v>-4.7619999999999996</c:v>
                </c:pt>
                <c:pt idx="2">
                  <c:v>-5.7640000000000002</c:v>
                </c:pt>
                <c:pt idx="3">
                  <c:v>-6.1280000000000001</c:v>
                </c:pt>
                <c:pt idx="4">
                  <c:v>-6.7439999999999998</c:v>
                </c:pt>
                <c:pt idx="5">
                  <c:v>-8.8450000000000006</c:v>
                </c:pt>
                <c:pt idx="6">
                  <c:v>-8.7639999999999993</c:v>
                </c:pt>
                <c:pt idx="7">
                  <c:v>-9.1649999999999991</c:v>
                </c:pt>
                <c:pt idx="8">
                  <c:v>-9.1880000000000006</c:v>
                </c:pt>
                <c:pt idx="9">
                  <c:v>-9.4920000000000009</c:v>
                </c:pt>
                <c:pt idx="10">
                  <c:v>-11.962999999999999</c:v>
                </c:pt>
                <c:pt idx="11">
                  <c:v>-11.839</c:v>
                </c:pt>
                <c:pt idx="12">
                  <c:v>-14.025</c:v>
                </c:pt>
                <c:pt idx="13">
                  <c:v>-18.818000000000001</c:v>
                </c:pt>
                <c:pt idx="14">
                  <c:v>-22.547999999999998</c:v>
                </c:pt>
                <c:pt idx="15">
                  <c:v>-27.08</c:v>
                </c:pt>
                <c:pt idx="16">
                  <c:v>-33.64</c:v>
                </c:pt>
                <c:pt idx="17">
                  <c:v>-28.277999999999999</c:v>
                </c:pt>
                <c:pt idx="18">
                  <c:v>-29.18</c:v>
                </c:pt>
                <c:pt idx="19">
                  <c:v>-39.18</c:v>
                </c:pt>
                <c:pt idx="20">
                  <c:v>-39.515999999999998</c:v>
                </c:pt>
                <c:pt idx="21">
                  <c:v>-41.475999999999999</c:v>
                </c:pt>
                <c:pt idx="22">
                  <c:v>-41.667999999999999</c:v>
                </c:pt>
                <c:pt idx="23">
                  <c:v>-35.234999999999999</c:v>
                </c:pt>
                <c:pt idx="24">
                  <c:v>-34.816000000000003</c:v>
                </c:pt>
                <c:pt idx="25">
                  <c:v>-34.774000000000001</c:v>
                </c:pt>
                <c:pt idx="26">
                  <c:v>-35.152999999999999</c:v>
                </c:pt>
                <c:pt idx="27">
                  <c:v>-37.128999999999998</c:v>
                </c:pt>
                <c:pt idx="28">
                  <c:v>-36.804000000000002</c:v>
                </c:pt>
                <c:pt idx="29">
                  <c:v>-44.46</c:v>
                </c:pt>
                <c:pt idx="30">
                  <c:v>-52.68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9D5-9BDB-E1C674ED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services'!$B$12</c:f>
              <c:strCache>
                <c:ptCount val="1"/>
                <c:pt idx="0">
                  <c:v>Exports of services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services'!$B$13:$B$43</c:f>
              <c:numCache>
                <c:formatCode>#,##0.0</c:formatCode>
                <c:ptCount val="31"/>
                <c:pt idx="0">
                  <c:v>1.649</c:v>
                </c:pt>
                <c:pt idx="1">
                  <c:v>1.857</c:v>
                </c:pt>
                <c:pt idx="2">
                  <c:v>2.0859999999999999</c:v>
                </c:pt>
                <c:pt idx="3">
                  <c:v>2.2879999999999998</c:v>
                </c:pt>
                <c:pt idx="4">
                  <c:v>2.399</c:v>
                </c:pt>
                <c:pt idx="5">
                  <c:v>2.4079999999999999</c:v>
                </c:pt>
                <c:pt idx="6">
                  <c:v>2.7549999999999999</c:v>
                </c:pt>
                <c:pt idx="7">
                  <c:v>3.13</c:v>
                </c:pt>
                <c:pt idx="8">
                  <c:v>3.3660000000000001</c:v>
                </c:pt>
                <c:pt idx="9">
                  <c:v>3.6629999999999998</c:v>
                </c:pt>
                <c:pt idx="10">
                  <c:v>3.714</c:v>
                </c:pt>
                <c:pt idx="11">
                  <c:v>3.7410000000000001</c:v>
                </c:pt>
                <c:pt idx="12">
                  <c:v>4.0010000000000003</c:v>
                </c:pt>
                <c:pt idx="13">
                  <c:v>4.2560000000000002</c:v>
                </c:pt>
                <c:pt idx="14">
                  <c:v>4.9379999999999997</c:v>
                </c:pt>
                <c:pt idx="15">
                  <c:v>5.9909999999999997</c:v>
                </c:pt>
                <c:pt idx="16">
                  <c:v>6.1269999999999998</c:v>
                </c:pt>
                <c:pt idx="17">
                  <c:v>6.0049999999999999</c:v>
                </c:pt>
                <c:pt idx="18">
                  <c:v>5.8220000000000001</c:v>
                </c:pt>
                <c:pt idx="19">
                  <c:v>5.98</c:v>
                </c:pt>
                <c:pt idx="20">
                  <c:v>6.0960000000000001</c:v>
                </c:pt>
                <c:pt idx="21">
                  <c:v>6.4390000000000001</c:v>
                </c:pt>
                <c:pt idx="22">
                  <c:v>6.9580000000000002</c:v>
                </c:pt>
                <c:pt idx="23">
                  <c:v>6.9470000000000001</c:v>
                </c:pt>
                <c:pt idx="24">
                  <c:v>6.8520000000000003</c:v>
                </c:pt>
                <c:pt idx="25">
                  <c:v>6.6479999999999997</c:v>
                </c:pt>
                <c:pt idx="26">
                  <c:v>6.6840000000000002</c:v>
                </c:pt>
                <c:pt idx="27">
                  <c:v>7.1619999999999999</c:v>
                </c:pt>
                <c:pt idx="28">
                  <c:v>4.1420000000000003</c:v>
                </c:pt>
                <c:pt idx="29">
                  <c:v>4.0599999999999996</c:v>
                </c:pt>
                <c:pt idx="30">
                  <c:v>6.3840000000000003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6-4B6E-BCE5-D138851641B9}"/>
            </c:ext>
          </c:extLst>
        </c:ser>
        <c:ser>
          <c:idx val="1"/>
          <c:order val="1"/>
          <c:tx>
            <c:strRef>
              <c:f>'Trade in services'!$C$12</c:f>
              <c:strCache>
                <c:ptCount val="1"/>
                <c:pt idx="0">
                  <c:v>Imports of services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services'!$C$13:$C$43</c:f>
              <c:numCache>
                <c:formatCode>#,##0.0</c:formatCode>
                <c:ptCount val="31"/>
                <c:pt idx="0">
                  <c:v>-1.6</c:v>
                </c:pt>
                <c:pt idx="1">
                  <c:v>-1.54</c:v>
                </c:pt>
                <c:pt idx="2">
                  <c:v>-1.9179999999999999</c:v>
                </c:pt>
                <c:pt idx="3">
                  <c:v>-2.0960000000000001</c:v>
                </c:pt>
                <c:pt idx="4">
                  <c:v>-2.2290000000000001</c:v>
                </c:pt>
                <c:pt idx="5">
                  <c:v>-2.7429999999999999</c:v>
                </c:pt>
                <c:pt idx="6">
                  <c:v>-2.7629999999999999</c:v>
                </c:pt>
                <c:pt idx="7">
                  <c:v>-2.8639999999999999</c:v>
                </c:pt>
                <c:pt idx="8">
                  <c:v>-3.1389999999999998</c:v>
                </c:pt>
                <c:pt idx="9">
                  <c:v>-3.395</c:v>
                </c:pt>
                <c:pt idx="10">
                  <c:v>-3.3730000000000002</c:v>
                </c:pt>
                <c:pt idx="11">
                  <c:v>-3.6629999999999998</c:v>
                </c:pt>
                <c:pt idx="12">
                  <c:v>-4.1619999999999999</c:v>
                </c:pt>
                <c:pt idx="13">
                  <c:v>-4.5030000000000001</c:v>
                </c:pt>
                <c:pt idx="14">
                  <c:v>-5.5709999999999997</c:v>
                </c:pt>
                <c:pt idx="15">
                  <c:v>-8.3819999999999997</c:v>
                </c:pt>
                <c:pt idx="16">
                  <c:v>-10.302</c:v>
                </c:pt>
                <c:pt idx="17">
                  <c:v>-9.4640000000000004</c:v>
                </c:pt>
                <c:pt idx="18">
                  <c:v>-9.6430000000000007</c:v>
                </c:pt>
                <c:pt idx="19">
                  <c:v>-10.472</c:v>
                </c:pt>
                <c:pt idx="20">
                  <c:v>-11.569000000000001</c:v>
                </c:pt>
                <c:pt idx="21">
                  <c:v>-11.69</c:v>
                </c:pt>
                <c:pt idx="22">
                  <c:v>-11.974</c:v>
                </c:pt>
                <c:pt idx="23">
                  <c:v>-12.223000000000001</c:v>
                </c:pt>
                <c:pt idx="24">
                  <c:v>-10.398999999999999</c:v>
                </c:pt>
                <c:pt idx="25">
                  <c:v>-10.757999999999999</c:v>
                </c:pt>
                <c:pt idx="26">
                  <c:v>-11.112</c:v>
                </c:pt>
                <c:pt idx="27">
                  <c:v>-9.3360000000000003</c:v>
                </c:pt>
                <c:pt idx="28">
                  <c:v>-3.976</c:v>
                </c:pt>
                <c:pt idx="29">
                  <c:v>-6.1479999999999997</c:v>
                </c:pt>
                <c:pt idx="30">
                  <c:v>-9.7200000000000006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lineChart>
        <c:grouping val="standard"/>
        <c:varyColors val="0"/>
        <c:ser>
          <c:idx val="2"/>
          <c:order val="2"/>
          <c:tx>
            <c:strRef>
              <c:f>'Trade in services'!$D$12</c:f>
              <c:strCache>
                <c:ptCount val="1"/>
                <c:pt idx="0">
                  <c:v>Balance of trade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services'!$D$13:$D$43</c:f>
              <c:numCache>
                <c:formatCode>#,##0.0</c:formatCode>
                <c:ptCount val="31"/>
                <c:pt idx="0">
                  <c:v>4.9000000000000002E-2</c:v>
                </c:pt>
                <c:pt idx="1">
                  <c:v>0.317</c:v>
                </c:pt>
                <c:pt idx="2">
                  <c:v>0.16800000000000001</c:v>
                </c:pt>
                <c:pt idx="3">
                  <c:v>0.192</c:v>
                </c:pt>
                <c:pt idx="4">
                  <c:v>0.17</c:v>
                </c:pt>
                <c:pt idx="5">
                  <c:v>-0.33500000000000002</c:v>
                </c:pt>
                <c:pt idx="6">
                  <c:v>-8.0000000000000002E-3</c:v>
                </c:pt>
                <c:pt idx="7">
                  <c:v>0.26600000000000001</c:v>
                </c:pt>
                <c:pt idx="8">
                  <c:v>0.22700000000000001</c:v>
                </c:pt>
                <c:pt idx="9">
                  <c:v>0.26800000000000002</c:v>
                </c:pt>
                <c:pt idx="10">
                  <c:v>0.34100000000000003</c:v>
                </c:pt>
                <c:pt idx="11">
                  <c:v>7.8E-2</c:v>
                </c:pt>
                <c:pt idx="12">
                  <c:v>-0.161</c:v>
                </c:pt>
                <c:pt idx="13">
                  <c:v>-0.247</c:v>
                </c:pt>
                <c:pt idx="14">
                  <c:v>-0.63300000000000001</c:v>
                </c:pt>
                <c:pt idx="15">
                  <c:v>-2.391</c:v>
                </c:pt>
                <c:pt idx="16">
                  <c:v>-4.1749999999999998</c:v>
                </c:pt>
                <c:pt idx="17">
                  <c:v>-3.4590000000000001</c:v>
                </c:pt>
                <c:pt idx="18">
                  <c:v>-3.8210000000000002</c:v>
                </c:pt>
                <c:pt idx="19">
                  <c:v>-4.492</c:v>
                </c:pt>
                <c:pt idx="20">
                  <c:v>-5.4729999999999999</c:v>
                </c:pt>
                <c:pt idx="21">
                  <c:v>-5.2510000000000003</c:v>
                </c:pt>
                <c:pt idx="22">
                  <c:v>-5.016</c:v>
                </c:pt>
                <c:pt idx="23">
                  <c:v>-5.2759999999999998</c:v>
                </c:pt>
                <c:pt idx="24">
                  <c:v>-3.5470000000000002</c:v>
                </c:pt>
                <c:pt idx="25">
                  <c:v>-4.1100000000000003</c:v>
                </c:pt>
                <c:pt idx="26">
                  <c:v>-4.4279999999999999</c:v>
                </c:pt>
                <c:pt idx="27">
                  <c:v>-2.1739999999999999</c:v>
                </c:pt>
                <c:pt idx="28">
                  <c:v>0.16600000000000001</c:v>
                </c:pt>
                <c:pt idx="29">
                  <c:v>-2.0880000000000001</c:v>
                </c:pt>
                <c:pt idx="30">
                  <c:v>-3.3359999999999999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64255"/>
        <c:axId val="508174239"/>
      </c:line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'Exports by market'!$B$12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'Exports by market'!$B$13:$B$43</c:f>
              <c:numCache>
                <c:formatCode>#,##0.0</c:formatCode>
                <c:ptCount val="31"/>
                <c:pt idx="0">
                  <c:v>0.88600000000000001</c:v>
                </c:pt>
                <c:pt idx="1">
                  <c:v>1.1020000000000001</c:v>
                </c:pt>
                <c:pt idx="2">
                  <c:v>0.98599999999999999</c:v>
                </c:pt>
                <c:pt idx="3">
                  <c:v>1.4</c:v>
                </c:pt>
                <c:pt idx="4">
                  <c:v>1.198</c:v>
                </c:pt>
                <c:pt idx="5">
                  <c:v>1.498</c:v>
                </c:pt>
                <c:pt idx="6">
                  <c:v>1.5</c:v>
                </c:pt>
                <c:pt idx="7">
                  <c:v>1.8660000000000001</c:v>
                </c:pt>
                <c:pt idx="8">
                  <c:v>2.7069999999999999</c:v>
                </c:pt>
                <c:pt idx="9">
                  <c:v>3.2090000000000001</c:v>
                </c:pt>
                <c:pt idx="10">
                  <c:v>4.09</c:v>
                </c:pt>
                <c:pt idx="11">
                  <c:v>4.4130000000000003</c:v>
                </c:pt>
                <c:pt idx="12">
                  <c:v>6.5869999999999997</c:v>
                </c:pt>
                <c:pt idx="13">
                  <c:v>9.8369999999999997</c:v>
                </c:pt>
                <c:pt idx="14">
                  <c:v>13.779</c:v>
                </c:pt>
                <c:pt idx="15">
                  <c:v>17.428000000000001</c:v>
                </c:pt>
                <c:pt idx="16">
                  <c:v>26.14</c:v>
                </c:pt>
                <c:pt idx="17">
                  <c:v>30.771000000000001</c:v>
                </c:pt>
                <c:pt idx="18">
                  <c:v>47.241</c:v>
                </c:pt>
                <c:pt idx="19">
                  <c:v>52.231999999999999</c:v>
                </c:pt>
                <c:pt idx="20">
                  <c:v>48.085999999999999</c:v>
                </c:pt>
                <c:pt idx="21">
                  <c:v>62.537999999999997</c:v>
                </c:pt>
                <c:pt idx="22">
                  <c:v>49.082000000000001</c:v>
                </c:pt>
                <c:pt idx="23">
                  <c:v>48.268000000000001</c:v>
                </c:pt>
                <c:pt idx="24">
                  <c:v>59.713000000000001</c:v>
                </c:pt>
                <c:pt idx="25">
                  <c:v>61.478999999999999</c:v>
                </c:pt>
                <c:pt idx="26">
                  <c:v>81.683999999999997</c:v>
                </c:pt>
                <c:pt idx="27">
                  <c:v>98.421000000000006</c:v>
                </c:pt>
                <c:pt idx="28">
                  <c:v>134.41</c:v>
                </c:pt>
                <c:pt idx="29">
                  <c:v>134.20400000000001</c:v>
                </c:pt>
                <c:pt idx="30">
                  <c:v>146.61199999999999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4-4D17-A8F7-EA856EAFD8FD}"/>
            </c:ext>
          </c:extLst>
        </c:ser>
        <c:ser>
          <c:idx val="1"/>
          <c:order val="1"/>
          <c:tx>
            <c:strRef>
              <c:f>'Exports by market'!$C$12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'Exports by market'!$C$13:$C$43</c:f>
              <c:numCache>
                <c:formatCode>#,##0.0</c:formatCode>
                <c:ptCount val="31"/>
                <c:pt idx="0">
                  <c:v>4.3390000000000004</c:v>
                </c:pt>
                <c:pt idx="1">
                  <c:v>4.4130000000000003</c:v>
                </c:pt>
                <c:pt idx="2">
                  <c:v>4.9989999999999997</c:v>
                </c:pt>
                <c:pt idx="3">
                  <c:v>4.8140000000000001</c:v>
                </c:pt>
                <c:pt idx="4">
                  <c:v>4.8380000000000001</c:v>
                </c:pt>
                <c:pt idx="5">
                  <c:v>5.3890000000000002</c:v>
                </c:pt>
                <c:pt idx="6">
                  <c:v>5.0860000000000003</c:v>
                </c:pt>
                <c:pt idx="7">
                  <c:v>6.5759999999999996</c:v>
                </c:pt>
                <c:pt idx="8">
                  <c:v>8.1869999999999994</c:v>
                </c:pt>
                <c:pt idx="9">
                  <c:v>7.726</c:v>
                </c:pt>
                <c:pt idx="10">
                  <c:v>8.2609999999999992</c:v>
                </c:pt>
                <c:pt idx="11">
                  <c:v>6.9420000000000002</c:v>
                </c:pt>
                <c:pt idx="12">
                  <c:v>8.5470000000000006</c:v>
                </c:pt>
                <c:pt idx="13">
                  <c:v>10.964</c:v>
                </c:pt>
                <c:pt idx="14">
                  <c:v>12.013999999999999</c:v>
                </c:pt>
                <c:pt idx="15">
                  <c:v>13.047000000000001</c:v>
                </c:pt>
                <c:pt idx="16">
                  <c:v>17.353000000000002</c:v>
                </c:pt>
                <c:pt idx="17">
                  <c:v>14.246</c:v>
                </c:pt>
                <c:pt idx="18">
                  <c:v>20.716000000000001</c:v>
                </c:pt>
                <c:pt idx="19">
                  <c:v>22.841000000000001</c:v>
                </c:pt>
                <c:pt idx="20">
                  <c:v>21.509</c:v>
                </c:pt>
                <c:pt idx="21">
                  <c:v>23.917000000000002</c:v>
                </c:pt>
                <c:pt idx="22">
                  <c:v>20.914000000000001</c:v>
                </c:pt>
                <c:pt idx="23">
                  <c:v>14.202</c:v>
                </c:pt>
                <c:pt idx="24">
                  <c:v>15.78</c:v>
                </c:pt>
                <c:pt idx="25">
                  <c:v>18.859000000000002</c:v>
                </c:pt>
                <c:pt idx="26">
                  <c:v>24.02</c:v>
                </c:pt>
                <c:pt idx="27">
                  <c:v>22.48</c:v>
                </c:pt>
                <c:pt idx="28">
                  <c:v>19.202999999999999</c:v>
                </c:pt>
                <c:pt idx="29">
                  <c:v>30.465</c:v>
                </c:pt>
                <c:pt idx="30">
                  <c:v>36.091999999999999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4-4D17-A8F7-EA856EAFD8FD}"/>
            </c:ext>
          </c:extLst>
        </c:ser>
        <c:ser>
          <c:idx val="2"/>
          <c:order val="2"/>
          <c:tx>
            <c:strRef>
              <c:f>'Exports by market'!$D$12</c:f>
              <c:strCache>
                <c:ptCount val="1"/>
                <c:pt idx="0">
                  <c:v>South Korea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'Exports by market'!$D$13:$D$43</c:f>
              <c:numCache>
                <c:formatCode>#,##0.0</c:formatCode>
                <c:ptCount val="31"/>
                <c:pt idx="0">
                  <c:v>1.147</c:v>
                </c:pt>
                <c:pt idx="1">
                  <c:v>1.397</c:v>
                </c:pt>
                <c:pt idx="2">
                  <c:v>1.64</c:v>
                </c:pt>
                <c:pt idx="3">
                  <c:v>2.089</c:v>
                </c:pt>
                <c:pt idx="4">
                  <c:v>2.41</c:v>
                </c:pt>
                <c:pt idx="5">
                  <c:v>2.3420000000000001</c:v>
                </c:pt>
                <c:pt idx="6">
                  <c:v>2.2970000000000002</c:v>
                </c:pt>
                <c:pt idx="7">
                  <c:v>2.3199999999999998</c:v>
                </c:pt>
                <c:pt idx="8">
                  <c:v>3.0939999999999999</c:v>
                </c:pt>
                <c:pt idx="9">
                  <c:v>3.625</c:v>
                </c:pt>
                <c:pt idx="10">
                  <c:v>3.4239999999999999</c:v>
                </c:pt>
                <c:pt idx="11">
                  <c:v>3.2109999999999999</c:v>
                </c:pt>
                <c:pt idx="12">
                  <c:v>3.1960000000000002</c:v>
                </c:pt>
                <c:pt idx="13">
                  <c:v>4.1379999999999999</c:v>
                </c:pt>
                <c:pt idx="14">
                  <c:v>5.0119999999999996</c:v>
                </c:pt>
                <c:pt idx="15">
                  <c:v>5.9020000000000001</c:v>
                </c:pt>
                <c:pt idx="16">
                  <c:v>7.2510000000000003</c:v>
                </c:pt>
                <c:pt idx="17">
                  <c:v>6.6929999999999996</c:v>
                </c:pt>
                <c:pt idx="18">
                  <c:v>10.673999999999999</c:v>
                </c:pt>
                <c:pt idx="19">
                  <c:v>9.8109999999999999</c:v>
                </c:pt>
                <c:pt idx="20">
                  <c:v>8.91</c:v>
                </c:pt>
                <c:pt idx="21">
                  <c:v>10.173</c:v>
                </c:pt>
                <c:pt idx="22">
                  <c:v>8.2870000000000008</c:v>
                </c:pt>
                <c:pt idx="23">
                  <c:v>6.3710000000000004</c:v>
                </c:pt>
                <c:pt idx="24">
                  <c:v>6.6429999999999998</c:v>
                </c:pt>
                <c:pt idx="25">
                  <c:v>7.2859999999999996</c:v>
                </c:pt>
                <c:pt idx="26">
                  <c:v>9.5020000000000007</c:v>
                </c:pt>
                <c:pt idx="27">
                  <c:v>10.52</c:v>
                </c:pt>
                <c:pt idx="28">
                  <c:v>13.271000000000001</c:v>
                </c:pt>
                <c:pt idx="29">
                  <c:v>16.693000000000001</c:v>
                </c:pt>
                <c:pt idx="30">
                  <c:v>18.998999999999999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4-4D17-A8F7-EA856EAFD8FD}"/>
            </c:ext>
          </c:extLst>
        </c:ser>
        <c:ser>
          <c:idx val="3"/>
          <c:order val="3"/>
          <c:tx>
            <c:strRef>
              <c:f>'Exports by market'!$E$12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'Exports by market'!$E$13:$E$43</c:f>
              <c:numCache>
                <c:formatCode>#,##0.0</c:formatCode>
                <c:ptCount val="31"/>
                <c:pt idx="0">
                  <c:v>8.6219999999999999</c:v>
                </c:pt>
                <c:pt idx="1">
                  <c:v>8.6989999999999998</c:v>
                </c:pt>
                <c:pt idx="2">
                  <c:v>8.8109999999999999</c:v>
                </c:pt>
                <c:pt idx="3">
                  <c:v>10.539</c:v>
                </c:pt>
                <c:pt idx="4">
                  <c:v>10.884999999999998</c:v>
                </c:pt>
                <c:pt idx="5">
                  <c:v>13.536</c:v>
                </c:pt>
                <c:pt idx="6">
                  <c:v>12.891999999999998</c:v>
                </c:pt>
                <c:pt idx="7">
                  <c:v>14.663</c:v>
                </c:pt>
                <c:pt idx="8">
                  <c:v>16.873999999999995</c:v>
                </c:pt>
                <c:pt idx="9">
                  <c:v>15.662000000000003</c:v>
                </c:pt>
                <c:pt idx="10">
                  <c:v>16.664000000000001</c:v>
                </c:pt>
                <c:pt idx="11">
                  <c:v>17.736000000000001</c:v>
                </c:pt>
                <c:pt idx="12">
                  <c:v>20.517000000000003</c:v>
                </c:pt>
                <c:pt idx="13">
                  <c:v>23.000000000000007</c:v>
                </c:pt>
                <c:pt idx="14">
                  <c:v>29.704999999999998</c:v>
                </c:pt>
                <c:pt idx="15">
                  <c:v>32.466000000000008</c:v>
                </c:pt>
                <c:pt idx="16">
                  <c:v>36.135999999999996</c:v>
                </c:pt>
                <c:pt idx="17">
                  <c:v>31.597000000000001</c:v>
                </c:pt>
                <c:pt idx="18">
                  <c:v>33.540000000000006</c:v>
                </c:pt>
                <c:pt idx="19">
                  <c:v>35.650000000000006</c:v>
                </c:pt>
                <c:pt idx="20">
                  <c:v>37.082999999999998</c:v>
                </c:pt>
                <c:pt idx="21">
                  <c:v>33.797999999999988</c:v>
                </c:pt>
                <c:pt idx="22">
                  <c:v>32.492000000000004</c:v>
                </c:pt>
                <c:pt idx="23">
                  <c:v>30.794000000000004</c:v>
                </c:pt>
                <c:pt idx="24">
                  <c:v>38.261999999999993</c:v>
                </c:pt>
                <c:pt idx="25">
                  <c:v>42.074000000000005</c:v>
                </c:pt>
                <c:pt idx="26">
                  <c:v>47.112000000000016</c:v>
                </c:pt>
                <c:pt idx="27">
                  <c:v>52.915999999999983</c:v>
                </c:pt>
                <c:pt idx="28">
                  <c:v>56.117000000000004</c:v>
                </c:pt>
                <c:pt idx="29">
                  <c:v>59.019999999999996</c:v>
                </c:pt>
                <c:pt idx="30">
                  <c:v>67.280000000000015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4-4D17-A8F7-EA856EA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472223"/>
        <c:axId val="601456831"/>
      </c:lineChart>
      <c:catAx>
        <c:axId val="60147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568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0145683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7222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3Ps'!$B$14</c:f>
              <c:strCache>
                <c:ptCount val="1"/>
                <c:pt idx="0">
                  <c:v>Productivity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3Ps'!$B$15:$B$17</c:f>
              <c:numCache>
                <c:formatCode>0.0;\-0.0;0.0;@</c:formatCode>
                <c:ptCount val="3"/>
                <c:pt idx="0">
                  <c:v>2.1476513066002401</c:v>
                </c:pt>
                <c:pt idx="1">
                  <c:v>2.4861608396694379</c:v>
                </c:pt>
                <c:pt idx="2">
                  <c:v>0.97312617551545966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C3D-B924-10F10DC40AD2}"/>
            </c:ext>
          </c:extLst>
        </c:ser>
        <c:ser>
          <c:idx val="1"/>
          <c:order val="1"/>
          <c:tx>
            <c:strRef>
              <c:f>'GSP by 3Ps'!$C$14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3Ps'!$C$15:$C$17</c:f>
              <c:numCache>
                <c:formatCode>0.0;\-0.0;0.0;@</c:formatCode>
                <c:ptCount val="3"/>
                <c:pt idx="0">
                  <c:v>0.67119248829288214</c:v>
                </c:pt>
                <c:pt idx="1">
                  <c:v>0.3403882377985834</c:v>
                </c:pt>
                <c:pt idx="2">
                  <c:v>-0.20858851313370064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C3D-B924-10F10DC40AD2}"/>
            </c:ext>
          </c:extLst>
        </c:ser>
        <c:ser>
          <c:idx val="2"/>
          <c:order val="2"/>
          <c:tx>
            <c:strRef>
              <c:f>'GSP by 3Ps'!$D$14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3Ps'!$D$15:$D$17</c:f>
              <c:numCache>
                <c:formatCode>0.0;\-0.0;0.0;@</c:formatCode>
                <c:ptCount val="3"/>
                <c:pt idx="0">
                  <c:v>1.8231268036353443</c:v>
                </c:pt>
                <c:pt idx="1">
                  <c:v>2.591350505465706</c:v>
                </c:pt>
                <c:pt idx="2">
                  <c:v>1.4898562576865837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'GSP by 3Ps'!$E$14</c:f>
              <c:strCache>
                <c:ptCount val="1"/>
                <c:pt idx="0">
                  <c:v>GSP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3Ps'!$E$15:$E$17</c:f>
              <c:numCache>
                <c:formatCode>0.0;\-0.0;0.0;@</c:formatCode>
                <c:ptCount val="3"/>
                <c:pt idx="0">
                  <c:v>4.7080393709864721</c:v>
                </c:pt>
                <c:pt idx="1">
                  <c:v>5.4998272714147145</c:v>
                </c:pt>
                <c:pt idx="2">
                  <c:v>2.2637243613126357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2"/>
          <c:tx>
            <c:strRef>
              <c:f>'Multifactor productivity'!$D$12</c:f>
              <c:strCache>
                <c:ptCount val="1"/>
                <c:pt idx="0">
                  <c:v>Multifactor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productivity'!$D$13:$D$38</c:f>
              <c:numCache>
                <c:formatCode>0.0</c:formatCode>
                <c:ptCount val="26"/>
                <c:pt idx="0">
                  <c:v>85.95</c:v>
                </c:pt>
                <c:pt idx="1">
                  <c:v>86.28</c:v>
                </c:pt>
                <c:pt idx="2">
                  <c:v>85.52</c:v>
                </c:pt>
                <c:pt idx="3">
                  <c:v>85.95</c:v>
                </c:pt>
                <c:pt idx="4">
                  <c:v>90.88</c:v>
                </c:pt>
                <c:pt idx="5">
                  <c:v>92.83</c:v>
                </c:pt>
                <c:pt idx="6">
                  <c:v>95.24</c:v>
                </c:pt>
                <c:pt idx="7">
                  <c:v>93.91</c:v>
                </c:pt>
                <c:pt idx="8">
                  <c:v>94.82</c:v>
                </c:pt>
                <c:pt idx="9">
                  <c:v>96.39</c:v>
                </c:pt>
                <c:pt idx="10">
                  <c:v>94.8</c:v>
                </c:pt>
                <c:pt idx="11">
                  <c:v>93.94</c:v>
                </c:pt>
                <c:pt idx="12">
                  <c:v>96.85</c:v>
                </c:pt>
                <c:pt idx="13">
                  <c:v>93.93</c:v>
                </c:pt>
                <c:pt idx="14">
                  <c:v>94.86</c:v>
                </c:pt>
                <c:pt idx="15">
                  <c:v>94.27</c:v>
                </c:pt>
                <c:pt idx="16">
                  <c:v>97.66</c:v>
                </c:pt>
                <c:pt idx="17">
                  <c:v>97.65</c:v>
                </c:pt>
                <c:pt idx="18">
                  <c:v>99.6</c:v>
                </c:pt>
                <c:pt idx="19">
                  <c:v>96.33</c:v>
                </c:pt>
                <c:pt idx="20">
                  <c:v>97.98</c:v>
                </c:pt>
                <c:pt idx="21">
                  <c:v>98.44</c:v>
                </c:pt>
                <c:pt idx="22">
                  <c:v>99.31</c:v>
                </c:pt>
                <c:pt idx="23">
                  <c:v>100.88</c:v>
                </c:pt>
                <c:pt idx="24">
                  <c:v>100</c:v>
                </c:pt>
                <c:pt idx="25">
                  <c:v>101.72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4"/>
          <c:order val="0"/>
          <c:tx>
            <c:strRef>
              <c:f>'Multifactor productivity'!$B$12</c:f>
              <c:strCache>
                <c:ptCount val="1"/>
                <c:pt idx="0">
                  <c:v>Labour (right axis)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productivity'!$B$13:$B$38</c:f>
              <c:numCache>
                <c:formatCode>0.0</c:formatCode>
                <c:ptCount val="26"/>
                <c:pt idx="0">
                  <c:v>54.86</c:v>
                </c:pt>
                <c:pt idx="1">
                  <c:v>55.83</c:v>
                </c:pt>
                <c:pt idx="2">
                  <c:v>55.24</c:v>
                </c:pt>
                <c:pt idx="3">
                  <c:v>56.22</c:v>
                </c:pt>
                <c:pt idx="4">
                  <c:v>60.08</c:v>
                </c:pt>
                <c:pt idx="5">
                  <c:v>61.21</c:v>
                </c:pt>
                <c:pt idx="6">
                  <c:v>63.8</c:v>
                </c:pt>
                <c:pt idx="7">
                  <c:v>62.96</c:v>
                </c:pt>
                <c:pt idx="8">
                  <c:v>65.03</c:v>
                </c:pt>
                <c:pt idx="9">
                  <c:v>68.150000000000006</c:v>
                </c:pt>
                <c:pt idx="10">
                  <c:v>68.62</c:v>
                </c:pt>
                <c:pt idx="11">
                  <c:v>70.34</c:v>
                </c:pt>
                <c:pt idx="12">
                  <c:v>76.98</c:v>
                </c:pt>
                <c:pt idx="13">
                  <c:v>76.28</c:v>
                </c:pt>
                <c:pt idx="14">
                  <c:v>81.040000000000006</c:v>
                </c:pt>
                <c:pt idx="15">
                  <c:v>84.24</c:v>
                </c:pt>
                <c:pt idx="16">
                  <c:v>91.86</c:v>
                </c:pt>
                <c:pt idx="17">
                  <c:v>93.67</c:v>
                </c:pt>
                <c:pt idx="18">
                  <c:v>99.06</c:v>
                </c:pt>
                <c:pt idx="19">
                  <c:v>96.93</c:v>
                </c:pt>
                <c:pt idx="20">
                  <c:v>99.3</c:v>
                </c:pt>
                <c:pt idx="21">
                  <c:v>99</c:v>
                </c:pt>
                <c:pt idx="22">
                  <c:v>101.27</c:v>
                </c:pt>
                <c:pt idx="23">
                  <c:v>104.17</c:v>
                </c:pt>
                <c:pt idx="24">
                  <c:v>100</c:v>
                </c:pt>
                <c:pt idx="25">
                  <c:v>99.6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D-4777-A247-39C9E5586757}"/>
            </c:ext>
          </c:extLst>
        </c:ser>
        <c:ser>
          <c:idx val="8"/>
          <c:order val="1"/>
          <c:tx>
            <c:strRef>
              <c:f>'Multifactor productivity'!$C$12</c:f>
              <c:strCache>
                <c:ptCount val="1"/>
                <c:pt idx="0">
                  <c:v>Capital (right axis)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productivity'!$C$13:$C$38</c:f>
              <c:numCache>
                <c:formatCode>0.0</c:formatCode>
                <c:ptCount val="26"/>
                <c:pt idx="0">
                  <c:v>132.43</c:v>
                </c:pt>
                <c:pt idx="1">
                  <c:v>130.69</c:v>
                </c:pt>
                <c:pt idx="2">
                  <c:v>129.80000000000001</c:v>
                </c:pt>
                <c:pt idx="3">
                  <c:v>128.71</c:v>
                </c:pt>
                <c:pt idx="4">
                  <c:v>134.59</c:v>
                </c:pt>
                <c:pt idx="5">
                  <c:v>137.88</c:v>
                </c:pt>
                <c:pt idx="6">
                  <c:v>138.93</c:v>
                </c:pt>
                <c:pt idx="7">
                  <c:v>136.87</c:v>
                </c:pt>
                <c:pt idx="8">
                  <c:v>135.12</c:v>
                </c:pt>
                <c:pt idx="9">
                  <c:v>133.66999999999999</c:v>
                </c:pt>
                <c:pt idx="10">
                  <c:v>128.63999999999999</c:v>
                </c:pt>
                <c:pt idx="11">
                  <c:v>123.45</c:v>
                </c:pt>
                <c:pt idx="12">
                  <c:v>120.51</c:v>
                </c:pt>
                <c:pt idx="13">
                  <c:v>114.8</c:v>
                </c:pt>
                <c:pt idx="14">
                  <c:v>111.32</c:v>
                </c:pt>
                <c:pt idx="15">
                  <c:v>106.22</c:v>
                </c:pt>
                <c:pt idx="16">
                  <c:v>104.97</c:v>
                </c:pt>
                <c:pt idx="17">
                  <c:v>102.99</c:v>
                </c:pt>
                <c:pt idx="18">
                  <c:v>100.82</c:v>
                </c:pt>
                <c:pt idx="19">
                  <c:v>96.36</c:v>
                </c:pt>
                <c:pt idx="20">
                  <c:v>97.37</c:v>
                </c:pt>
                <c:pt idx="21">
                  <c:v>98.42</c:v>
                </c:pt>
                <c:pt idx="22">
                  <c:v>98.41</c:v>
                </c:pt>
                <c:pt idx="23">
                  <c:v>99.29</c:v>
                </c:pt>
                <c:pt idx="24">
                  <c:v>100</c:v>
                </c:pt>
                <c:pt idx="25">
                  <c:v>102.81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05503"/>
        <c:axId val="1944107119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40"/>
      </c:valAx>
      <c:valAx>
        <c:axId val="1944107119"/>
        <c:scaling>
          <c:orientation val="minMax"/>
          <c:max val="1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05503"/>
        <c:crosses val="max"/>
        <c:crossBetween val="between"/>
        <c:majorUnit val="50"/>
      </c:valAx>
      <c:catAx>
        <c:axId val="1831005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4107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'Capital stock per capita'!$B$13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'Capital stock per capita'!$A$14:$A$44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'Capital stock per capita'!$B$14:$B$44</c:f>
              <c:numCache>
                <c:formatCode>0.0</c:formatCode>
                <c:ptCount val="31"/>
                <c:pt idx="0">
                  <c:v>1.600328762844816</c:v>
                </c:pt>
                <c:pt idx="1">
                  <c:v>1.5617278309689286</c:v>
                </c:pt>
                <c:pt idx="2">
                  <c:v>1.4601345624398299</c:v>
                </c:pt>
                <c:pt idx="3">
                  <c:v>1.6207830070605667</c:v>
                </c:pt>
                <c:pt idx="4">
                  <c:v>1.5963388188035665</c:v>
                </c:pt>
                <c:pt idx="5">
                  <c:v>3.3815141738123389</c:v>
                </c:pt>
                <c:pt idx="6">
                  <c:v>1.5499296982406596</c:v>
                </c:pt>
                <c:pt idx="7">
                  <c:v>1.2869742266322648</c:v>
                </c:pt>
                <c:pt idx="8">
                  <c:v>0.29703502253972669</c:v>
                </c:pt>
                <c:pt idx="9">
                  <c:v>0.8832716701084653</c:v>
                </c:pt>
                <c:pt idx="10">
                  <c:v>1.9419736598253134</c:v>
                </c:pt>
                <c:pt idx="11">
                  <c:v>2.3311189311057579</c:v>
                </c:pt>
                <c:pt idx="12">
                  <c:v>2.3522185192856426</c:v>
                </c:pt>
                <c:pt idx="13">
                  <c:v>4.1066638838035407</c:v>
                </c:pt>
                <c:pt idx="14">
                  <c:v>4.466142916890381</c:v>
                </c:pt>
                <c:pt idx="15">
                  <c:v>4.6464884555895702</c:v>
                </c:pt>
                <c:pt idx="16">
                  <c:v>3.701555942690149</c:v>
                </c:pt>
                <c:pt idx="17">
                  <c:v>3.8912544284523509</c:v>
                </c:pt>
                <c:pt idx="18">
                  <c:v>4.1731066528452709</c:v>
                </c:pt>
                <c:pt idx="19">
                  <c:v>6.265458721953987</c:v>
                </c:pt>
                <c:pt idx="20">
                  <c:v>5.6858043732977537</c:v>
                </c:pt>
                <c:pt idx="21">
                  <c:v>5.0495223600431238</c:v>
                </c:pt>
                <c:pt idx="22">
                  <c:v>4.1244590468292763</c:v>
                </c:pt>
                <c:pt idx="23">
                  <c:v>2.3901880979030565</c:v>
                </c:pt>
                <c:pt idx="24">
                  <c:v>2.7262533968364089E-2</c:v>
                </c:pt>
                <c:pt idx="25">
                  <c:v>-0.59210201415392794</c:v>
                </c:pt>
                <c:pt idx="26">
                  <c:v>-1.3786856564520833</c:v>
                </c:pt>
                <c:pt idx="27">
                  <c:v>-1.7482843722977481</c:v>
                </c:pt>
                <c:pt idx="28">
                  <c:v>-0.88009918622566907</c:v>
                </c:pt>
                <c:pt idx="29">
                  <c:v>-0.40165810607213359</c:v>
                </c:pt>
                <c:pt idx="30">
                  <c:v>-1.4208542828258675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8"/>
          <c:order val="1"/>
          <c:tx>
            <c:strRef>
              <c:f>'Capital stock per capita'!$C$13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'Capital stock per capita'!$A$14:$A$44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'Capital stock per capita'!$C$14:$C$44</c:f>
              <c:numCache>
                <c:formatCode>0.0</c:formatCode>
                <c:ptCount val="31"/>
                <c:pt idx="0">
                  <c:v>1.002860239712744</c:v>
                </c:pt>
                <c:pt idx="1">
                  <c:v>1.2750255513540365</c:v>
                </c:pt>
                <c:pt idx="2">
                  <c:v>1.73828992321301</c:v>
                </c:pt>
                <c:pt idx="3">
                  <c:v>1.3396183713834997</c:v>
                </c:pt>
                <c:pt idx="4">
                  <c:v>1.6502088291588723</c:v>
                </c:pt>
                <c:pt idx="5">
                  <c:v>2.1808738504341951</c:v>
                </c:pt>
                <c:pt idx="6">
                  <c:v>2.1034667086632597</c:v>
                </c:pt>
                <c:pt idx="7">
                  <c:v>2.2716708484360471</c:v>
                </c:pt>
                <c:pt idx="8">
                  <c:v>1.0707083777887982</c:v>
                </c:pt>
                <c:pt idx="9">
                  <c:v>1.4113525979973618</c:v>
                </c:pt>
                <c:pt idx="10">
                  <c:v>2.2648488584641191</c:v>
                </c:pt>
                <c:pt idx="11">
                  <c:v>2.5871792288846285</c:v>
                </c:pt>
                <c:pt idx="12">
                  <c:v>2.5819141214745267</c:v>
                </c:pt>
                <c:pt idx="13">
                  <c:v>2.5823292602967118</c:v>
                </c:pt>
                <c:pt idx="14">
                  <c:v>2.1802140521529401</c:v>
                </c:pt>
                <c:pt idx="15">
                  <c:v>2.2243802993950679</c:v>
                </c:pt>
                <c:pt idx="16">
                  <c:v>1.5036550762044909</c:v>
                </c:pt>
                <c:pt idx="17">
                  <c:v>1.694444407884399</c:v>
                </c:pt>
                <c:pt idx="18">
                  <c:v>2.0351196449517772</c:v>
                </c:pt>
                <c:pt idx="19">
                  <c:v>2.4105745264164202</c:v>
                </c:pt>
                <c:pt idx="20">
                  <c:v>2.0517260079074395</c:v>
                </c:pt>
                <c:pt idx="21">
                  <c:v>1.6918639536502411</c:v>
                </c:pt>
                <c:pt idx="22">
                  <c:v>1.2132638687777586</c:v>
                </c:pt>
                <c:pt idx="23">
                  <c:v>0.70417495095129734</c:v>
                </c:pt>
                <c:pt idx="24">
                  <c:v>0.3084206234337028</c:v>
                </c:pt>
                <c:pt idx="25">
                  <c:v>0.60734208150554636</c:v>
                </c:pt>
                <c:pt idx="26">
                  <c:v>0.32176059994566408</c:v>
                </c:pt>
                <c:pt idx="27">
                  <c:v>8.0068963158352879E-2</c:v>
                </c:pt>
                <c:pt idx="28">
                  <c:v>1.2259037419918073</c:v>
                </c:pt>
                <c:pt idx="29">
                  <c:v>1.3867192990769439</c:v>
                </c:pt>
                <c:pt idx="30">
                  <c:v>-0.14400167386249274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46000"/>
        <c:axId val="1398853072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'Population by component'!$B$12</c:f>
              <c:strCache>
                <c:ptCount val="1"/>
                <c:pt idx="0">
                  <c:v>Natural increase(a)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component'!$B$13:$B$43</c:f>
              <c:numCache>
                <c:formatCode>#,##0</c:formatCode>
                <c:ptCount val="31"/>
                <c:pt idx="0">
                  <c:v>14804</c:v>
                </c:pt>
                <c:pt idx="1">
                  <c:v>14499</c:v>
                </c:pt>
                <c:pt idx="2">
                  <c:v>14794</c:v>
                </c:pt>
                <c:pt idx="3">
                  <c:v>13953</c:v>
                </c:pt>
                <c:pt idx="4">
                  <c:v>14158</c:v>
                </c:pt>
                <c:pt idx="5">
                  <c:v>13716</c:v>
                </c:pt>
                <c:pt idx="6">
                  <c:v>14509</c:v>
                </c:pt>
                <c:pt idx="7">
                  <c:v>13829</c:v>
                </c:pt>
                <c:pt idx="8">
                  <c:v>13966</c:v>
                </c:pt>
                <c:pt idx="9">
                  <c:v>13233</c:v>
                </c:pt>
                <c:pt idx="10">
                  <c:v>12864</c:v>
                </c:pt>
                <c:pt idx="11">
                  <c:v>13114</c:v>
                </c:pt>
                <c:pt idx="12">
                  <c:v>14273</c:v>
                </c:pt>
                <c:pt idx="13">
                  <c:v>15185</c:v>
                </c:pt>
                <c:pt idx="14">
                  <c:v>17335</c:v>
                </c:pt>
                <c:pt idx="15">
                  <c:v>18156</c:v>
                </c:pt>
                <c:pt idx="16">
                  <c:v>18222</c:v>
                </c:pt>
                <c:pt idx="17">
                  <c:v>18934</c:v>
                </c:pt>
                <c:pt idx="18">
                  <c:v>19128</c:v>
                </c:pt>
                <c:pt idx="19">
                  <c:v>19970</c:v>
                </c:pt>
                <c:pt idx="20">
                  <c:v>21051</c:v>
                </c:pt>
                <c:pt idx="21">
                  <c:v>21308</c:v>
                </c:pt>
                <c:pt idx="22">
                  <c:v>21096</c:v>
                </c:pt>
                <c:pt idx="23">
                  <c:v>21362</c:v>
                </c:pt>
                <c:pt idx="24">
                  <c:v>20140</c:v>
                </c:pt>
                <c:pt idx="25">
                  <c:v>19308</c:v>
                </c:pt>
                <c:pt idx="26">
                  <c:v>18045</c:v>
                </c:pt>
                <c:pt idx="27">
                  <c:v>18206</c:v>
                </c:pt>
                <c:pt idx="28">
                  <c:v>18079</c:v>
                </c:pt>
                <c:pt idx="29">
                  <c:v>16753</c:v>
                </c:pt>
                <c:pt idx="30">
                  <c:v>13548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6DC-8535-1C36EBB812B5}"/>
            </c:ext>
          </c:extLst>
        </c:ser>
        <c:ser>
          <c:idx val="1"/>
          <c:order val="1"/>
          <c:tx>
            <c:strRef>
              <c:f>'Population by component'!$C$12</c:f>
              <c:strCache>
                <c:ptCount val="1"/>
                <c:pt idx="0">
                  <c:v>Net overseas migration(b)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component'!$C$13:$C$43</c:f>
              <c:numCache>
                <c:formatCode>#,##0</c:formatCode>
                <c:ptCount val="31"/>
                <c:pt idx="0">
                  <c:v>4640</c:v>
                </c:pt>
                <c:pt idx="1">
                  <c:v>6718</c:v>
                </c:pt>
                <c:pt idx="2">
                  <c:v>10508</c:v>
                </c:pt>
                <c:pt idx="3">
                  <c:v>12339</c:v>
                </c:pt>
                <c:pt idx="4">
                  <c:v>12280</c:v>
                </c:pt>
                <c:pt idx="5">
                  <c:v>11993</c:v>
                </c:pt>
                <c:pt idx="6">
                  <c:v>13381</c:v>
                </c:pt>
                <c:pt idx="7">
                  <c:v>13993</c:v>
                </c:pt>
                <c:pt idx="8">
                  <c:v>16263</c:v>
                </c:pt>
                <c:pt idx="9">
                  <c:v>14970</c:v>
                </c:pt>
                <c:pt idx="10">
                  <c:v>15575</c:v>
                </c:pt>
                <c:pt idx="11">
                  <c:v>13634</c:v>
                </c:pt>
                <c:pt idx="12">
                  <c:v>17160</c:v>
                </c:pt>
                <c:pt idx="13">
                  <c:v>22355</c:v>
                </c:pt>
                <c:pt idx="14">
                  <c:v>31381</c:v>
                </c:pt>
                <c:pt idx="15">
                  <c:v>41176</c:v>
                </c:pt>
                <c:pt idx="16">
                  <c:v>44328</c:v>
                </c:pt>
                <c:pt idx="17">
                  <c:v>28866</c:v>
                </c:pt>
                <c:pt idx="18">
                  <c:v>36425</c:v>
                </c:pt>
                <c:pt idx="19">
                  <c:v>50780</c:v>
                </c:pt>
                <c:pt idx="20">
                  <c:v>42138</c:v>
                </c:pt>
                <c:pt idx="21">
                  <c:v>18750</c:v>
                </c:pt>
                <c:pt idx="22">
                  <c:v>14071</c:v>
                </c:pt>
                <c:pt idx="23">
                  <c:v>11621</c:v>
                </c:pt>
                <c:pt idx="24">
                  <c:v>12009</c:v>
                </c:pt>
                <c:pt idx="25">
                  <c:v>11980</c:v>
                </c:pt>
                <c:pt idx="26">
                  <c:v>17484</c:v>
                </c:pt>
                <c:pt idx="27">
                  <c:v>25157</c:v>
                </c:pt>
                <c:pt idx="28">
                  <c:v>-5093</c:v>
                </c:pt>
                <c:pt idx="29">
                  <c:v>15337</c:v>
                </c:pt>
                <c:pt idx="30">
                  <c:v>64255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6DC-8535-1C36EBB812B5}"/>
            </c:ext>
          </c:extLst>
        </c:ser>
        <c:ser>
          <c:idx val="2"/>
          <c:order val="2"/>
          <c:tx>
            <c:strRef>
              <c:f>'Population by component'!$D$12</c:f>
              <c:strCache>
                <c:ptCount val="1"/>
                <c:pt idx="0">
                  <c:v>Net interstate migration(c)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component'!$D$13:$D$43</c:f>
              <c:numCache>
                <c:formatCode>#,##0</c:formatCode>
                <c:ptCount val="31"/>
                <c:pt idx="0">
                  <c:v>-152</c:v>
                </c:pt>
                <c:pt idx="1">
                  <c:v>3825</c:v>
                </c:pt>
                <c:pt idx="2">
                  <c:v>5101</c:v>
                </c:pt>
                <c:pt idx="3">
                  <c:v>4066</c:v>
                </c:pt>
                <c:pt idx="4">
                  <c:v>4660</c:v>
                </c:pt>
                <c:pt idx="5">
                  <c:v>3227</c:v>
                </c:pt>
                <c:pt idx="6">
                  <c:v>296</c:v>
                </c:pt>
                <c:pt idx="7">
                  <c:v>-2187</c:v>
                </c:pt>
                <c:pt idx="8">
                  <c:v>-3110</c:v>
                </c:pt>
                <c:pt idx="9">
                  <c:v>-3582</c:v>
                </c:pt>
                <c:pt idx="10">
                  <c:v>-1972</c:v>
                </c:pt>
                <c:pt idx="11">
                  <c:v>2095</c:v>
                </c:pt>
                <c:pt idx="12">
                  <c:v>2241</c:v>
                </c:pt>
                <c:pt idx="13">
                  <c:v>3933</c:v>
                </c:pt>
                <c:pt idx="14">
                  <c:v>5362</c:v>
                </c:pt>
                <c:pt idx="15">
                  <c:v>4991</c:v>
                </c:pt>
                <c:pt idx="16">
                  <c:v>5012</c:v>
                </c:pt>
                <c:pt idx="17">
                  <c:v>2119</c:v>
                </c:pt>
                <c:pt idx="18">
                  <c:v>7033</c:v>
                </c:pt>
                <c:pt idx="19">
                  <c:v>8609</c:v>
                </c:pt>
                <c:pt idx="20">
                  <c:v>5676</c:v>
                </c:pt>
                <c:pt idx="21">
                  <c:v>-1724</c:v>
                </c:pt>
                <c:pt idx="22">
                  <c:v>-4278</c:v>
                </c:pt>
                <c:pt idx="23">
                  <c:v>-10010</c:v>
                </c:pt>
                <c:pt idx="24">
                  <c:v>-11901</c:v>
                </c:pt>
                <c:pt idx="25">
                  <c:v>-8773</c:v>
                </c:pt>
                <c:pt idx="26">
                  <c:v>-3407</c:v>
                </c:pt>
                <c:pt idx="27">
                  <c:v>268</c:v>
                </c:pt>
                <c:pt idx="28">
                  <c:v>14003</c:v>
                </c:pt>
                <c:pt idx="29">
                  <c:v>10339</c:v>
                </c:pt>
                <c:pt idx="30">
                  <c:v>11630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8767007"/>
        <c:axId val="218755775"/>
      </c:barChart>
      <c:lineChart>
        <c:grouping val="standard"/>
        <c:varyColors val="0"/>
        <c:ser>
          <c:idx val="3"/>
          <c:order val="3"/>
          <c:tx>
            <c:strRef>
              <c:f>'Population by component'!$E$12</c:f>
              <c:strCache>
                <c:ptCount val="1"/>
                <c:pt idx="0">
                  <c:v>Total change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component'!$E$13:$E$43</c:f>
              <c:numCache>
                <c:formatCode>#,##0</c:formatCode>
                <c:ptCount val="31"/>
                <c:pt idx="0">
                  <c:v>20178</c:v>
                </c:pt>
                <c:pt idx="1">
                  <c:v>25927</c:v>
                </c:pt>
                <c:pt idx="2">
                  <c:v>31417</c:v>
                </c:pt>
                <c:pt idx="3">
                  <c:v>32140</c:v>
                </c:pt>
                <c:pt idx="4">
                  <c:v>30135</c:v>
                </c:pt>
                <c:pt idx="5">
                  <c:v>28099</c:v>
                </c:pt>
                <c:pt idx="6">
                  <c:v>27496</c:v>
                </c:pt>
                <c:pt idx="7">
                  <c:v>25157</c:v>
                </c:pt>
                <c:pt idx="8">
                  <c:v>27181</c:v>
                </c:pt>
                <c:pt idx="9">
                  <c:v>22238</c:v>
                </c:pt>
                <c:pt idx="10">
                  <c:v>24229</c:v>
                </c:pt>
                <c:pt idx="11">
                  <c:v>26801</c:v>
                </c:pt>
                <c:pt idx="12">
                  <c:v>31665</c:v>
                </c:pt>
                <c:pt idx="13">
                  <c:v>39374</c:v>
                </c:pt>
                <c:pt idx="14">
                  <c:v>55558</c:v>
                </c:pt>
                <c:pt idx="15">
                  <c:v>65561</c:v>
                </c:pt>
                <c:pt idx="16">
                  <c:v>68550</c:v>
                </c:pt>
                <c:pt idx="17">
                  <c:v>50595</c:v>
                </c:pt>
                <c:pt idx="18">
                  <c:v>62564</c:v>
                </c:pt>
                <c:pt idx="19">
                  <c:v>72098</c:v>
                </c:pt>
                <c:pt idx="20">
                  <c:v>61437</c:v>
                </c:pt>
                <c:pt idx="21">
                  <c:v>30664</c:v>
                </c:pt>
                <c:pt idx="22">
                  <c:v>23064</c:v>
                </c:pt>
                <c:pt idx="23">
                  <c:v>15306</c:v>
                </c:pt>
                <c:pt idx="24">
                  <c:v>29742</c:v>
                </c:pt>
                <c:pt idx="25">
                  <c:v>32072</c:v>
                </c:pt>
                <c:pt idx="26">
                  <c:v>41833</c:v>
                </c:pt>
                <c:pt idx="27">
                  <c:v>53287</c:v>
                </c:pt>
                <c:pt idx="28">
                  <c:v>36453</c:v>
                </c:pt>
                <c:pt idx="29">
                  <c:v>42429</c:v>
                </c:pt>
                <c:pt idx="30">
                  <c:v>89433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67007"/>
        <c:axId val="218755775"/>
      </c:lineChart>
      <c:catAx>
        <c:axId val="218767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55775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55775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67007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'Population by age'!$B$12</c:f>
              <c:strCache>
                <c:ptCount val="1"/>
                <c:pt idx="0">
                  <c:v>0 to 29 years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age'!$B$13:$B$43</c:f>
              <c:numCache>
                <c:formatCode>0;\-0;0;@</c:formatCode>
                <c:ptCount val="31"/>
                <c:pt idx="0">
                  <c:v>46.25584224189592</c:v>
                </c:pt>
                <c:pt idx="1">
                  <c:v>45.786434626717877</c:v>
                </c:pt>
                <c:pt idx="2">
                  <c:v>45.418664958590284</c:v>
                </c:pt>
                <c:pt idx="3">
                  <c:v>45.095594065397357</c:v>
                </c:pt>
                <c:pt idx="4">
                  <c:v>44.645926439979959</c:v>
                </c:pt>
                <c:pt idx="5">
                  <c:v>44.148124219793701</c:v>
                </c:pt>
                <c:pt idx="6">
                  <c:v>43.633814759517051</c:v>
                </c:pt>
                <c:pt idx="7">
                  <c:v>43.115854297791536</c:v>
                </c:pt>
                <c:pt idx="8">
                  <c:v>42.516290942435347</c:v>
                </c:pt>
                <c:pt idx="9">
                  <c:v>41.959759648889921</c:v>
                </c:pt>
                <c:pt idx="10">
                  <c:v>41.561579338990676</c:v>
                </c:pt>
                <c:pt idx="11">
                  <c:v>41.238781495921785</c:v>
                </c:pt>
                <c:pt idx="12">
                  <c:v>41.007862442801759</c:v>
                </c:pt>
                <c:pt idx="13">
                  <c:v>40.902261359097743</c:v>
                </c:pt>
                <c:pt idx="14">
                  <c:v>40.975073345111603</c:v>
                </c:pt>
                <c:pt idx="15">
                  <c:v>41.173965096468208</c:v>
                </c:pt>
                <c:pt idx="16">
                  <c:v>41.376453520812412</c:v>
                </c:pt>
                <c:pt idx="17">
                  <c:v>41.311568438720208</c:v>
                </c:pt>
                <c:pt idx="18">
                  <c:v>41.223178801474795</c:v>
                </c:pt>
                <c:pt idx="19">
                  <c:v>41.288893414861306</c:v>
                </c:pt>
                <c:pt idx="20">
                  <c:v>41.214679542442454</c:v>
                </c:pt>
                <c:pt idx="21">
                  <c:v>40.903031766661051</c:v>
                </c:pt>
                <c:pt idx="22">
                  <c:v>40.554034523149781</c:v>
                </c:pt>
                <c:pt idx="23">
                  <c:v>40.163256491253051</c:v>
                </c:pt>
                <c:pt idx="24">
                  <c:v>39.668022833098711</c:v>
                </c:pt>
                <c:pt idx="25">
                  <c:v>39.212282717649074</c:v>
                </c:pt>
                <c:pt idx="26">
                  <c:v>38.829947830991216</c:v>
                </c:pt>
                <c:pt idx="27">
                  <c:v>38.342931875416525</c:v>
                </c:pt>
                <c:pt idx="28">
                  <c:v>37.832117598063554</c:v>
                </c:pt>
                <c:pt idx="29">
                  <c:v>37.631465645387877</c:v>
                </c:pt>
                <c:pt idx="30">
                  <c:v>37.79462708075414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7-4C5C-868C-8E8ADF5D146C}"/>
            </c:ext>
          </c:extLst>
        </c:ser>
        <c:ser>
          <c:idx val="1"/>
          <c:order val="1"/>
          <c:tx>
            <c:strRef>
              <c:f>'Population by age'!$C$12</c:f>
              <c:strCache>
                <c:ptCount val="1"/>
                <c:pt idx="0">
                  <c:v>30 to 59 years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age'!$C$13:$C$43</c:f>
              <c:numCache>
                <c:formatCode>0;\-0;0;@</c:formatCode>
                <c:ptCount val="31"/>
                <c:pt idx="0">
                  <c:v>39.986966275535792</c:v>
                </c:pt>
                <c:pt idx="1">
                  <c:v>40.385264063159042</c:v>
                </c:pt>
                <c:pt idx="2">
                  <c:v>40.673280854529722</c:v>
                </c:pt>
                <c:pt idx="3">
                  <c:v>40.918196183023923</c:v>
                </c:pt>
                <c:pt idx="4">
                  <c:v>41.227219976634025</c:v>
                </c:pt>
                <c:pt idx="5">
                  <c:v>41.547436543220691</c:v>
                </c:pt>
                <c:pt idx="6">
                  <c:v>41.829922931535933</c:v>
                </c:pt>
                <c:pt idx="7">
                  <c:v>42.107389043543883</c:v>
                </c:pt>
                <c:pt idx="8">
                  <c:v>42.418718400397843</c:v>
                </c:pt>
                <c:pt idx="9">
                  <c:v>42.686330186174629</c:v>
                </c:pt>
                <c:pt idx="10">
                  <c:v>42.838656022483271</c:v>
                </c:pt>
                <c:pt idx="11">
                  <c:v>42.861732663414067</c:v>
                </c:pt>
                <c:pt idx="12">
                  <c:v>42.806235260716576</c:v>
                </c:pt>
                <c:pt idx="13">
                  <c:v>42.703506957296497</c:v>
                </c:pt>
                <c:pt idx="14">
                  <c:v>42.31121497678928</c:v>
                </c:pt>
                <c:pt idx="15">
                  <c:v>41.974443983975689</c:v>
                </c:pt>
                <c:pt idx="16">
                  <c:v>41.649503403637986</c:v>
                </c:pt>
                <c:pt idx="17">
                  <c:v>41.467144219709326</c:v>
                </c:pt>
                <c:pt idx="18">
                  <c:v>41.337098651360641</c:v>
                </c:pt>
                <c:pt idx="19">
                  <c:v>41.211589989226994</c:v>
                </c:pt>
                <c:pt idx="20">
                  <c:v>41.146402974896098</c:v>
                </c:pt>
                <c:pt idx="21">
                  <c:v>41.142862590204672</c:v>
                </c:pt>
                <c:pt idx="22">
                  <c:v>41.122939127915764</c:v>
                </c:pt>
                <c:pt idx="23">
                  <c:v>41.062442634482771</c:v>
                </c:pt>
                <c:pt idx="24">
                  <c:v>41.092306978327123</c:v>
                </c:pt>
                <c:pt idx="25">
                  <c:v>41.054560484561037</c:v>
                </c:pt>
                <c:pt idx="26">
                  <c:v>40.964196080274476</c:v>
                </c:pt>
                <c:pt idx="27">
                  <c:v>40.863876159639531</c:v>
                </c:pt>
                <c:pt idx="28">
                  <c:v>40.856961516568369</c:v>
                </c:pt>
                <c:pt idx="29">
                  <c:v>40.714859334177234</c:v>
                </c:pt>
                <c:pt idx="30">
                  <c:v>40.53057950657827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7-4C5C-868C-8E8ADF5D146C}"/>
            </c:ext>
          </c:extLst>
        </c:ser>
        <c:ser>
          <c:idx val="2"/>
          <c:order val="2"/>
          <c:tx>
            <c:strRef>
              <c:f>'Population by age'!$D$12</c:f>
              <c:strCache>
                <c:ptCount val="1"/>
                <c:pt idx="0">
                  <c:v>60 years &amp; over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age'!$D$13:$D$43</c:f>
              <c:numCache>
                <c:formatCode>0;\-0;0;@</c:formatCode>
                <c:ptCount val="31"/>
                <c:pt idx="0">
                  <c:v>13.757191482568288</c:v>
                </c:pt>
                <c:pt idx="1">
                  <c:v>13.828301310123081</c:v>
                </c:pt>
                <c:pt idx="2">
                  <c:v>13.908054186879992</c:v>
                </c:pt>
                <c:pt idx="3">
                  <c:v>13.986209751578718</c:v>
                </c:pt>
                <c:pt idx="4">
                  <c:v>14.126853583386021</c:v>
                </c:pt>
                <c:pt idx="5">
                  <c:v>14.304439236985612</c:v>
                </c:pt>
                <c:pt idx="6">
                  <c:v>14.536262308947018</c:v>
                </c:pt>
                <c:pt idx="7">
                  <c:v>14.776756658664581</c:v>
                </c:pt>
                <c:pt idx="8">
                  <c:v>15.064990657166808</c:v>
                </c:pt>
                <c:pt idx="9">
                  <c:v>15.353910164935453</c:v>
                </c:pt>
                <c:pt idx="10">
                  <c:v>15.59976463852605</c:v>
                </c:pt>
                <c:pt idx="11">
                  <c:v>15.899485840664154</c:v>
                </c:pt>
                <c:pt idx="12">
                  <c:v>16.185902296481665</c:v>
                </c:pt>
                <c:pt idx="13">
                  <c:v>16.394231683605767</c:v>
                </c:pt>
                <c:pt idx="14">
                  <c:v>16.71371167809912</c:v>
                </c:pt>
                <c:pt idx="15">
                  <c:v>16.851590919556109</c:v>
                </c:pt>
                <c:pt idx="16">
                  <c:v>16.974043075549602</c:v>
                </c:pt>
                <c:pt idx="17">
                  <c:v>17.221287341570466</c:v>
                </c:pt>
                <c:pt idx="18">
                  <c:v>17.43972254716456</c:v>
                </c:pt>
                <c:pt idx="19">
                  <c:v>17.4995165959117</c:v>
                </c:pt>
                <c:pt idx="20">
                  <c:v>17.638917482661451</c:v>
                </c:pt>
                <c:pt idx="21">
                  <c:v>17.954105643134277</c:v>
                </c:pt>
                <c:pt idx="22">
                  <c:v>18.323026348934455</c:v>
                </c:pt>
                <c:pt idx="23">
                  <c:v>18.774300874264178</c:v>
                </c:pt>
                <c:pt idx="24">
                  <c:v>19.239670188574166</c:v>
                </c:pt>
                <c:pt idx="25">
                  <c:v>19.733156797789896</c:v>
                </c:pt>
                <c:pt idx="26">
                  <c:v>20.205856088734315</c:v>
                </c:pt>
                <c:pt idx="27">
                  <c:v>20.79319196494394</c:v>
                </c:pt>
                <c:pt idx="28">
                  <c:v>21.310920885368077</c:v>
                </c:pt>
                <c:pt idx="29">
                  <c:v>21.653675020434889</c:v>
                </c:pt>
                <c:pt idx="30">
                  <c:v>21.67479341266759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7-4C5C-868C-8E8ADF5D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9151"/>
        <c:axId val="218726239"/>
      </c:lineChart>
      <c:catAx>
        <c:axId val="2187291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62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2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915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investment'!$A$12:$A$17</c:f>
              <c:strCache>
                <c:ptCount val="6"/>
                <c:pt idx="0">
                  <c:v>Ownership transfer costs(f)</c:v>
                </c:pt>
                <c:pt idx="1">
                  <c:v>Cultivated biological resources(e)</c:v>
                </c:pt>
                <c:pt idx="2">
                  <c:v>Dwellings(d)</c:v>
                </c:pt>
                <c:pt idx="3">
                  <c:v>Intellectual property products(c)</c:v>
                </c:pt>
                <c:pt idx="4">
                  <c:v>Machinery &amp; equipment(b)</c:v>
                </c:pt>
                <c:pt idx="5">
                  <c:v>Non-dwelling construction(a)</c:v>
                </c:pt>
              </c:strCache>
            </c:strRef>
          </c:cat>
          <c:val>
            <c:numRef>
              <c:f>'SFD investment'!$B$12:$B$17</c:f>
              <c:numCache>
                <c:formatCode>0.0;\-0.0;0.0;@</c:formatCode>
                <c:ptCount val="6"/>
                <c:pt idx="0">
                  <c:v>-0.19109840751327073</c:v>
                </c:pt>
                <c:pt idx="1">
                  <c:v>2.4499795835034709E-2</c:v>
                </c:pt>
                <c:pt idx="2">
                  <c:v>0.68762760310330751</c:v>
                </c:pt>
                <c:pt idx="3">
                  <c:v>0.77746018783176807</c:v>
                </c:pt>
                <c:pt idx="4">
                  <c:v>1.7378521845651287</c:v>
                </c:pt>
                <c:pt idx="5">
                  <c:v>5.8521845651286242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1-4452-96B7-7BF2B608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'Population by LFS'!$B$12</c:f>
              <c:strCache>
                <c:ptCount val="1"/>
                <c:pt idx="0">
                  <c:v>Population(a) (right axis)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LFS'!$B$13:$B$43</c:f>
              <c:numCache>
                <c:formatCode>#,##0</c:formatCode>
                <c:ptCount val="31"/>
                <c:pt idx="0">
                  <c:v>1282194.3333333335</c:v>
                </c:pt>
                <c:pt idx="1">
                  <c:v>1303194.1666666674</c:v>
                </c:pt>
                <c:pt idx="2">
                  <c:v>1328889.0833333337</c:v>
                </c:pt>
                <c:pt idx="3">
                  <c:v>1357393.0000000007</c:v>
                </c:pt>
                <c:pt idx="4">
                  <c:v>1385763.5000000007</c:v>
                </c:pt>
                <c:pt idx="5">
                  <c:v>1411874.3333333342</c:v>
                </c:pt>
                <c:pt idx="6">
                  <c:v>1437996.0000000009</c:v>
                </c:pt>
                <c:pt idx="7">
                  <c:v>1462609.9166666679</c:v>
                </c:pt>
                <c:pt idx="8">
                  <c:v>1487941.0000000007</c:v>
                </c:pt>
                <c:pt idx="9">
                  <c:v>1513221.8333333342</c:v>
                </c:pt>
                <c:pt idx="10">
                  <c:v>1536095.2500000009</c:v>
                </c:pt>
                <c:pt idx="11">
                  <c:v>1562886.4166666674</c:v>
                </c:pt>
                <c:pt idx="12">
                  <c:v>1590756.5000000007</c:v>
                </c:pt>
                <c:pt idx="13">
                  <c:v>1623147.6666666677</c:v>
                </c:pt>
                <c:pt idx="14">
                  <c:v>1664282.1666666677</c:v>
                </c:pt>
                <c:pt idx="15">
                  <c:v>1714881.0833333337</c:v>
                </c:pt>
                <c:pt idx="16">
                  <c:v>1774849.5000000002</c:v>
                </c:pt>
                <c:pt idx="17">
                  <c:v>1822256.1666666672</c:v>
                </c:pt>
                <c:pt idx="18">
                  <c:v>1870662.583333334</c:v>
                </c:pt>
                <c:pt idx="19">
                  <c:v>1927841.0000000009</c:v>
                </c:pt>
                <c:pt idx="20">
                  <c:v>1983926.6666666679</c:v>
                </c:pt>
                <c:pt idx="21">
                  <c:v>2018578.3333333349</c:v>
                </c:pt>
                <c:pt idx="22">
                  <c:v>2038025.5833333351</c:v>
                </c:pt>
                <c:pt idx="23">
                  <c:v>2051846.7500000019</c:v>
                </c:pt>
                <c:pt idx="24">
                  <c:v>2067920.6666666677</c:v>
                </c:pt>
                <c:pt idx="25">
                  <c:v>2091044.6666666677</c:v>
                </c:pt>
                <c:pt idx="26">
                  <c:v>2121163.0833333335</c:v>
                </c:pt>
                <c:pt idx="27">
                  <c:v>2164704.4999999995</c:v>
                </c:pt>
                <c:pt idx="28">
                  <c:v>2199746.083333333</c:v>
                </c:pt>
                <c:pt idx="29">
                  <c:v>2232506.8333333321</c:v>
                </c:pt>
                <c:pt idx="30">
                  <c:v>2300127.916666666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01487199"/>
        <c:axId val="601483871"/>
      </c:barChart>
      <c:lineChart>
        <c:grouping val="standard"/>
        <c:varyColors val="0"/>
        <c:ser>
          <c:idx val="0"/>
          <c:order val="0"/>
          <c:tx>
            <c:strRef>
              <c:f>'Population by LFS'!$C$12</c:f>
              <c:strCache>
                <c:ptCount val="1"/>
                <c:pt idx="0">
                  <c:v>Employed full-time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LFS'!$C$13:$C$43</c:f>
              <c:numCache>
                <c:formatCode>0</c:formatCode>
                <c:ptCount val="31"/>
                <c:pt idx="0">
                  <c:v>43.716754584523407</c:v>
                </c:pt>
                <c:pt idx="1">
                  <c:v>44.642810325654899</c:v>
                </c:pt>
                <c:pt idx="2">
                  <c:v>45.599422675669707</c:v>
                </c:pt>
                <c:pt idx="3">
                  <c:v>45.597062408111178</c:v>
                </c:pt>
                <c:pt idx="4">
                  <c:v>45.371486548750866</c:v>
                </c:pt>
                <c:pt idx="5">
                  <c:v>45.250320909108233</c:v>
                </c:pt>
                <c:pt idx="6">
                  <c:v>44.68453551562957</c:v>
                </c:pt>
                <c:pt idx="7">
                  <c:v>44.835171647213457</c:v>
                </c:pt>
                <c:pt idx="8">
                  <c:v>44.281712110896827</c:v>
                </c:pt>
                <c:pt idx="9">
                  <c:v>43.400758271727256</c:v>
                </c:pt>
                <c:pt idx="10">
                  <c:v>43.331953753084825</c:v>
                </c:pt>
                <c:pt idx="11">
                  <c:v>43.864506681734184</c:v>
                </c:pt>
                <c:pt idx="12">
                  <c:v>44.691639900051698</c:v>
                </c:pt>
                <c:pt idx="13">
                  <c:v>46.270713097986707</c:v>
                </c:pt>
                <c:pt idx="14">
                  <c:v>46.656997165845105</c:v>
                </c:pt>
                <c:pt idx="15">
                  <c:v>47.91252046485436</c:v>
                </c:pt>
                <c:pt idx="16">
                  <c:v>48.117521138177203</c:v>
                </c:pt>
                <c:pt idx="17">
                  <c:v>45.765464551864561</c:v>
                </c:pt>
                <c:pt idx="18">
                  <c:v>46.603309139439901</c:v>
                </c:pt>
                <c:pt idx="19">
                  <c:v>47.413263507381174</c:v>
                </c:pt>
                <c:pt idx="20">
                  <c:v>47.597815275430136</c:v>
                </c:pt>
                <c:pt idx="21">
                  <c:v>46.155726761491316</c:v>
                </c:pt>
                <c:pt idx="22">
                  <c:v>45.863138698741324</c:v>
                </c:pt>
                <c:pt idx="23">
                  <c:v>44.159450504770817</c:v>
                </c:pt>
                <c:pt idx="24">
                  <c:v>42.706526298075211</c:v>
                </c:pt>
                <c:pt idx="25">
                  <c:v>43.101940752421299</c:v>
                </c:pt>
                <c:pt idx="26">
                  <c:v>44.127527991030988</c:v>
                </c:pt>
                <c:pt idx="27">
                  <c:v>43.070755538842967</c:v>
                </c:pt>
                <c:pt idx="28">
                  <c:v>42.479020211158435</c:v>
                </c:pt>
                <c:pt idx="29">
                  <c:v>44.961493585573947</c:v>
                </c:pt>
                <c:pt idx="30">
                  <c:v>46.293537660133737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0-487D-938E-30F0B4F77CC8}"/>
            </c:ext>
          </c:extLst>
        </c:ser>
        <c:ser>
          <c:idx val="1"/>
          <c:order val="1"/>
          <c:tx>
            <c:strRef>
              <c:f>'Population by LFS'!$D$12</c:f>
              <c:strCache>
                <c:ptCount val="1"/>
                <c:pt idx="0">
                  <c:v>Employed part-time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LFS'!$D$13:$D$43</c:f>
              <c:numCache>
                <c:formatCode>0</c:formatCode>
                <c:ptCount val="31"/>
                <c:pt idx="0">
                  <c:v>14.382115243581122</c:v>
                </c:pt>
                <c:pt idx="1">
                  <c:v>14.9294905530194</c:v>
                </c:pt>
                <c:pt idx="2">
                  <c:v>15.68008340801455</c:v>
                </c:pt>
                <c:pt idx="3">
                  <c:v>15.653499023495767</c:v>
                </c:pt>
                <c:pt idx="4">
                  <c:v>15.869440684984601</c:v>
                </c:pt>
                <c:pt idx="5">
                  <c:v>16.18973761356947</c:v>
                </c:pt>
                <c:pt idx="6">
                  <c:v>17.037744425807382</c:v>
                </c:pt>
                <c:pt idx="7">
                  <c:v>17.151411811271828</c:v>
                </c:pt>
                <c:pt idx="8">
                  <c:v>17.713751194883834</c:v>
                </c:pt>
                <c:pt idx="9">
                  <c:v>18.397126396206932</c:v>
                </c:pt>
                <c:pt idx="10">
                  <c:v>18.963944455918327</c:v>
                </c:pt>
                <c:pt idx="11">
                  <c:v>18.061837187251328</c:v>
                </c:pt>
                <c:pt idx="12">
                  <c:v>18.530559726352401</c:v>
                </c:pt>
                <c:pt idx="13">
                  <c:v>18.993507060253069</c:v>
                </c:pt>
                <c:pt idx="14">
                  <c:v>18.914576084003361</c:v>
                </c:pt>
                <c:pt idx="15">
                  <c:v>18.477350203048566</c:v>
                </c:pt>
                <c:pt idx="16">
                  <c:v>18.592463755377558</c:v>
                </c:pt>
                <c:pt idx="17">
                  <c:v>19.17977686452242</c:v>
                </c:pt>
                <c:pt idx="18">
                  <c:v>18.844009415380487</c:v>
                </c:pt>
                <c:pt idx="19">
                  <c:v>18.629652722051926</c:v>
                </c:pt>
                <c:pt idx="20">
                  <c:v>18.362288256622371</c:v>
                </c:pt>
                <c:pt idx="21">
                  <c:v>18.615378645201591</c:v>
                </c:pt>
                <c:pt idx="22">
                  <c:v>19.00780849700649</c:v>
                </c:pt>
                <c:pt idx="23">
                  <c:v>19.975866456238318</c:v>
                </c:pt>
                <c:pt idx="24">
                  <c:v>20.249447029076858</c:v>
                </c:pt>
                <c:pt idx="25">
                  <c:v>20.6180834013748</c:v>
                </c:pt>
                <c:pt idx="26">
                  <c:v>19.877675600693433</c:v>
                </c:pt>
                <c:pt idx="27">
                  <c:v>20.171171169090286</c:v>
                </c:pt>
                <c:pt idx="28">
                  <c:v>21.034431511849117</c:v>
                </c:pt>
                <c:pt idx="29">
                  <c:v>21.263118940808031</c:v>
                </c:pt>
                <c:pt idx="30">
                  <c:v>19.970248031495352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0-487D-938E-30F0B4F77CC8}"/>
            </c:ext>
          </c:extLst>
        </c:ser>
        <c:ser>
          <c:idx val="2"/>
          <c:order val="2"/>
          <c:tx>
            <c:strRef>
              <c:f>'Population by LFS'!$E$12</c:f>
              <c:strCache>
                <c:ptCount val="1"/>
                <c:pt idx="0">
                  <c:v>Unemployed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LFS'!$E$13:$E$43</c:f>
              <c:numCache>
                <c:formatCode>0</c:formatCode>
                <c:ptCount val="31"/>
                <c:pt idx="0">
                  <c:v>6.6562517954246667</c:v>
                </c:pt>
                <c:pt idx="1">
                  <c:v>5.879873362437035</c:v>
                </c:pt>
                <c:pt idx="2">
                  <c:v>5.1000619627835757</c:v>
                </c:pt>
                <c:pt idx="3">
                  <c:v>5.0278917012243314</c:v>
                </c:pt>
                <c:pt idx="4">
                  <c:v>4.9384388702208808</c:v>
                </c:pt>
                <c:pt idx="5">
                  <c:v>4.4363898770027461</c:v>
                </c:pt>
                <c:pt idx="6">
                  <c:v>4.3376511478474216</c:v>
                </c:pt>
                <c:pt idx="7">
                  <c:v>4.1104204191149396</c:v>
                </c:pt>
                <c:pt idx="8">
                  <c:v>4.255612285702191</c:v>
                </c:pt>
                <c:pt idx="9">
                  <c:v>4.3516422079996877</c:v>
                </c:pt>
                <c:pt idx="10">
                  <c:v>3.9285378516295362</c:v>
                </c:pt>
                <c:pt idx="11">
                  <c:v>3.7397577996311009</c:v>
                </c:pt>
                <c:pt idx="12">
                  <c:v>3.0988977047503301</c:v>
                </c:pt>
                <c:pt idx="13">
                  <c:v>2.7114651511476779</c:v>
                </c:pt>
                <c:pt idx="14">
                  <c:v>2.1883608879223524</c:v>
                </c:pt>
                <c:pt idx="15">
                  <c:v>2.257668692576499</c:v>
                </c:pt>
                <c:pt idx="16">
                  <c:v>2.6245089137604833</c:v>
                </c:pt>
                <c:pt idx="17">
                  <c:v>3.3984702297161498</c:v>
                </c:pt>
                <c:pt idx="18">
                  <c:v>2.9891280500389561</c:v>
                </c:pt>
                <c:pt idx="19">
                  <c:v>2.7689913224171505</c:v>
                </c:pt>
                <c:pt idx="20">
                  <c:v>3.0549684296126549</c:v>
                </c:pt>
                <c:pt idx="21">
                  <c:v>3.2856457556349485</c:v>
                </c:pt>
                <c:pt idx="22">
                  <c:v>3.6777874926087568</c:v>
                </c:pt>
                <c:pt idx="23">
                  <c:v>4.0488038397604482</c:v>
                </c:pt>
                <c:pt idx="24">
                  <c:v>4.1471690886916672</c:v>
                </c:pt>
                <c:pt idx="25">
                  <c:v>4.1078550211106579</c:v>
                </c:pt>
                <c:pt idx="26">
                  <c:v>4.1648102100588922</c:v>
                </c:pt>
                <c:pt idx="27">
                  <c:v>4.0479043059533844</c:v>
                </c:pt>
                <c:pt idx="28">
                  <c:v>4.112292808946548</c:v>
                </c:pt>
                <c:pt idx="29">
                  <c:v>2.6154044619945549</c:v>
                </c:pt>
                <c:pt idx="30">
                  <c:v>2.4450487989164373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0-487D-938E-30F0B4F77CC8}"/>
            </c:ext>
          </c:extLst>
        </c:ser>
        <c:ser>
          <c:idx val="3"/>
          <c:order val="3"/>
          <c:tx>
            <c:strRef>
              <c:f>'Population by LFS'!$F$12</c:f>
              <c:strCache>
                <c:ptCount val="1"/>
                <c:pt idx="0">
                  <c:v>Not in the labour force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LFS'!$F$13:$F$43</c:f>
              <c:numCache>
                <c:formatCode>0</c:formatCode>
                <c:ptCount val="31"/>
                <c:pt idx="0">
                  <c:v>35.244884875745548</c:v>
                </c:pt>
                <c:pt idx="1">
                  <c:v>34.547838547977911</c:v>
                </c:pt>
                <c:pt idx="2">
                  <c:v>33.620425682629985</c:v>
                </c:pt>
                <c:pt idx="3">
                  <c:v>33.721534588729973</c:v>
                </c:pt>
                <c:pt idx="4">
                  <c:v>33.820639909575682</c:v>
                </c:pt>
                <c:pt idx="5">
                  <c:v>34.123581111916671</c:v>
                </c:pt>
                <c:pt idx="6">
                  <c:v>33.940068910715517</c:v>
                </c:pt>
                <c:pt idx="7">
                  <c:v>33.902984727244664</c:v>
                </c:pt>
                <c:pt idx="8">
                  <c:v>33.748930009097549</c:v>
                </c:pt>
                <c:pt idx="9">
                  <c:v>33.850478631079724</c:v>
                </c:pt>
                <c:pt idx="10">
                  <c:v>33.775574789388848</c:v>
                </c:pt>
                <c:pt idx="11">
                  <c:v>34.333903663398011</c:v>
                </c:pt>
                <c:pt idx="12">
                  <c:v>33.678886953052427</c:v>
                </c:pt>
                <c:pt idx="13">
                  <c:v>32.024304422497607</c:v>
                </c:pt>
                <c:pt idx="14">
                  <c:v>32.240065862229088</c:v>
                </c:pt>
                <c:pt idx="15">
                  <c:v>31.352465498943989</c:v>
                </c:pt>
                <c:pt idx="16">
                  <c:v>30.66548741174957</c:v>
                </c:pt>
                <c:pt idx="17">
                  <c:v>31.656292926982367</c:v>
                </c:pt>
                <c:pt idx="18">
                  <c:v>31.563553395140602</c:v>
                </c:pt>
                <c:pt idx="19">
                  <c:v>31.188088125524864</c:v>
                </c:pt>
                <c:pt idx="20">
                  <c:v>30.984919637486591</c:v>
                </c:pt>
                <c:pt idx="21">
                  <c:v>31.943261222626145</c:v>
                </c:pt>
                <c:pt idx="22">
                  <c:v>31.451261222718536</c:v>
                </c:pt>
                <c:pt idx="23">
                  <c:v>31.815879199230306</c:v>
                </c:pt>
                <c:pt idx="24">
                  <c:v>32.89686564378195</c:v>
                </c:pt>
                <c:pt idx="25">
                  <c:v>32.172124810341998</c:v>
                </c:pt>
                <c:pt idx="26">
                  <c:v>31.829986198216659</c:v>
                </c:pt>
                <c:pt idx="27">
                  <c:v>32.710172835753511</c:v>
                </c:pt>
                <c:pt idx="28">
                  <c:v>32.374259256361924</c:v>
                </c:pt>
                <c:pt idx="29">
                  <c:v>31.159971813449509</c:v>
                </c:pt>
                <c:pt idx="30">
                  <c:v>31.291176378415216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10031"/>
        <c:axId val="295002127"/>
      </c:lineChart>
      <c:catAx>
        <c:axId val="295010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0212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95002127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10031"/>
        <c:crosses val="autoZero"/>
        <c:crossBetween val="between"/>
        <c:majorUnit val="10"/>
      </c:valAx>
      <c:valAx>
        <c:axId val="601483871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87199"/>
        <c:crosses val="max"/>
        <c:crossBetween val="between"/>
      </c:valAx>
      <c:catAx>
        <c:axId val="6014871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4838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165354330708662E-2"/>
          <c:y val="0.75764545056867894"/>
          <c:w val="0.91411373578302713"/>
          <c:h val="0.2145767716535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'Electricity generation'!$B$12</c:f>
              <c:strCache>
                <c:ptCount val="1"/>
                <c:pt idx="0">
                  <c:v>Natural gas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generation'!$B$13:$B$25</c:f>
              <c:numCache>
                <c:formatCode>#,##0</c:formatCode>
                <c:ptCount val="13"/>
                <c:pt idx="0">
                  <c:v>18115.7</c:v>
                </c:pt>
                <c:pt idx="1">
                  <c:v>17538.3</c:v>
                </c:pt>
                <c:pt idx="2">
                  <c:v>17645.099999999999</c:v>
                </c:pt>
                <c:pt idx="3">
                  <c:v>20880</c:v>
                </c:pt>
                <c:pt idx="4">
                  <c:v>20412.804</c:v>
                </c:pt>
                <c:pt idx="5">
                  <c:v>21899.573</c:v>
                </c:pt>
                <c:pt idx="6">
                  <c:v>22941.402999999998</c:v>
                </c:pt>
                <c:pt idx="7">
                  <c:v>24789.093000000001</c:v>
                </c:pt>
                <c:pt idx="8">
                  <c:v>25778.313999999998</c:v>
                </c:pt>
                <c:pt idx="9">
                  <c:v>26918.550999999999</c:v>
                </c:pt>
                <c:pt idx="10">
                  <c:v>25680.332999999999</c:v>
                </c:pt>
                <c:pt idx="11">
                  <c:v>25314.166000000001</c:v>
                </c:pt>
                <c:pt idx="12">
                  <c:v>27302.994999999999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413-A252-36F7144ADAD5}"/>
            </c:ext>
          </c:extLst>
        </c:ser>
        <c:ser>
          <c:idx val="1"/>
          <c:order val="1"/>
          <c:tx>
            <c:strRef>
              <c:f>'Electricity generation'!$C$12</c:f>
              <c:strCache>
                <c:ptCount val="1"/>
                <c:pt idx="0">
                  <c:v>Other non-renewables(a)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generation'!$C$13:$C$25</c:f>
              <c:numCache>
                <c:formatCode>#,##0</c:formatCode>
                <c:ptCount val="13"/>
                <c:pt idx="0">
                  <c:v>11766.099999999999</c:v>
                </c:pt>
                <c:pt idx="1">
                  <c:v>11954.5</c:v>
                </c:pt>
                <c:pt idx="2">
                  <c:v>12321.900000000001</c:v>
                </c:pt>
                <c:pt idx="3">
                  <c:v>13371.400000000001</c:v>
                </c:pt>
                <c:pt idx="4">
                  <c:v>14746.899999999998</c:v>
                </c:pt>
                <c:pt idx="5">
                  <c:v>14260.075999999997</c:v>
                </c:pt>
                <c:pt idx="6">
                  <c:v>14109.637999999999</c:v>
                </c:pt>
                <c:pt idx="7">
                  <c:v>13198.387000000002</c:v>
                </c:pt>
                <c:pt idx="8">
                  <c:v>12371.815000000002</c:v>
                </c:pt>
                <c:pt idx="9">
                  <c:v>12026.965000000004</c:v>
                </c:pt>
                <c:pt idx="10">
                  <c:v>11670.671000000002</c:v>
                </c:pt>
                <c:pt idx="11">
                  <c:v>11854.073</c:v>
                </c:pt>
                <c:pt idx="12">
                  <c:v>9538.2559999999976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413-A252-36F7144ADAD5}"/>
            </c:ext>
          </c:extLst>
        </c:ser>
        <c:ser>
          <c:idx val="2"/>
          <c:order val="2"/>
          <c:tx>
            <c:strRef>
              <c:f>'Electricity generation'!$D$12</c:f>
              <c:strCache>
                <c:ptCount val="1"/>
                <c:pt idx="0">
                  <c:v>Renewables(b)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generation'!$D$13:$D$25</c:f>
              <c:numCache>
                <c:formatCode>#,##0</c:formatCode>
                <c:ptCount val="13"/>
                <c:pt idx="0">
                  <c:v>1029.0999999999999</c:v>
                </c:pt>
                <c:pt idx="1">
                  <c:v>1735.8</c:v>
                </c:pt>
                <c:pt idx="2">
                  <c:v>2079.3000000000002</c:v>
                </c:pt>
                <c:pt idx="3">
                  <c:v>2428.1860000000001</c:v>
                </c:pt>
                <c:pt idx="4">
                  <c:v>2622.2139999999999</c:v>
                </c:pt>
                <c:pt idx="5">
                  <c:v>2577.1509999999998</c:v>
                </c:pt>
                <c:pt idx="6">
                  <c:v>2987.9110000000001</c:v>
                </c:pt>
                <c:pt idx="7">
                  <c:v>3190.915</c:v>
                </c:pt>
                <c:pt idx="8">
                  <c:v>3760.71</c:v>
                </c:pt>
                <c:pt idx="9">
                  <c:v>4450.5219999999999</c:v>
                </c:pt>
                <c:pt idx="10">
                  <c:v>6164.277</c:v>
                </c:pt>
                <c:pt idx="11">
                  <c:v>7381.0450000000001</c:v>
                </c:pt>
                <c:pt idx="12">
                  <c:v>7636.9629999999997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F-4413-A252-36F7144A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4263919"/>
        <c:axId val="1934264751"/>
      </c:lineChart>
      <c:catAx>
        <c:axId val="1934263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475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9342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G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3919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'Emissions by sector'!$B$12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sector'!$B$13:$B$43</c:f>
              <c:numCache>
                <c:formatCode>#,##0.0</c:formatCode>
                <c:ptCount val="31"/>
                <c:pt idx="0">
                  <c:v>35.816899999999997</c:v>
                </c:pt>
                <c:pt idx="1">
                  <c:v>37.021599999999999</c:v>
                </c:pt>
                <c:pt idx="2">
                  <c:v>38.506500000000003</c:v>
                </c:pt>
                <c:pt idx="3">
                  <c:v>41.202399999999997</c:v>
                </c:pt>
                <c:pt idx="4">
                  <c:v>42.887999999999998</c:v>
                </c:pt>
                <c:pt idx="5">
                  <c:v>43.756399999999999</c:v>
                </c:pt>
                <c:pt idx="6">
                  <c:v>44.366599999999998</c:v>
                </c:pt>
                <c:pt idx="7">
                  <c:v>45.1004</c:v>
                </c:pt>
                <c:pt idx="8">
                  <c:v>46.306100000000001</c:v>
                </c:pt>
                <c:pt idx="9">
                  <c:v>47.651699999999998</c:v>
                </c:pt>
                <c:pt idx="10">
                  <c:v>48.817399999999999</c:v>
                </c:pt>
                <c:pt idx="11">
                  <c:v>48.393799999999999</c:v>
                </c:pt>
                <c:pt idx="12">
                  <c:v>48.567300000000003</c:v>
                </c:pt>
                <c:pt idx="13">
                  <c:v>50.555199999999999</c:v>
                </c:pt>
                <c:pt idx="14">
                  <c:v>50.608699999999999</c:v>
                </c:pt>
                <c:pt idx="15">
                  <c:v>52.039900000000003</c:v>
                </c:pt>
                <c:pt idx="16">
                  <c:v>53.042200000000001</c:v>
                </c:pt>
                <c:pt idx="17">
                  <c:v>57.232999999999997</c:v>
                </c:pt>
                <c:pt idx="18">
                  <c:v>56.752099999999999</c:v>
                </c:pt>
                <c:pt idx="19">
                  <c:v>59.536200000000001</c:v>
                </c:pt>
                <c:pt idx="20">
                  <c:v>62.210099999999997</c:v>
                </c:pt>
                <c:pt idx="21">
                  <c:v>66.6982</c:v>
                </c:pt>
                <c:pt idx="22">
                  <c:v>67.4255</c:v>
                </c:pt>
                <c:pt idx="23">
                  <c:v>68.009200000000007</c:v>
                </c:pt>
                <c:pt idx="24">
                  <c:v>71.677599999999998</c:v>
                </c:pt>
                <c:pt idx="25">
                  <c:v>78.034199999999998</c:v>
                </c:pt>
                <c:pt idx="26">
                  <c:v>82.331599999999995</c:v>
                </c:pt>
                <c:pt idx="27">
                  <c:v>84.038799999999995</c:v>
                </c:pt>
                <c:pt idx="28">
                  <c:v>79.674599999999998</c:v>
                </c:pt>
                <c:pt idx="29">
                  <c:v>77.834599999999995</c:v>
                </c:pt>
                <c:pt idx="30">
                  <c:v>81.728300000000004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1C9-8857-C139F9B0D503}"/>
            </c:ext>
          </c:extLst>
        </c:ser>
        <c:ser>
          <c:idx val="2"/>
          <c:order val="1"/>
          <c:tx>
            <c:strRef>
              <c:f>'Emissions by sector'!$D$12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sector'!$D$13:$D$43</c:f>
              <c:numCache>
                <c:formatCode>#,##0.0</c:formatCode>
                <c:ptCount val="31"/>
                <c:pt idx="0">
                  <c:v>11.811199999999999</c:v>
                </c:pt>
                <c:pt idx="1">
                  <c:v>11.5122</c:v>
                </c:pt>
                <c:pt idx="2">
                  <c:v>11.4663</c:v>
                </c:pt>
                <c:pt idx="3">
                  <c:v>11.150600000000001</c:v>
                </c:pt>
                <c:pt idx="4">
                  <c:v>11.1652</c:v>
                </c:pt>
                <c:pt idx="5">
                  <c:v>10.789300000000001</c:v>
                </c:pt>
                <c:pt idx="6">
                  <c:v>10.941800000000001</c:v>
                </c:pt>
                <c:pt idx="7">
                  <c:v>10.7332</c:v>
                </c:pt>
                <c:pt idx="8">
                  <c:v>11.1221</c:v>
                </c:pt>
                <c:pt idx="9">
                  <c:v>10.273</c:v>
                </c:pt>
                <c:pt idx="10">
                  <c:v>10.3728</c:v>
                </c:pt>
                <c:pt idx="11">
                  <c:v>10.2113</c:v>
                </c:pt>
                <c:pt idx="12">
                  <c:v>11.213800000000001</c:v>
                </c:pt>
                <c:pt idx="13">
                  <c:v>11.2074</c:v>
                </c:pt>
                <c:pt idx="14">
                  <c:v>10.822100000000001</c:v>
                </c:pt>
                <c:pt idx="15">
                  <c:v>10.3856</c:v>
                </c:pt>
                <c:pt idx="16">
                  <c:v>9.5572999999999997</c:v>
                </c:pt>
                <c:pt idx="17">
                  <c:v>9.5122</c:v>
                </c:pt>
                <c:pt idx="18">
                  <c:v>9.4908999999999999</c:v>
                </c:pt>
                <c:pt idx="19">
                  <c:v>8.5757999999999992</c:v>
                </c:pt>
                <c:pt idx="20">
                  <c:v>8.8497000000000003</c:v>
                </c:pt>
                <c:pt idx="21">
                  <c:v>8.7466000000000008</c:v>
                </c:pt>
                <c:pt idx="22">
                  <c:v>9.3530999999999995</c:v>
                </c:pt>
                <c:pt idx="23">
                  <c:v>9.5688999999999993</c:v>
                </c:pt>
                <c:pt idx="24">
                  <c:v>9.6272000000000002</c:v>
                </c:pt>
                <c:pt idx="25">
                  <c:v>9.5960000000000001</c:v>
                </c:pt>
                <c:pt idx="26">
                  <c:v>9.4560999999999993</c:v>
                </c:pt>
                <c:pt idx="27">
                  <c:v>9.5182000000000002</c:v>
                </c:pt>
                <c:pt idx="28">
                  <c:v>9.5124999999999993</c:v>
                </c:pt>
                <c:pt idx="29">
                  <c:v>9.7878000000000007</c:v>
                </c:pt>
                <c:pt idx="30">
                  <c:v>9.6809999999999992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1C9-8857-C139F9B0D503}"/>
            </c:ext>
          </c:extLst>
        </c:ser>
        <c:ser>
          <c:idx val="1"/>
          <c:order val="2"/>
          <c:tx>
            <c:strRef>
              <c:f>'Emissions by sector'!$C$12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sector'!$C$13:$C$43</c:f>
              <c:numCache>
                <c:formatCode>#,##0.0</c:formatCode>
                <c:ptCount val="31"/>
                <c:pt idx="0">
                  <c:v>1.7808999999999999</c:v>
                </c:pt>
                <c:pt idx="1">
                  <c:v>1.9751000000000001</c:v>
                </c:pt>
                <c:pt idx="2">
                  <c:v>1.9722</c:v>
                </c:pt>
                <c:pt idx="3">
                  <c:v>1.9965999999999999</c:v>
                </c:pt>
                <c:pt idx="4">
                  <c:v>2.1732</c:v>
                </c:pt>
                <c:pt idx="5">
                  <c:v>2.2646999999999999</c:v>
                </c:pt>
                <c:pt idx="6">
                  <c:v>2.5459000000000001</c:v>
                </c:pt>
                <c:pt idx="7">
                  <c:v>2.6251000000000002</c:v>
                </c:pt>
                <c:pt idx="8">
                  <c:v>3.0632999999999999</c:v>
                </c:pt>
                <c:pt idx="9">
                  <c:v>4.3350999999999997</c:v>
                </c:pt>
                <c:pt idx="10">
                  <c:v>4.4915000000000003</c:v>
                </c:pt>
                <c:pt idx="11">
                  <c:v>5.2679</c:v>
                </c:pt>
                <c:pt idx="12">
                  <c:v>5.2306999999999997</c:v>
                </c:pt>
                <c:pt idx="13">
                  <c:v>3.74</c:v>
                </c:pt>
                <c:pt idx="14">
                  <c:v>4.6056999999999997</c:v>
                </c:pt>
                <c:pt idx="15">
                  <c:v>5.2767999999999997</c:v>
                </c:pt>
                <c:pt idx="16">
                  <c:v>4.7389000000000001</c:v>
                </c:pt>
                <c:pt idx="17">
                  <c:v>4.7973999999999997</c:v>
                </c:pt>
                <c:pt idx="18">
                  <c:v>5.4302000000000001</c:v>
                </c:pt>
                <c:pt idx="19">
                  <c:v>5.2297000000000002</c:v>
                </c:pt>
                <c:pt idx="20">
                  <c:v>5.4100999999999999</c:v>
                </c:pt>
                <c:pt idx="21">
                  <c:v>4.7168000000000001</c:v>
                </c:pt>
                <c:pt idx="22">
                  <c:v>4.8178999999999998</c:v>
                </c:pt>
                <c:pt idx="23">
                  <c:v>4.7674000000000003</c:v>
                </c:pt>
                <c:pt idx="24">
                  <c:v>4.6544999999999996</c:v>
                </c:pt>
                <c:pt idx="25">
                  <c:v>4.7481999999999998</c:v>
                </c:pt>
                <c:pt idx="26">
                  <c:v>4.7961999999999998</c:v>
                </c:pt>
                <c:pt idx="27">
                  <c:v>4.4255000000000004</c:v>
                </c:pt>
                <c:pt idx="28">
                  <c:v>4.5357000000000003</c:v>
                </c:pt>
                <c:pt idx="29">
                  <c:v>4.9316000000000004</c:v>
                </c:pt>
                <c:pt idx="30">
                  <c:v>5.1032999999999999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1C9-8857-C139F9B0D503}"/>
            </c:ext>
          </c:extLst>
        </c:ser>
        <c:ser>
          <c:idx val="4"/>
          <c:order val="3"/>
          <c:tx>
            <c:strRef>
              <c:f>'Emissions by sector'!$F$12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sector'!$F$13:$F$43</c:f>
              <c:numCache>
                <c:formatCode>#,##0.0</c:formatCode>
                <c:ptCount val="31"/>
                <c:pt idx="0">
                  <c:v>2.0615999999999999</c:v>
                </c:pt>
                <c:pt idx="1">
                  <c:v>2.0606</c:v>
                </c:pt>
                <c:pt idx="2">
                  <c:v>2.0638999999999998</c:v>
                </c:pt>
                <c:pt idx="3">
                  <c:v>2.0640999999999998</c:v>
                </c:pt>
                <c:pt idx="4">
                  <c:v>2.0676999999999999</c:v>
                </c:pt>
                <c:pt idx="5">
                  <c:v>2.0815000000000001</c:v>
                </c:pt>
                <c:pt idx="6">
                  <c:v>2.1044</c:v>
                </c:pt>
                <c:pt idx="7">
                  <c:v>2.1507000000000001</c:v>
                </c:pt>
                <c:pt idx="8">
                  <c:v>2.1945999999999999</c:v>
                </c:pt>
                <c:pt idx="9">
                  <c:v>2.2549999999999999</c:v>
                </c:pt>
                <c:pt idx="10">
                  <c:v>2.0910000000000002</c:v>
                </c:pt>
                <c:pt idx="11">
                  <c:v>1.5754999999999999</c:v>
                </c:pt>
                <c:pt idx="12">
                  <c:v>1.4775</c:v>
                </c:pt>
                <c:pt idx="13">
                  <c:v>1.5912999999999999</c:v>
                </c:pt>
                <c:pt idx="14">
                  <c:v>1.5389999999999999</c:v>
                </c:pt>
                <c:pt idx="15">
                  <c:v>1.6882999999999999</c:v>
                </c:pt>
                <c:pt idx="16">
                  <c:v>1.6880999999999999</c:v>
                </c:pt>
                <c:pt idx="17">
                  <c:v>1.7074</c:v>
                </c:pt>
                <c:pt idx="18">
                  <c:v>2.0112999999999999</c:v>
                </c:pt>
                <c:pt idx="19">
                  <c:v>2.0398999999999998</c:v>
                </c:pt>
                <c:pt idx="20">
                  <c:v>1.9710000000000001</c:v>
                </c:pt>
                <c:pt idx="21">
                  <c:v>1.9009</c:v>
                </c:pt>
                <c:pt idx="22">
                  <c:v>1.8951</c:v>
                </c:pt>
                <c:pt idx="23">
                  <c:v>1.7685999999999999</c:v>
                </c:pt>
                <c:pt idx="24">
                  <c:v>2.0360999999999998</c:v>
                </c:pt>
                <c:pt idx="25">
                  <c:v>1.9180999999999999</c:v>
                </c:pt>
                <c:pt idx="26">
                  <c:v>1.5052000000000001</c:v>
                </c:pt>
                <c:pt idx="27">
                  <c:v>1.8832</c:v>
                </c:pt>
                <c:pt idx="28">
                  <c:v>1.8325</c:v>
                </c:pt>
                <c:pt idx="29">
                  <c:v>1.9338</c:v>
                </c:pt>
                <c:pt idx="30">
                  <c:v>1.8918999999999999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1C9-8857-C139F9B0D503}"/>
            </c:ext>
          </c:extLst>
        </c:ser>
        <c:ser>
          <c:idx val="3"/>
          <c:order val="4"/>
          <c:tx>
            <c:strRef>
              <c:f>'Emissions by sector'!$E$12</c:f>
              <c:strCache>
                <c:ptCount val="1"/>
                <c:pt idx="0">
                  <c:v>Land use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sector'!$E$13:$E$43</c:f>
              <c:numCache>
                <c:formatCode>#,##0.0</c:formatCode>
                <c:ptCount val="31"/>
                <c:pt idx="0">
                  <c:v>16.4253</c:v>
                </c:pt>
                <c:pt idx="1">
                  <c:v>14.725199999999999</c:v>
                </c:pt>
                <c:pt idx="2">
                  <c:v>17.733799999999999</c:v>
                </c:pt>
                <c:pt idx="3">
                  <c:v>9.7919999999999998</c:v>
                </c:pt>
                <c:pt idx="4">
                  <c:v>13.678000000000001</c:v>
                </c:pt>
                <c:pt idx="5">
                  <c:v>11.933400000000001</c:v>
                </c:pt>
                <c:pt idx="6">
                  <c:v>9.5055999999999994</c:v>
                </c:pt>
                <c:pt idx="7">
                  <c:v>4.1329000000000002</c:v>
                </c:pt>
                <c:pt idx="8">
                  <c:v>8.6378000000000004</c:v>
                </c:pt>
                <c:pt idx="9">
                  <c:v>7.2668999999999997</c:v>
                </c:pt>
                <c:pt idx="10">
                  <c:v>5.2889999999999997</c:v>
                </c:pt>
                <c:pt idx="11">
                  <c:v>11.2118</c:v>
                </c:pt>
                <c:pt idx="12">
                  <c:v>4.6340000000000003</c:v>
                </c:pt>
                <c:pt idx="13">
                  <c:v>9.1326999999999998</c:v>
                </c:pt>
                <c:pt idx="14">
                  <c:v>14.585800000000001</c:v>
                </c:pt>
                <c:pt idx="15">
                  <c:v>17.548300000000001</c:v>
                </c:pt>
                <c:pt idx="16">
                  <c:v>13.118</c:v>
                </c:pt>
                <c:pt idx="17">
                  <c:v>7.8372000000000002</c:v>
                </c:pt>
                <c:pt idx="18">
                  <c:v>14.323</c:v>
                </c:pt>
                <c:pt idx="19">
                  <c:v>-7.4927000000000001</c:v>
                </c:pt>
                <c:pt idx="20">
                  <c:v>-0.15160000000000001</c:v>
                </c:pt>
                <c:pt idx="21">
                  <c:v>1.8265</c:v>
                </c:pt>
                <c:pt idx="22">
                  <c:v>-6.3034999999999997</c:v>
                </c:pt>
                <c:pt idx="23">
                  <c:v>-0.85089999999999999</c:v>
                </c:pt>
                <c:pt idx="24">
                  <c:v>-5.6755000000000004</c:v>
                </c:pt>
                <c:pt idx="25">
                  <c:v>-12.571300000000001</c:v>
                </c:pt>
                <c:pt idx="26">
                  <c:v>-15.827299999999999</c:v>
                </c:pt>
                <c:pt idx="27">
                  <c:v>-11.5977</c:v>
                </c:pt>
                <c:pt idx="28">
                  <c:v>-14.024800000000001</c:v>
                </c:pt>
                <c:pt idx="29">
                  <c:v>-20.759</c:v>
                </c:pt>
                <c:pt idx="30">
                  <c:v>-15.862299999999999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36979951"/>
        <c:axId val="2137013231"/>
      </c:barChart>
      <c:lineChart>
        <c:grouping val="standard"/>
        <c:varyColors val="0"/>
        <c:ser>
          <c:idx val="5"/>
          <c:order val="5"/>
          <c:tx>
            <c:strRef>
              <c:f>'Emissions by sector'!$G$12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sector'!$G$13:$G$43</c:f>
              <c:numCache>
                <c:formatCode>#,##0.0</c:formatCode>
                <c:ptCount val="31"/>
                <c:pt idx="0">
                  <c:v>67.895899999999997</c:v>
                </c:pt>
                <c:pt idx="1">
                  <c:v>67.294600000000003</c:v>
                </c:pt>
                <c:pt idx="2">
                  <c:v>71.742699999999999</c:v>
                </c:pt>
                <c:pt idx="3">
                  <c:v>66.205600000000004</c:v>
                </c:pt>
                <c:pt idx="4">
                  <c:v>71.972099999999998</c:v>
                </c:pt>
                <c:pt idx="5">
                  <c:v>70.825299999999999</c:v>
                </c:pt>
                <c:pt idx="6">
                  <c:v>69.464299999999994</c:v>
                </c:pt>
                <c:pt idx="7">
                  <c:v>64.7423</c:v>
                </c:pt>
                <c:pt idx="8">
                  <c:v>71.323999999999998</c:v>
                </c:pt>
                <c:pt idx="9">
                  <c:v>71.781700000000001</c:v>
                </c:pt>
                <c:pt idx="10">
                  <c:v>71.061800000000005</c:v>
                </c:pt>
                <c:pt idx="11">
                  <c:v>76.660300000000007</c:v>
                </c:pt>
                <c:pt idx="12">
                  <c:v>71.123400000000004</c:v>
                </c:pt>
                <c:pt idx="13">
                  <c:v>76.226699999999994</c:v>
                </c:pt>
                <c:pt idx="14">
                  <c:v>82.161299999999997</c:v>
                </c:pt>
                <c:pt idx="15">
                  <c:v>86.938900000000004</c:v>
                </c:pt>
                <c:pt idx="16">
                  <c:v>82.144400000000005</c:v>
                </c:pt>
                <c:pt idx="17">
                  <c:v>81.087299999999999</c:v>
                </c:pt>
                <c:pt idx="18">
                  <c:v>88.007499999999993</c:v>
                </c:pt>
                <c:pt idx="19">
                  <c:v>67.888900000000007</c:v>
                </c:pt>
                <c:pt idx="20">
                  <c:v>78.289299999999997</c:v>
                </c:pt>
                <c:pt idx="21">
                  <c:v>83.888999999999996</c:v>
                </c:pt>
                <c:pt idx="22">
                  <c:v>77.188100000000006</c:v>
                </c:pt>
                <c:pt idx="23">
                  <c:v>83.263199999999998</c:v>
                </c:pt>
                <c:pt idx="24">
                  <c:v>82.319900000000004</c:v>
                </c:pt>
                <c:pt idx="25">
                  <c:v>81.725200000000001</c:v>
                </c:pt>
                <c:pt idx="26">
                  <c:v>82.261700000000005</c:v>
                </c:pt>
                <c:pt idx="27">
                  <c:v>88.268000000000001</c:v>
                </c:pt>
                <c:pt idx="28">
                  <c:v>81.5304</c:v>
                </c:pt>
                <c:pt idx="29">
                  <c:v>73.728700000000003</c:v>
                </c:pt>
                <c:pt idx="30">
                  <c:v>82.542199999999994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979951"/>
        <c:axId val="2137013231"/>
      </c:lineChart>
      <c:catAx>
        <c:axId val="2136979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132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37013231"/>
        <c:scaling>
          <c:orientation val="minMax"/>
          <c:max val="12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Mt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979951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44575678040254E-2"/>
          <c:y val="0.80464275298920973"/>
          <c:w val="0.90715507436570419"/>
          <c:h val="0.16757946923301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'Emissions intensity'!$B$12</c:f>
              <c:strCache>
                <c:ptCount val="1"/>
                <c:pt idx="0">
                  <c:v> Western Australia 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intensity'!$B$13:$B$43</c:f>
              <c:numCache>
                <c:formatCode>#,##0.00</c:formatCode>
                <c:ptCount val="31"/>
                <c:pt idx="0">
                  <c:v>0.7291105760605836</c:v>
                </c:pt>
                <c:pt idx="1">
                  <c:v>0.62135562602913541</c:v>
                </c:pt>
                <c:pt idx="2">
                  <c:v>0.58635751079473164</c:v>
                </c:pt>
                <c:pt idx="3">
                  <c:v>0.59516778169113649</c:v>
                </c:pt>
                <c:pt idx="4">
                  <c:v>0.52641207202926832</c:v>
                </c:pt>
                <c:pt idx="5">
                  <c:v>0.53108159008899114</c:v>
                </c:pt>
                <c:pt idx="6">
                  <c:v>0.52192120829431088</c:v>
                </c:pt>
                <c:pt idx="7">
                  <c:v>0.45922364349817207</c:v>
                </c:pt>
                <c:pt idx="8">
                  <c:v>0.43642864146670834</c:v>
                </c:pt>
                <c:pt idx="9">
                  <c:v>0.43547026510811621</c:v>
                </c:pt>
                <c:pt idx="10">
                  <c:v>0.433322639571943</c:v>
                </c:pt>
                <c:pt idx="11">
                  <c:v>0.40705770570675082</c:v>
                </c:pt>
                <c:pt idx="12">
                  <c:v>0.42658933125067533</c:v>
                </c:pt>
                <c:pt idx="13">
                  <c:v>0.36473887795066467</c:v>
                </c:pt>
                <c:pt idx="14">
                  <c:v>0.37879259448192976</c:v>
                </c:pt>
                <c:pt idx="15">
                  <c:v>0.36429500778155666</c:v>
                </c:pt>
                <c:pt idx="16">
                  <c:v>0.37866141494591893</c:v>
                </c:pt>
                <c:pt idx="17">
                  <c:v>0.3492140586457172</c:v>
                </c:pt>
                <c:pt idx="18">
                  <c:v>0.34967659653554306</c:v>
                </c:pt>
                <c:pt idx="19">
                  <c:v>0.3238250351637777</c:v>
                </c:pt>
                <c:pt idx="20">
                  <c:v>0.27542902458967872</c:v>
                </c:pt>
                <c:pt idx="21">
                  <c:v>0.26486810883106782</c:v>
                </c:pt>
                <c:pt idx="22">
                  <c:v>0.25976420428411784</c:v>
                </c:pt>
                <c:pt idx="23">
                  <c:v>0.24540791484071187</c:v>
                </c:pt>
                <c:pt idx="24">
                  <c:v>0.23725741572129508</c:v>
                </c:pt>
                <c:pt idx="25">
                  <c:v>0.24130346203980615</c:v>
                </c:pt>
                <c:pt idx="26">
                  <c:v>0.23287139256807082</c:v>
                </c:pt>
                <c:pt idx="27">
                  <c:v>0.24008867072524787</c:v>
                </c:pt>
                <c:pt idx="28">
                  <c:v>0.25415746692000041</c:v>
                </c:pt>
                <c:pt idx="29">
                  <c:v>0.24336156308757212</c:v>
                </c:pt>
                <c:pt idx="30">
                  <c:v>0.21927654234585492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85C-B6F9-DC5765A65068}"/>
            </c:ext>
          </c:extLst>
        </c:ser>
        <c:ser>
          <c:idx val="2"/>
          <c:order val="1"/>
          <c:tx>
            <c:strRef>
              <c:f>'Emissions intensity'!$C$12</c:f>
              <c:strCache>
                <c:ptCount val="1"/>
                <c:pt idx="0">
                  <c:v> Queensland 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intensity'!$C$13:$C$43</c:f>
              <c:numCache>
                <c:formatCode>#,##0.00</c:formatCode>
                <c:ptCount val="31"/>
                <c:pt idx="0">
                  <c:v>1.5520181156547288</c:v>
                </c:pt>
                <c:pt idx="1">
                  <c:v>1.2536578129676821</c:v>
                </c:pt>
                <c:pt idx="2">
                  <c:v>1.1402712789930129</c:v>
                </c:pt>
                <c:pt idx="3">
                  <c:v>0.99611518822579104</c:v>
                </c:pt>
                <c:pt idx="4">
                  <c:v>0.90604933644800834</c:v>
                </c:pt>
                <c:pt idx="5">
                  <c:v>0.92850227856262579</c:v>
                </c:pt>
                <c:pt idx="6">
                  <c:v>0.85498976927863501</c:v>
                </c:pt>
                <c:pt idx="7">
                  <c:v>0.82222492018328641</c:v>
                </c:pt>
                <c:pt idx="8">
                  <c:v>0.85512132133888852</c:v>
                </c:pt>
                <c:pt idx="9">
                  <c:v>0.82700646220290452</c:v>
                </c:pt>
                <c:pt idx="10">
                  <c:v>0.89276330721013097</c:v>
                </c:pt>
                <c:pt idx="11">
                  <c:v>0.8817051980064351</c:v>
                </c:pt>
                <c:pt idx="12">
                  <c:v>0.82973741342321194</c:v>
                </c:pt>
                <c:pt idx="13">
                  <c:v>0.7753643491516653</c:v>
                </c:pt>
                <c:pt idx="14">
                  <c:v>0.82055965789747132</c:v>
                </c:pt>
                <c:pt idx="15">
                  <c:v>0.78365384760690759</c:v>
                </c:pt>
                <c:pt idx="16">
                  <c:v>0.72021356012435456</c:v>
                </c:pt>
                <c:pt idx="17">
                  <c:v>0.69008270775645497</c:v>
                </c:pt>
                <c:pt idx="18">
                  <c:v>0.65111394161223501</c:v>
                </c:pt>
                <c:pt idx="19">
                  <c:v>0.63319561723160434</c:v>
                </c:pt>
                <c:pt idx="20">
                  <c:v>0.61153488065981032</c:v>
                </c:pt>
                <c:pt idx="21">
                  <c:v>0.55432882249497251</c:v>
                </c:pt>
                <c:pt idx="22">
                  <c:v>0.53267058172428872</c:v>
                </c:pt>
                <c:pt idx="23">
                  <c:v>0.52196371330050884</c:v>
                </c:pt>
                <c:pt idx="24">
                  <c:v>0.51142589067475797</c:v>
                </c:pt>
                <c:pt idx="25">
                  <c:v>0.47032792345234475</c:v>
                </c:pt>
                <c:pt idx="26">
                  <c:v>0.47163445819812505</c:v>
                </c:pt>
                <c:pt idx="27">
                  <c:v>0.47496028557459008</c:v>
                </c:pt>
                <c:pt idx="28">
                  <c:v>0.43884898398951616</c:v>
                </c:pt>
                <c:pt idx="29">
                  <c:v>0.43059598601694848</c:v>
                </c:pt>
                <c:pt idx="30">
                  <c:v>0.37932685409783173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85C-B6F9-DC5765A65068}"/>
            </c:ext>
          </c:extLst>
        </c:ser>
        <c:ser>
          <c:idx val="0"/>
          <c:order val="2"/>
          <c:tx>
            <c:strRef>
              <c:f>'Emissions intensity'!$D$12</c:f>
              <c:strCache>
                <c:ptCount val="1"/>
                <c:pt idx="0">
                  <c:v> New South Wales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intensity'!$D$13:$D$43</c:f>
              <c:numCache>
                <c:formatCode>#,##0.00</c:formatCode>
                <c:ptCount val="31"/>
                <c:pt idx="0">
                  <c:v>0.5308990441625473</c:v>
                </c:pt>
                <c:pt idx="1">
                  <c:v>0.4866117384653218</c:v>
                </c:pt>
                <c:pt idx="2">
                  <c:v>0.43375750875618441</c:v>
                </c:pt>
                <c:pt idx="3">
                  <c:v>0.4261007072347493</c:v>
                </c:pt>
                <c:pt idx="4">
                  <c:v>0.37903937510555108</c:v>
                </c:pt>
                <c:pt idx="5">
                  <c:v>0.36414010652585471</c:v>
                </c:pt>
                <c:pt idx="6">
                  <c:v>0.37186528119660783</c:v>
                </c:pt>
                <c:pt idx="7">
                  <c:v>0.35375151329950322</c:v>
                </c:pt>
                <c:pt idx="8">
                  <c:v>0.34354228724826052</c:v>
                </c:pt>
                <c:pt idx="9">
                  <c:v>0.36196418993904245</c:v>
                </c:pt>
                <c:pt idx="10">
                  <c:v>0.36512443726041344</c:v>
                </c:pt>
                <c:pt idx="11">
                  <c:v>0.35043705732403946</c:v>
                </c:pt>
                <c:pt idx="12">
                  <c:v>0.33320198915174354</c:v>
                </c:pt>
                <c:pt idx="13">
                  <c:v>0.33210857871670096</c:v>
                </c:pt>
                <c:pt idx="14">
                  <c:v>0.34277030725291591</c:v>
                </c:pt>
                <c:pt idx="15">
                  <c:v>0.34453412093393515</c:v>
                </c:pt>
                <c:pt idx="16">
                  <c:v>0.35218451772707149</c:v>
                </c:pt>
                <c:pt idx="17">
                  <c:v>0.33830006363669657</c:v>
                </c:pt>
                <c:pt idx="18">
                  <c:v>0.32585570301820005</c:v>
                </c:pt>
                <c:pt idx="19">
                  <c:v>0.3070028260636628</c:v>
                </c:pt>
                <c:pt idx="20">
                  <c:v>0.30259784865874217</c:v>
                </c:pt>
                <c:pt idx="21">
                  <c:v>0.29886381360068015</c:v>
                </c:pt>
                <c:pt idx="22">
                  <c:v>0.27784690506250304</c:v>
                </c:pt>
                <c:pt idx="23">
                  <c:v>0.26741478870102331</c:v>
                </c:pt>
                <c:pt idx="24">
                  <c:v>0.24813390054170351</c:v>
                </c:pt>
                <c:pt idx="25">
                  <c:v>0.22507210345622758</c:v>
                </c:pt>
                <c:pt idx="26">
                  <c:v>0.22372807866406569</c:v>
                </c:pt>
                <c:pt idx="27">
                  <c:v>0.22660859954045934</c:v>
                </c:pt>
                <c:pt idx="28">
                  <c:v>0.21138893649966523</c:v>
                </c:pt>
                <c:pt idx="29">
                  <c:v>0.21100195434474098</c:v>
                </c:pt>
                <c:pt idx="30">
                  <c:v>0.20341158429970296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85C-B6F9-DC5765A6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438480"/>
        <c:axId val="1967441392"/>
      </c:lineChart>
      <c:catAx>
        <c:axId val="19674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41392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967441392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38480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industry'!$B$13:$B$15</c:f>
              <c:numCache>
                <c:formatCode>0.0;\-0.0;0.0;@</c:formatCode>
                <c:ptCount val="3"/>
                <c:pt idx="0">
                  <c:v>1.7680715694069071</c:v>
                </c:pt>
                <c:pt idx="1">
                  <c:v>2.1041035869837961</c:v>
                </c:pt>
                <c:pt idx="2">
                  <c:v>1.9168253333875618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E-470D-A827-884F728CE490}"/>
            </c:ext>
          </c:extLst>
        </c:ser>
        <c:ser>
          <c:idx val="1"/>
          <c:order val="1"/>
          <c:tx>
            <c:strRef>
              <c:f>'GSP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industry'!$C$13:$C$15</c:f>
              <c:numCache>
                <c:formatCode>0.0;\-0.0;0.0;@</c:formatCode>
                <c:ptCount val="3"/>
                <c:pt idx="0">
                  <c:v>0.46836764365321876</c:v>
                </c:pt>
                <c:pt idx="1">
                  <c:v>0.80947179635983224</c:v>
                </c:pt>
                <c:pt idx="2">
                  <c:v>-0.33126687531870808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E-470D-A827-884F728CE490}"/>
            </c:ext>
          </c:extLst>
        </c:ser>
        <c:ser>
          <c:idx val="2"/>
          <c:order val="2"/>
          <c:tx>
            <c:strRef>
              <c:f>'GSP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industry'!$D$13:$D$15</c:f>
              <c:numCache>
                <c:formatCode>0.0;\-0.0;0.0;@</c:formatCode>
                <c:ptCount val="3"/>
                <c:pt idx="0">
                  <c:v>2.0416008789618267</c:v>
                </c:pt>
                <c:pt idx="1">
                  <c:v>2.4011912678625169</c:v>
                </c:pt>
                <c:pt idx="2">
                  <c:v>0.65657736145464518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E-470D-A827-884F728CE490}"/>
            </c:ext>
          </c:extLst>
        </c:ser>
        <c:ser>
          <c:idx val="3"/>
          <c:order val="3"/>
          <c:tx>
            <c:strRef>
              <c:f>'GSP by industry'!$E$12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industry'!$E$13:$E$15</c:f>
              <c:numCache>
                <c:formatCode>0.0;\-0.0;0.0;@</c:formatCode>
                <c:ptCount val="3"/>
                <c:pt idx="0">
                  <c:v>0.42999927896451962</c:v>
                </c:pt>
                <c:pt idx="1">
                  <c:v>0.18506062020856795</c:v>
                </c:pt>
                <c:pt idx="2">
                  <c:v>2.1588541789137047E-2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E-470D-A827-884F728C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4"/>
          <c:order val="4"/>
          <c:tx>
            <c:strRef>
              <c:f>'GSP by industry'!$F$12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industry'!$F$13:$F$15</c:f>
              <c:numCache>
                <c:formatCode>0.0;\-0.0;0.0;@</c:formatCode>
                <c:ptCount val="3"/>
                <c:pt idx="0">
                  <c:v>4.7080393709864721</c:v>
                </c:pt>
                <c:pt idx="1">
                  <c:v>5.4998272714147145</c:v>
                </c:pt>
                <c:pt idx="2">
                  <c:v>2.2637243613126357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E-493A-B709-65DD60F2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value added'!$B$12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added'!$B$13:$B$43</c:f>
              <c:numCache>
                <c:formatCode>#,##0.0</c:formatCode>
                <c:ptCount val="31"/>
                <c:pt idx="0">
                  <c:v>2.004</c:v>
                </c:pt>
                <c:pt idx="1">
                  <c:v>2.0459999999999998</c:v>
                </c:pt>
                <c:pt idx="2">
                  <c:v>2.1880000000000002</c:v>
                </c:pt>
                <c:pt idx="3">
                  <c:v>2.524</c:v>
                </c:pt>
                <c:pt idx="4">
                  <c:v>2.2290000000000001</c:v>
                </c:pt>
                <c:pt idx="5">
                  <c:v>2.1269999999999998</c:v>
                </c:pt>
                <c:pt idx="6">
                  <c:v>2.234</c:v>
                </c:pt>
                <c:pt idx="7">
                  <c:v>2.7829999999999999</c:v>
                </c:pt>
                <c:pt idx="8">
                  <c:v>2.6949999999999998</c:v>
                </c:pt>
                <c:pt idx="9">
                  <c:v>3.4769999999999999</c:v>
                </c:pt>
                <c:pt idx="10">
                  <c:v>2.6909999999999998</c:v>
                </c:pt>
                <c:pt idx="11">
                  <c:v>3.7170000000000001</c:v>
                </c:pt>
                <c:pt idx="12">
                  <c:v>3.3820000000000001</c:v>
                </c:pt>
                <c:pt idx="13">
                  <c:v>3.8820000000000001</c:v>
                </c:pt>
                <c:pt idx="14">
                  <c:v>2.9780000000000002</c:v>
                </c:pt>
                <c:pt idx="15">
                  <c:v>4.157</c:v>
                </c:pt>
                <c:pt idx="16">
                  <c:v>4.3310000000000004</c:v>
                </c:pt>
                <c:pt idx="17">
                  <c:v>3.4750000000000001</c:v>
                </c:pt>
                <c:pt idx="18">
                  <c:v>2.8279999999999998</c:v>
                </c:pt>
                <c:pt idx="19">
                  <c:v>4.6180000000000003</c:v>
                </c:pt>
                <c:pt idx="20">
                  <c:v>4.4770000000000003</c:v>
                </c:pt>
                <c:pt idx="21">
                  <c:v>5.6890000000000001</c:v>
                </c:pt>
                <c:pt idx="22">
                  <c:v>5.4909999999999997</c:v>
                </c:pt>
                <c:pt idx="23">
                  <c:v>5.2750000000000004</c:v>
                </c:pt>
                <c:pt idx="24">
                  <c:v>6.585</c:v>
                </c:pt>
                <c:pt idx="25">
                  <c:v>5.9260000000000002</c:v>
                </c:pt>
                <c:pt idx="26">
                  <c:v>6.069</c:v>
                </c:pt>
                <c:pt idx="27">
                  <c:v>5.3780000000000001</c:v>
                </c:pt>
                <c:pt idx="28">
                  <c:v>6.4580000000000002</c:v>
                </c:pt>
                <c:pt idx="29">
                  <c:v>10.231999999999999</c:v>
                </c:pt>
                <c:pt idx="30">
                  <c:v>11.116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9-44D9-803B-C0F76DB5DCF9}"/>
            </c:ext>
          </c:extLst>
        </c:ser>
        <c:ser>
          <c:idx val="1"/>
          <c:order val="1"/>
          <c:tx>
            <c:strRef>
              <c:f>'Industry value added'!$C$12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added'!$C$13:$C$43</c:f>
              <c:numCache>
                <c:formatCode>#,##0.0</c:formatCode>
                <c:ptCount val="31"/>
                <c:pt idx="0">
                  <c:v>7.1669999999999998</c:v>
                </c:pt>
                <c:pt idx="1">
                  <c:v>7.4260000000000002</c:v>
                </c:pt>
                <c:pt idx="2">
                  <c:v>8.7780000000000005</c:v>
                </c:pt>
                <c:pt idx="3">
                  <c:v>10.164</c:v>
                </c:pt>
                <c:pt idx="4">
                  <c:v>10.036</c:v>
                </c:pt>
                <c:pt idx="5">
                  <c:v>10.699</c:v>
                </c:pt>
                <c:pt idx="6">
                  <c:v>10.317</c:v>
                </c:pt>
                <c:pt idx="7">
                  <c:v>12.901</c:v>
                </c:pt>
                <c:pt idx="8">
                  <c:v>16.721</c:v>
                </c:pt>
                <c:pt idx="9">
                  <c:v>16.599</c:v>
                </c:pt>
                <c:pt idx="10">
                  <c:v>17.382000000000001</c:v>
                </c:pt>
                <c:pt idx="11">
                  <c:v>16.477</c:v>
                </c:pt>
                <c:pt idx="12">
                  <c:v>21.622</c:v>
                </c:pt>
                <c:pt idx="13">
                  <c:v>29.102</c:v>
                </c:pt>
                <c:pt idx="14">
                  <c:v>38.222999999999999</c:v>
                </c:pt>
                <c:pt idx="15">
                  <c:v>42.399000000000001</c:v>
                </c:pt>
                <c:pt idx="16">
                  <c:v>51.08</c:v>
                </c:pt>
                <c:pt idx="17">
                  <c:v>54.076000000000001</c:v>
                </c:pt>
                <c:pt idx="18">
                  <c:v>80.927999999999997</c:v>
                </c:pt>
                <c:pt idx="19">
                  <c:v>83.272000000000006</c:v>
                </c:pt>
                <c:pt idx="20">
                  <c:v>75.210999999999999</c:v>
                </c:pt>
                <c:pt idx="21">
                  <c:v>89.765000000000001</c:v>
                </c:pt>
                <c:pt idx="22">
                  <c:v>67.718999999999994</c:v>
                </c:pt>
                <c:pt idx="23">
                  <c:v>57.155000000000001</c:v>
                </c:pt>
                <c:pt idx="24">
                  <c:v>71.963999999999999</c:v>
                </c:pt>
                <c:pt idx="25">
                  <c:v>77.778999999999996</c:v>
                </c:pt>
                <c:pt idx="26">
                  <c:v>107.227</c:v>
                </c:pt>
                <c:pt idx="27">
                  <c:v>130.63399999999999</c:v>
                </c:pt>
                <c:pt idx="28">
                  <c:v>172.10599999999999</c:v>
                </c:pt>
                <c:pt idx="29">
                  <c:v>185.66200000000001</c:v>
                </c:pt>
                <c:pt idx="30">
                  <c:v>200.02199999999999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9-44D9-803B-C0F76DB5DCF9}"/>
            </c:ext>
          </c:extLst>
        </c:ser>
        <c:ser>
          <c:idx val="2"/>
          <c:order val="2"/>
          <c:tx>
            <c:strRef>
              <c:f>'Industry value added'!$D$12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added'!$D$13:$D$43</c:f>
              <c:numCache>
                <c:formatCode>#,##0.0</c:formatCode>
                <c:ptCount val="31"/>
                <c:pt idx="0">
                  <c:v>4.3559999999999999</c:v>
                </c:pt>
                <c:pt idx="1">
                  <c:v>4.7140000000000004</c:v>
                </c:pt>
                <c:pt idx="2">
                  <c:v>5.093</c:v>
                </c:pt>
                <c:pt idx="3">
                  <c:v>5.3310000000000004</c:v>
                </c:pt>
                <c:pt idx="4">
                  <c:v>5.335</c:v>
                </c:pt>
                <c:pt idx="5">
                  <c:v>5.8070000000000004</c:v>
                </c:pt>
                <c:pt idx="6">
                  <c:v>5.7140000000000004</c:v>
                </c:pt>
                <c:pt idx="7">
                  <c:v>6.26</c:v>
                </c:pt>
                <c:pt idx="8">
                  <c:v>6.8310000000000004</c:v>
                </c:pt>
                <c:pt idx="9">
                  <c:v>7.9119999999999999</c:v>
                </c:pt>
                <c:pt idx="10">
                  <c:v>9.1199999999999992</c:v>
                </c:pt>
                <c:pt idx="11">
                  <c:v>10.448</c:v>
                </c:pt>
                <c:pt idx="12">
                  <c:v>10.782</c:v>
                </c:pt>
                <c:pt idx="13">
                  <c:v>11.342000000000001</c:v>
                </c:pt>
                <c:pt idx="14">
                  <c:v>12.555</c:v>
                </c:pt>
                <c:pt idx="15">
                  <c:v>13.532</c:v>
                </c:pt>
                <c:pt idx="16">
                  <c:v>13.413</c:v>
                </c:pt>
                <c:pt idx="17">
                  <c:v>12.715</c:v>
                </c:pt>
                <c:pt idx="18">
                  <c:v>12.893000000000001</c:v>
                </c:pt>
                <c:pt idx="19">
                  <c:v>12.766999999999999</c:v>
                </c:pt>
                <c:pt idx="20">
                  <c:v>11.872999999999999</c:v>
                </c:pt>
                <c:pt idx="21">
                  <c:v>12.622999999999999</c:v>
                </c:pt>
                <c:pt idx="22">
                  <c:v>13.06</c:v>
                </c:pt>
                <c:pt idx="23">
                  <c:v>12.647</c:v>
                </c:pt>
                <c:pt idx="24">
                  <c:v>12.648999999999999</c:v>
                </c:pt>
                <c:pt idx="25">
                  <c:v>13.632</c:v>
                </c:pt>
                <c:pt idx="26">
                  <c:v>13.89</c:v>
                </c:pt>
                <c:pt idx="27">
                  <c:v>14.74</c:v>
                </c:pt>
                <c:pt idx="28">
                  <c:v>15.461</c:v>
                </c:pt>
                <c:pt idx="29">
                  <c:v>17.367000000000001</c:v>
                </c:pt>
                <c:pt idx="30">
                  <c:v>18.411999999999999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4D9-803B-C0F76DB5DCF9}"/>
            </c:ext>
          </c:extLst>
        </c:ser>
        <c:ser>
          <c:idx val="4"/>
          <c:order val="3"/>
          <c:tx>
            <c:strRef>
              <c:f>'Industry value added'!$E$12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added'!$E$13:$E$43</c:f>
              <c:numCache>
                <c:formatCode>#,##0.0</c:formatCode>
                <c:ptCount val="31"/>
                <c:pt idx="0">
                  <c:v>3.0590000000000002</c:v>
                </c:pt>
                <c:pt idx="1">
                  <c:v>3.6869999999999998</c:v>
                </c:pt>
                <c:pt idx="2">
                  <c:v>3.5550000000000002</c:v>
                </c:pt>
                <c:pt idx="3">
                  <c:v>4.5739999999999998</c:v>
                </c:pt>
                <c:pt idx="4">
                  <c:v>4.6479999999999997</c:v>
                </c:pt>
                <c:pt idx="5">
                  <c:v>4.9550000000000001</c:v>
                </c:pt>
                <c:pt idx="6">
                  <c:v>4.7720000000000002</c:v>
                </c:pt>
                <c:pt idx="7">
                  <c:v>5.0289999999999999</c:v>
                </c:pt>
                <c:pt idx="8">
                  <c:v>4.2359999999999998</c:v>
                </c:pt>
                <c:pt idx="9">
                  <c:v>5.702</c:v>
                </c:pt>
                <c:pt idx="10">
                  <c:v>7.1139999999999999</c:v>
                </c:pt>
                <c:pt idx="11">
                  <c:v>8.2249999999999996</c:v>
                </c:pt>
                <c:pt idx="12">
                  <c:v>8.7170000000000005</c:v>
                </c:pt>
                <c:pt idx="13">
                  <c:v>10.496</c:v>
                </c:pt>
                <c:pt idx="14">
                  <c:v>12.718999999999999</c:v>
                </c:pt>
                <c:pt idx="15">
                  <c:v>15.234</c:v>
                </c:pt>
                <c:pt idx="16">
                  <c:v>16.91</c:v>
                </c:pt>
                <c:pt idx="17">
                  <c:v>17.899000000000001</c:v>
                </c:pt>
                <c:pt idx="18">
                  <c:v>19.635999999999999</c:v>
                </c:pt>
                <c:pt idx="19">
                  <c:v>25.628</c:v>
                </c:pt>
                <c:pt idx="20">
                  <c:v>27.512</c:v>
                </c:pt>
                <c:pt idx="21">
                  <c:v>28.414999999999999</c:v>
                </c:pt>
                <c:pt idx="22">
                  <c:v>28.347000000000001</c:v>
                </c:pt>
                <c:pt idx="23">
                  <c:v>26.277000000000001</c:v>
                </c:pt>
                <c:pt idx="24">
                  <c:v>20.579000000000001</c:v>
                </c:pt>
                <c:pt idx="25">
                  <c:v>20.29</c:v>
                </c:pt>
                <c:pt idx="26">
                  <c:v>17.251000000000001</c:v>
                </c:pt>
                <c:pt idx="27">
                  <c:v>17.145</c:v>
                </c:pt>
                <c:pt idx="28">
                  <c:v>18.594000000000001</c:v>
                </c:pt>
                <c:pt idx="29">
                  <c:v>20.513999999999999</c:v>
                </c:pt>
                <c:pt idx="30">
                  <c:v>22.782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9-44D9-803B-C0F76DB5DCF9}"/>
            </c:ext>
          </c:extLst>
        </c:ser>
        <c:ser>
          <c:idx val="12"/>
          <c:order val="4"/>
          <c:tx>
            <c:strRef>
              <c:f>'Industry value added'!$F$12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added'!$F$13:$F$43</c:f>
              <c:numCache>
                <c:formatCode>#,##0.0</c:formatCode>
                <c:ptCount val="31"/>
                <c:pt idx="0">
                  <c:v>20.29</c:v>
                </c:pt>
                <c:pt idx="1">
                  <c:v>22.103000000000002</c:v>
                </c:pt>
                <c:pt idx="2">
                  <c:v>23.488</c:v>
                </c:pt>
                <c:pt idx="3">
                  <c:v>24.425999999999998</c:v>
                </c:pt>
                <c:pt idx="4">
                  <c:v>25.602</c:v>
                </c:pt>
                <c:pt idx="5">
                  <c:v>27.8</c:v>
                </c:pt>
                <c:pt idx="6">
                  <c:v>29.651</c:v>
                </c:pt>
                <c:pt idx="7">
                  <c:v>31.774999999999999</c:v>
                </c:pt>
                <c:pt idx="8">
                  <c:v>34.143000000000001</c:v>
                </c:pt>
                <c:pt idx="9">
                  <c:v>36.317</c:v>
                </c:pt>
                <c:pt idx="10">
                  <c:v>39.146999999999998</c:v>
                </c:pt>
                <c:pt idx="11">
                  <c:v>42.889000000000003</c:v>
                </c:pt>
                <c:pt idx="12">
                  <c:v>46.271999999999998</c:v>
                </c:pt>
                <c:pt idx="13">
                  <c:v>50.265999999999998</c:v>
                </c:pt>
                <c:pt idx="14">
                  <c:v>57.475999999999999</c:v>
                </c:pt>
                <c:pt idx="15">
                  <c:v>63.93</c:v>
                </c:pt>
                <c:pt idx="16">
                  <c:v>68.558999999999997</c:v>
                </c:pt>
                <c:pt idx="17">
                  <c:v>72.793000000000006</c:v>
                </c:pt>
                <c:pt idx="18">
                  <c:v>80.209000000000003</c:v>
                </c:pt>
                <c:pt idx="19">
                  <c:v>87.655000000000001</c:v>
                </c:pt>
                <c:pt idx="20">
                  <c:v>95.509</c:v>
                </c:pt>
                <c:pt idx="21">
                  <c:v>98.847999999999999</c:v>
                </c:pt>
                <c:pt idx="22">
                  <c:v>101.57899999999999</c:v>
                </c:pt>
                <c:pt idx="23">
                  <c:v>101.902</c:v>
                </c:pt>
                <c:pt idx="24">
                  <c:v>102.708</c:v>
                </c:pt>
                <c:pt idx="25">
                  <c:v>104.774</c:v>
                </c:pt>
                <c:pt idx="26">
                  <c:v>109.569</c:v>
                </c:pt>
                <c:pt idx="27">
                  <c:v>112.124</c:v>
                </c:pt>
                <c:pt idx="28">
                  <c:v>119.05800000000001</c:v>
                </c:pt>
                <c:pt idx="29">
                  <c:v>131.79400000000001</c:v>
                </c:pt>
                <c:pt idx="30">
                  <c:v>149.09399999999999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9-44D9-803B-C0F76DB5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182706328375617"/>
          <c:w val="0.93086482939632531"/>
          <c:h val="0.19039515893846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value added latest'!$A$12:$A$30</c:f>
              <c:strCache>
                <c:ptCount val="19"/>
                <c:pt idx="0">
                  <c:v>Arts &amp; recreation services</c:v>
                </c:pt>
                <c:pt idx="1">
                  <c:v>Information media &amp; telecommunications</c:v>
                </c:pt>
                <c:pt idx="2">
                  <c:v>Electricity, gas, water &amp; waste services</c:v>
                </c:pt>
                <c:pt idx="3">
                  <c:v>Accommodation &amp; food services</c:v>
                </c:pt>
                <c:pt idx="4">
                  <c:v>Other services</c:v>
                </c:pt>
                <c:pt idx="5">
                  <c:v>Rental, hiring &amp; real estate services</c:v>
                </c:pt>
                <c:pt idx="6">
                  <c:v>Administrative &amp; support services</c:v>
                </c:pt>
                <c:pt idx="7">
                  <c:v>Agriculture, forestry &amp; fishing</c:v>
                </c:pt>
                <c:pt idx="8">
                  <c:v>Education &amp; training</c:v>
                </c:pt>
                <c:pt idx="9">
                  <c:v>Retail trade</c:v>
                </c:pt>
                <c:pt idx="10">
                  <c:v>Public administration &amp; safety</c:v>
                </c:pt>
                <c:pt idx="11">
                  <c:v>Wholesale trade</c:v>
                </c:pt>
                <c:pt idx="12">
                  <c:v>Finance &amp; insurance services</c:v>
                </c:pt>
                <c:pt idx="13">
                  <c:v>Transport, postal &amp; warehousing</c:v>
                </c:pt>
                <c:pt idx="14">
                  <c:v>Manufacturing</c:v>
                </c:pt>
                <c:pt idx="15">
                  <c:v>Professional, scientific &amp; technical services</c:v>
                </c:pt>
                <c:pt idx="16">
                  <c:v>Health care &amp; social assistance</c:v>
                </c:pt>
                <c:pt idx="17">
                  <c:v>Construction</c:v>
                </c:pt>
                <c:pt idx="18">
                  <c:v>Mining</c:v>
                </c:pt>
              </c:strCache>
            </c:strRef>
          </c:cat>
          <c:val>
            <c:numRef>
              <c:f>'Industry value added latest'!$B$12:$B$30</c:f>
              <c:numCache>
                <c:formatCode>0.0</c:formatCode>
                <c:ptCount val="19"/>
                <c:pt idx="0">
                  <c:v>1.798</c:v>
                </c:pt>
                <c:pt idx="1">
                  <c:v>3.089</c:v>
                </c:pt>
                <c:pt idx="2">
                  <c:v>5.407</c:v>
                </c:pt>
                <c:pt idx="3">
                  <c:v>6.07</c:v>
                </c:pt>
                <c:pt idx="4">
                  <c:v>6.2060000000000004</c:v>
                </c:pt>
                <c:pt idx="5">
                  <c:v>7.319</c:v>
                </c:pt>
                <c:pt idx="6">
                  <c:v>8.8260000000000005</c:v>
                </c:pt>
                <c:pt idx="7">
                  <c:v>11.116</c:v>
                </c:pt>
                <c:pt idx="8">
                  <c:v>11.714</c:v>
                </c:pt>
                <c:pt idx="9">
                  <c:v>11.851000000000001</c:v>
                </c:pt>
                <c:pt idx="10">
                  <c:v>11.935</c:v>
                </c:pt>
                <c:pt idx="11">
                  <c:v>12.045999999999999</c:v>
                </c:pt>
                <c:pt idx="12">
                  <c:v>14.082000000000001</c:v>
                </c:pt>
                <c:pt idx="13">
                  <c:v>14.368</c:v>
                </c:pt>
                <c:pt idx="14">
                  <c:v>18.411999999999999</c:v>
                </c:pt>
                <c:pt idx="15">
                  <c:v>19.262</c:v>
                </c:pt>
                <c:pt idx="16">
                  <c:v>20.527999999999999</c:v>
                </c:pt>
                <c:pt idx="17">
                  <c:v>22.782</c:v>
                </c:pt>
                <c:pt idx="18">
                  <c:v>200.02199999999999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199-B338-F8EFCCA6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'Investment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industry'!$B$13:$B$15</c:f>
              <c:numCache>
                <c:formatCode>0.0;\-0.0;0.0;@</c:formatCode>
                <c:ptCount val="3"/>
                <c:pt idx="0">
                  <c:v>1.0031685381712763</c:v>
                </c:pt>
                <c:pt idx="1">
                  <c:v>8.7421135808166976</c:v>
                </c:pt>
                <c:pt idx="2">
                  <c:v>-4.4262211257351565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1-4455-A89A-2FE07C11BC2A}"/>
            </c:ext>
          </c:extLst>
        </c:ser>
        <c:ser>
          <c:idx val="1"/>
          <c:order val="1"/>
          <c:tx>
            <c:strRef>
              <c:f>'Investment by industry'!$C$12</c:f>
              <c:strCache>
                <c:ptCount val="1"/>
                <c:pt idx="0">
                  <c:v>Non-mining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industry'!$C$13:$C$15</c:f>
              <c:numCache>
                <c:formatCode>0.0;\-0.0;0.0;@</c:formatCode>
                <c:ptCount val="3"/>
                <c:pt idx="0">
                  <c:v>1.6588632512801642</c:v>
                </c:pt>
                <c:pt idx="1">
                  <c:v>2.1722781132193676</c:v>
                </c:pt>
                <c:pt idx="2">
                  <c:v>0.20724257423243975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1-4455-A89A-2FE07C11BC2A}"/>
            </c:ext>
          </c:extLst>
        </c:ser>
        <c:ser>
          <c:idx val="2"/>
          <c:order val="2"/>
          <c:tx>
            <c:strRef>
              <c:f>'Investment by industry'!$D$12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industry'!$D$13:$D$15</c:f>
              <c:numCache>
                <c:formatCode>0.0;\-0.0;0.0;@</c:formatCode>
                <c:ptCount val="3"/>
                <c:pt idx="0">
                  <c:v>1.7728674335697869</c:v>
                </c:pt>
                <c:pt idx="1">
                  <c:v>9.2175874676918221E-2</c:v>
                </c:pt>
                <c:pt idx="2">
                  <c:v>-5.9092844844110821E-2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'Investment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numFmt formatCode="0.0&quot;%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81-4455-A89A-2FE07C11BC2A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industry'!$E$13:$E$15</c:f>
              <c:numCache>
                <c:formatCode>0.0;\-0.0;0.0;@</c:formatCode>
                <c:ptCount val="3"/>
                <c:pt idx="0">
                  <c:v>4.434899223021227</c:v>
                </c:pt>
                <c:pt idx="1">
                  <c:v>12.103767730283899</c:v>
                </c:pt>
                <c:pt idx="2">
                  <c:v>-4.278071396346828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1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capital formation'!$B$12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capital formation'!$B$13:$B$43</c:f>
              <c:numCache>
                <c:formatCode>#,##0.0</c:formatCode>
                <c:ptCount val="31"/>
                <c:pt idx="0">
                  <c:v>3.819</c:v>
                </c:pt>
                <c:pt idx="1">
                  <c:v>4.04</c:v>
                </c:pt>
                <c:pt idx="2">
                  <c:v>4.6239999999999997</c:v>
                </c:pt>
                <c:pt idx="3">
                  <c:v>5.2690000000000001</c:v>
                </c:pt>
                <c:pt idx="4">
                  <c:v>5.6040000000000001</c:v>
                </c:pt>
                <c:pt idx="5">
                  <c:v>7.782</c:v>
                </c:pt>
                <c:pt idx="6">
                  <c:v>5.4029999999999996</c:v>
                </c:pt>
                <c:pt idx="7">
                  <c:v>3.9319999999999999</c:v>
                </c:pt>
                <c:pt idx="8">
                  <c:v>4.2880000000000003</c:v>
                </c:pt>
                <c:pt idx="9">
                  <c:v>5.0990000000000002</c:v>
                </c:pt>
                <c:pt idx="10">
                  <c:v>6.7309999999999999</c:v>
                </c:pt>
                <c:pt idx="11">
                  <c:v>8.1349999999999998</c:v>
                </c:pt>
                <c:pt idx="12">
                  <c:v>8.5190000000000001</c:v>
                </c:pt>
                <c:pt idx="13">
                  <c:v>13.928000000000001</c:v>
                </c:pt>
                <c:pt idx="14">
                  <c:v>19.899999999999999</c:v>
                </c:pt>
                <c:pt idx="15">
                  <c:v>25.361000000000001</c:v>
                </c:pt>
                <c:pt idx="16">
                  <c:v>31.228000000000002</c:v>
                </c:pt>
                <c:pt idx="17">
                  <c:v>28.518999999999998</c:v>
                </c:pt>
                <c:pt idx="18">
                  <c:v>35.341999999999999</c:v>
                </c:pt>
                <c:pt idx="19">
                  <c:v>55.008000000000003</c:v>
                </c:pt>
                <c:pt idx="20">
                  <c:v>62.009</c:v>
                </c:pt>
                <c:pt idx="21">
                  <c:v>57.845999999999997</c:v>
                </c:pt>
                <c:pt idx="22">
                  <c:v>51.715000000000003</c:v>
                </c:pt>
                <c:pt idx="23">
                  <c:v>41.627000000000002</c:v>
                </c:pt>
                <c:pt idx="24">
                  <c:v>26.681999999999999</c:v>
                </c:pt>
                <c:pt idx="25">
                  <c:v>24.484000000000002</c:v>
                </c:pt>
                <c:pt idx="26">
                  <c:v>22.091999999999999</c:v>
                </c:pt>
                <c:pt idx="27">
                  <c:v>25.925999999999998</c:v>
                </c:pt>
                <c:pt idx="28">
                  <c:v>27.844000000000001</c:v>
                </c:pt>
                <c:pt idx="29">
                  <c:v>31.282</c:v>
                </c:pt>
                <c:pt idx="30">
                  <c:v>35.252000000000002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D-4982-BD46-824888443421}"/>
            </c:ext>
          </c:extLst>
        </c:ser>
        <c:ser>
          <c:idx val="1"/>
          <c:order val="1"/>
          <c:tx>
            <c:strRef>
              <c:f>'Industry capital formation'!$C$12</c:f>
              <c:strCache>
                <c:ptCount val="1"/>
                <c:pt idx="0">
                  <c:v>Non-mining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capital formation'!$C$13:$C$43</c:f>
              <c:numCache>
                <c:formatCode>#,##0.0</c:formatCode>
                <c:ptCount val="31"/>
                <c:pt idx="0">
                  <c:v>6.4870000000000001</c:v>
                </c:pt>
                <c:pt idx="1">
                  <c:v>6.3710000000000004</c:v>
                </c:pt>
                <c:pt idx="2">
                  <c:v>6.6970000000000001</c:v>
                </c:pt>
                <c:pt idx="3">
                  <c:v>8.1329999999999991</c:v>
                </c:pt>
                <c:pt idx="4">
                  <c:v>8.0749999999999993</c:v>
                </c:pt>
                <c:pt idx="5">
                  <c:v>9.6379999999999999</c:v>
                </c:pt>
                <c:pt idx="6">
                  <c:v>9.3770000000000007</c:v>
                </c:pt>
                <c:pt idx="7">
                  <c:v>9.7759999999999998</c:v>
                </c:pt>
                <c:pt idx="8">
                  <c:v>9.2420000000000009</c:v>
                </c:pt>
                <c:pt idx="9">
                  <c:v>9.9580000000000002</c:v>
                </c:pt>
                <c:pt idx="10">
                  <c:v>10.894</c:v>
                </c:pt>
                <c:pt idx="11">
                  <c:v>12.311</c:v>
                </c:pt>
                <c:pt idx="12">
                  <c:v>13.753</c:v>
                </c:pt>
                <c:pt idx="13">
                  <c:v>16.334</c:v>
                </c:pt>
                <c:pt idx="14">
                  <c:v>17.533999999999999</c:v>
                </c:pt>
                <c:pt idx="15">
                  <c:v>19.175999999999998</c:v>
                </c:pt>
                <c:pt idx="16">
                  <c:v>20.478000000000002</c:v>
                </c:pt>
                <c:pt idx="17">
                  <c:v>21.853000000000002</c:v>
                </c:pt>
                <c:pt idx="18">
                  <c:v>21.736999999999998</c:v>
                </c:pt>
                <c:pt idx="19">
                  <c:v>24.84</c:v>
                </c:pt>
                <c:pt idx="20">
                  <c:v>23.396999999999998</c:v>
                </c:pt>
                <c:pt idx="21">
                  <c:v>22.216999999999999</c:v>
                </c:pt>
                <c:pt idx="22">
                  <c:v>21.664999999999999</c:v>
                </c:pt>
                <c:pt idx="23">
                  <c:v>19.736000000000001</c:v>
                </c:pt>
                <c:pt idx="24">
                  <c:v>19.608000000000001</c:v>
                </c:pt>
                <c:pt idx="25">
                  <c:v>21.594999999999999</c:v>
                </c:pt>
                <c:pt idx="26">
                  <c:v>21.728000000000002</c:v>
                </c:pt>
                <c:pt idx="27">
                  <c:v>22.532</c:v>
                </c:pt>
                <c:pt idx="28">
                  <c:v>23.684000000000001</c:v>
                </c:pt>
                <c:pt idx="29">
                  <c:v>26.800999999999998</c:v>
                </c:pt>
                <c:pt idx="30">
                  <c:v>31.047000000000001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D-4982-BD46-82488844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823791"/>
        <c:axId val="1715004512"/>
      </c:lineChart>
      <c:catAx>
        <c:axId val="1011823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0045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71500451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2379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cap. form. latest'!$A$12:$A$30</c:f>
              <c:strCache>
                <c:ptCount val="19"/>
                <c:pt idx="0">
                  <c:v>Administrative &amp; support services</c:v>
                </c:pt>
                <c:pt idx="1">
                  <c:v>Other services</c:v>
                </c:pt>
                <c:pt idx="2">
                  <c:v>Accommodation &amp; food services</c:v>
                </c:pt>
                <c:pt idx="3">
                  <c:v>Finance &amp; insurance services</c:v>
                </c:pt>
                <c:pt idx="4">
                  <c:v>Retail trade</c:v>
                </c:pt>
                <c:pt idx="5">
                  <c:v>Information media &amp; telecommunications</c:v>
                </c:pt>
                <c:pt idx="6">
                  <c:v>Wholesale trade</c:v>
                </c:pt>
                <c:pt idx="7">
                  <c:v>Arts &amp; recreation services</c:v>
                </c:pt>
                <c:pt idx="8">
                  <c:v>Rental, hiring &amp; real estate services</c:v>
                </c:pt>
                <c:pt idx="9">
                  <c:v>Construction</c:v>
                </c:pt>
                <c:pt idx="10">
                  <c:v>Professional, scientific &amp; technical services</c:v>
                </c:pt>
                <c:pt idx="11">
                  <c:v>Manufacturing</c:v>
                </c:pt>
                <c:pt idx="12">
                  <c:v>Agriculture, forestry &amp; fishing</c:v>
                </c:pt>
                <c:pt idx="13">
                  <c:v>Education &amp; training</c:v>
                </c:pt>
                <c:pt idx="14">
                  <c:v>Health care &amp; social assistance</c:v>
                </c:pt>
                <c:pt idx="15">
                  <c:v>Public administration &amp; safety</c:v>
                </c:pt>
                <c:pt idx="16">
                  <c:v>Electricity, gas, water &amp; waste services</c:v>
                </c:pt>
                <c:pt idx="17">
                  <c:v>Transport, postal &amp; warehousing</c:v>
                </c:pt>
                <c:pt idx="18">
                  <c:v>Mining</c:v>
                </c:pt>
              </c:strCache>
            </c:strRef>
          </c:cat>
          <c:val>
            <c:numRef>
              <c:f>'Industry cap. form. latest'!$B$12:$B$30</c:f>
              <c:numCache>
                <c:formatCode>0.0</c:formatCode>
                <c:ptCount val="19"/>
                <c:pt idx="0">
                  <c:v>0.125</c:v>
                </c:pt>
                <c:pt idx="1">
                  <c:v>0.17199999999999999</c:v>
                </c:pt>
                <c:pt idx="2">
                  <c:v>0.28199999999999997</c:v>
                </c:pt>
                <c:pt idx="3">
                  <c:v>0.72899999999999998</c:v>
                </c:pt>
                <c:pt idx="4">
                  <c:v>0.77600000000000002</c:v>
                </c:pt>
                <c:pt idx="5">
                  <c:v>0.78300000000000003</c:v>
                </c:pt>
                <c:pt idx="6">
                  <c:v>0.875</c:v>
                </c:pt>
                <c:pt idx="7">
                  <c:v>1.0629999999999999</c:v>
                </c:pt>
                <c:pt idx="8">
                  <c:v>1.0680000000000001</c:v>
                </c:pt>
                <c:pt idx="9">
                  <c:v>1.343</c:v>
                </c:pt>
                <c:pt idx="10">
                  <c:v>1.429</c:v>
                </c:pt>
                <c:pt idx="11">
                  <c:v>1.841</c:v>
                </c:pt>
                <c:pt idx="12">
                  <c:v>2.3679999999999999</c:v>
                </c:pt>
                <c:pt idx="13">
                  <c:v>2.403</c:v>
                </c:pt>
                <c:pt idx="14">
                  <c:v>2.581</c:v>
                </c:pt>
                <c:pt idx="15">
                  <c:v>2.9689999999999999</c:v>
                </c:pt>
                <c:pt idx="16">
                  <c:v>3.3170000000000002</c:v>
                </c:pt>
                <c:pt idx="17">
                  <c:v>6.923</c:v>
                </c:pt>
                <c:pt idx="18">
                  <c:v>35.252000000000002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9-4B87-B151-FC786DBF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4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public'!$A$12:$A$15</c:f>
              <c:strCache>
                <c:ptCount val="4"/>
                <c:pt idx="0">
                  <c:v>State &amp; local consumption</c:v>
                </c:pt>
                <c:pt idx="1">
                  <c:v>Federal investment</c:v>
                </c:pt>
                <c:pt idx="2">
                  <c:v>Federal consumption</c:v>
                </c:pt>
                <c:pt idx="3">
                  <c:v>State &amp; local investment</c:v>
                </c:pt>
              </c:strCache>
            </c:strRef>
          </c:cat>
          <c:val>
            <c:numRef>
              <c:f>'SFD public'!$B$12:$B$15</c:f>
              <c:numCache>
                <c:formatCode>0.0;\-0.0;0.0;@</c:formatCode>
                <c:ptCount val="4"/>
                <c:pt idx="0">
                  <c:v>-0.34172525894004685</c:v>
                </c:pt>
                <c:pt idx="1">
                  <c:v>-4.3849701368413097E-2</c:v>
                </c:pt>
                <c:pt idx="2">
                  <c:v>1.4999621985333031</c:v>
                </c:pt>
                <c:pt idx="3">
                  <c:v>3.2010281998941559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F-403E-8F11-85BE850D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.5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'Employment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industry'!$B$13:$B$15</c:f>
              <c:numCache>
                <c:formatCode>0.0;\-0.0;0.0;@</c:formatCode>
                <c:ptCount val="3"/>
                <c:pt idx="0">
                  <c:v>8.5654608962251438E-2</c:v>
                </c:pt>
                <c:pt idx="1">
                  <c:v>0.6577704843825114</c:v>
                </c:pt>
                <c:pt idx="2">
                  <c:v>0.33580449828421977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3-4C36-8EB2-533F1F22F367}"/>
            </c:ext>
          </c:extLst>
        </c:ser>
        <c:ser>
          <c:idx val="1"/>
          <c:order val="1"/>
          <c:tx>
            <c:strRef>
              <c:f>'Employment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industry'!$C$13:$C$15</c:f>
              <c:numCache>
                <c:formatCode>0.0;\-0.0;0.0;@</c:formatCode>
                <c:ptCount val="3"/>
                <c:pt idx="0">
                  <c:v>0.22638598788307554</c:v>
                </c:pt>
                <c:pt idx="1">
                  <c:v>0.47728220703119528</c:v>
                </c:pt>
                <c:pt idx="2">
                  <c:v>7.8832723725901749E-2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3-4C36-8EB2-533F1F22F367}"/>
            </c:ext>
          </c:extLst>
        </c:ser>
        <c:ser>
          <c:idx val="2"/>
          <c:order val="2"/>
          <c:tx>
            <c:strRef>
              <c:f>'Employment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industry'!$D$13:$D$15</c:f>
              <c:numCache>
                <c:formatCode>0.0;\-0.0;0.0;@</c:formatCode>
                <c:ptCount val="3"/>
                <c:pt idx="0">
                  <c:v>2.2493101641633242</c:v>
                </c:pt>
                <c:pt idx="1">
                  <c:v>2.0057370619684787</c:v>
                </c:pt>
                <c:pt idx="2">
                  <c:v>1.1772651445080391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'Employment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industry'!$E$13:$E$15</c:f>
              <c:numCache>
                <c:formatCode>0.0;\-0.0;0.0;@</c:formatCode>
                <c:ptCount val="3"/>
                <c:pt idx="0">
                  <c:v>2.5613507610086517</c:v>
                </c:pt>
                <c:pt idx="1">
                  <c:v>3.1945219358052723</c:v>
                </c:pt>
                <c:pt idx="2">
                  <c:v>1.5919023665181609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83464566929132"/>
          <c:y val="5.0396825396825398E-2"/>
          <c:w val="0.60255030621172356"/>
          <c:h val="0.60471428571428576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employment'!$E$12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employment'!$E$13:$E$43</c:f>
              <c:numCache>
                <c:formatCode>#,##0</c:formatCode>
                <c:ptCount val="31"/>
                <c:pt idx="0">
                  <c:v>43272.249999999993</c:v>
                </c:pt>
                <c:pt idx="1">
                  <c:v>43503.499999999985</c:v>
                </c:pt>
                <c:pt idx="2">
                  <c:v>44670.749999999993</c:v>
                </c:pt>
                <c:pt idx="3">
                  <c:v>44214.999999999993</c:v>
                </c:pt>
                <c:pt idx="4">
                  <c:v>45194.249999999985</c:v>
                </c:pt>
                <c:pt idx="5">
                  <c:v>41583.249999999985</c:v>
                </c:pt>
                <c:pt idx="6">
                  <c:v>43723.749999999985</c:v>
                </c:pt>
                <c:pt idx="7">
                  <c:v>41355.249999999985</c:v>
                </c:pt>
                <c:pt idx="8">
                  <c:v>41447.999999999985</c:v>
                </c:pt>
                <c:pt idx="9">
                  <c:v>44273.499999999985</c:v>
                </c:pt>
                <c:pt idx="10">
                  <c:v>40269.499999999985</c:v>
                </c:pt>
                <c:pt idx="11">
                  <c:v>47629.999999999993</c:v>
                </c:pt>
                <c:pt idx="12">
                  <c:v>46636.999999999993</c:v>
                </c:pt>
                <c:pt idx="13">
                  <c:v>54761.749999999993</c:v>
                </c:pt>
                <c:pt idx="14">
                  <c:v>42366.999999999985</c:v>
                </c:pt>
                <c:pt idx="15">
                  <c:v>40852.999999999985</c:v>
                </c:pt>
                <c:pt idx="16">
                  <c:v>41494.749999999985</c:v>
                </c:pt>
                <c:pt idx="17">
                  <c:v>36413.249999999993</c:v>
                </c:pt>
                <c:pt idx="18">
                  <c:v>39736.249999999978</c:v>
                </c:pt>
                <c:pt idx="19">
                  <c:v>32809.499999999971</c:v>
                </c:pt>
                <c:pt idx="20">
                  <c:v>33959.249999999978</c:v>
                </c:pt>
                <c:pt idx="21">
                  <c:v>27897.499999999975</c:v>
                </c:pt>
                <c:pt idx="22">
                  <c:v>31424.749999999975</c:v>
                </c:pt>
                <c:pt idx="23">
                  <c:v>27255.249999999971</c:v>
                </c:pt>
                <c:pt idx="24">
                  <c:v>35556.499999999971</c:v>
                </c:pt>
                <c:pt idx="25">
                  <c:v>42594.499999999971</c:v>
                </c:pt>
                <c:pt idx="26">
                  <c:v>40508.999999999956</c:v>
                </c:pt>
                <c:pt idx="27">
                  <c:v>36542.499999999956</c:v>
                </c:pt>
                <c:pt idx="28">
                  <c:v>34085.499999999964</c:v>
                </c:pt>
                <c:pt idx="29">
                  <c:v>32348.49999999996</c:v>
                </c:pt>
                <c:pt idx="30">
                  <c:v>31510.999999999956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55F-9E8F-CEC0AE7E342F}"/>
            </c:ext>
          </c:extLst>
        </c:ser>
        <c:ser>
          <c:idx val="1"/>
          <c:order val="1"/>
          <c:tx>
            <c:strRef>
              <c:f>'Industry employment'!$F$12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employment'!$F$13:$F$43</c:f>
              <c:numCache>
                <c:formatCode>#,##0</c:formatCode>
                <c:ptCount val="31"/>
                <c:pt idx="0">
                  <c:v>27481.750000000004</c:v>
                </c:pt>
                <c:pt idx="1">
                  <c:v>27918.750000000007</c:v>
                </c:pt>
                <c:pt idx="2">
                  <c:v>30205.000000000007</c:v>
                </c:pt>
                <c:pt idx="3">
                  <c:v>26971.000000000007</c:v>
                </c:pt>
                <c:pt idx="4">
                  <c:v>31451.500000000007</c:v>
                </c:pt>
                <c:pt idx="5">
                  <c:v>29148.250000000004</c:v>
                </c:pt>
                <c:pt idx="6">
                  <c:v>30254.000000000004</c:v>
                </c:pt>
                <c:pt idx="7">
                  <c:v>29609</c:v>
                </c:pt>
                <c:pt idx="8">
                  <c:v>35070.75</c:v>
                </c:pt>
                <c:pt idx="9">
                  <c:v>32781.499999999993</c:v>
                </c:pt>
                <c:pt idx="10">
                  <c:v>34607.999999999985</c:v>
                </c:pt>
                <c:pt idx="11">
                  <c:v>38291.499999999985</c:v>
                </c:pt>
                <c:pt idx="12">
                  <c:v>41439.749999999985</c:v>
                </c:pt>
                <c:pt idx="13">
                  <c:v>49640.749999999993</c:v>
                </c:pt>
                <c:pt idx="14">
                  <c:v>51959.249999999993</c:v>
                </c:pt>
                <c:pt idx="15">
                  <c:v>58834.999999999993</c:v>
                </c:pt>
                <c:pt idx="16">
                  <c:v>65074.749999999993</c:v>
                </c:pt>
                <c:pt idx="17">
                  <c:v>71743</c:v>
                </c:pt>
                <c:pt idx="18">
                  <c:v>88697.5</c:v>
                </c:pt>
                <c:pt idx="19">
                  <c:v>107164.25000000001</c:v>
                </c:pt>
                <c:pt idx="20">
                  <c:v>113091.25000000001</c:v>
                </c:pt>
                <c:pt idx="21">
                  <c:v>104372.25000000003</c:v>
                </c:pt>
                <c:pt idx="22">
                  <c:v>90259.000000000029</c:v>
                </c:pt>
                <c:pt idx="23">
                  <c:v>98735.500000000029</c:v>
                </c:pt>
                <c:pt idx="24">
                  <c:v>97943.750000000044</c:v>
                </c:pt>
                <c:pt idx="25">
                  <c:v>102308.50000000003</c:v>
                </c:pt>
                <c:pt idx="26">
                  <c:v>116076.00000000003</c:v>
                </c:pt>
                <c:pt idx="27">
                  <c:v>124217.00000000001</c:v>
                </c:pt>
                <c:pt idx="28">
                  <c:v>128838.75</c:v>
                </c:pt>
                <c:pt idx="29">
                  <c:v>148614.00000000003</c:v>
                </c:pt>
                <c:pt idx="30">
                  <c:v>160226.00000000003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55F-9E8F-CEC0AE7E342F}"/>
            </c:ext>
          </c:extLst>
        </c:ser>
        <c:ser>
          <c:idx val="2"/>
          <c:order val="2"/>
          <c:tx>
            <c:strRef>
              <c:f>'Industry employment'!$G$12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employment'!$G$13:$G$43</c:f>
              <c:numCache>
                <c:formatCode>#,##0</c:formatCode>
                <c:ptCount val="31"/>
                <c:pt idx="0">
                  <c:v>78169.25</c:v>
                </c:pt>
                <c:pt idx="1">
                  <c:v>78901.25</c:v>
                </c:pt>
                <c:pt idx="2">
                  <c:v>80285.75</c:v>
                </c:pt>
                <c:pt idx="3">
                  <c:v>82487.500000000015</c:v>
                </c:pt>
                <c:pt idx="4">
                  <c:v>83037</c:v>
                </c:pt>
                <c:pt idx="5">
                  <c:v>82863.75</c:v>
                </c:pt>
                <c:pt idx="6">
                  <c:v>85072</c:v>
                </c:pt>
                <c:pt idx="7">
                  <c:v>89679.250000000015</c:v>
                </c:pt>
                <c:pt idx="8">
                  <c:v>88472.749999999985</c:v>
                </c:pt>
                <c:pt idx="9">
                  <c:v>85593.75</c:v>
                </c:pt>
                <c:pt idx="10">
                  <c:v>94071.5</c:v>
                </c:pt>
                <c:pt idx="11">
                  <c:v>86790.749999999985</c:v>
                </c:pt>
                <c:pt idx="12">
                  <c:v>92740.5</c:v>
                </c:pt>
                <c:pt idx="13">
                  <c:v>91774.500000000015</c:v>
                </c:pt>
                <c:pt idx="14">
                  <c:v>96519.25</c:v>
                </c:pt>
                <c:pt idx="15">
                  <c:v>98439.500000000015</c:v>
                </c:pt>
                <c:pt idx="16">
                  <c:v>99482.750000000015</c:v>
                </c:pt>
                <c:pt idx="17">
                  <c:v>92635.5</c:v>
                </c:pt>
                <c:pt idx="18">
                  <c:v>87827.75</c:v>
                </c:pt>
                <c:pt idx="19">
                  <c:v>92033.999999999985</c:v>
                </c:pt>
                <c:pt idx="20">
                  <c:v>90772</c:v>
                </c:pt>
                <c:pt idx="21">
                  <c:v>88733</c:v>
                </c:pt>
                <c:pt idx="22">
                  <c:v>85112.5</c:v>
                </c:pt>
                <c:pt idx="23">
                  <c:v>78961.75</c:v>
                </c:pt>
                <c:pt idx="24">
                  <c:v>77648.75</c:v>
                </c:pt>
                <c:pt idx="25">
                  <c:v>77199</c:v>
                </c:pt>
                <c:pt idx="26">
                  <c:v>88283.25</c:v>
                </c:pt>
                <c:pt idx="27">
                  <c:v>78839.750000000015</c:v>
                </c:pt>
                <c:pt idx="28">
                  <c:v>80986.75</c:v>
                </c:pt>
                <c:pt idx="29">
                  <c:v>82566.75</c:v>
                </c:pt>
                <c:pt idx="30">
                  <c:v>85091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6-455F-9E8F-CEC0AE7E342F}"/>
            </c:ext>
          </c:extLst>
        </c:ser>
        <c:ser>
          <c:idx val="4"/>
          <c:order val="3"/>
          <c:tx>
            <c:strRef>
              <c:f>'Industry employment'!$H$12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employment'!$H$13:$H$43</c:f>
              <c:numCache>
                <c:formatCode>#,##0</c:formatCode>
                <c:ptCount val="31"/>
                <c:pt idx="0">
                  <c:v>57525.749999999985</c:v>
                </c:pt>
                <c:pt idx="1">
                  <c:v>65085.249999999985</c:v>
                </c:pt>
                <c:pt idx="2">
                  <c:v>69905.75</c:v>
                </c:pt>
                <c:pt idx="3">
                  <c:v>70003.249999999985</c:v>
                </c:pt>
                <c:pt idx="4">
                  <c:v>74279.999999999971</c:v>
                </c:pt>
                <c:pt idx="5">
                  <c:v>73724.249999999956</c:v>
                </c:pt>
                <c:pt idx="6">
                  <c:v>69821.749999999956</c:v>
                </c:pt>
                <c:pt idx="7">
                  <c:v>77155.999999999942</c:v>
                </c:pt>
                <c:pt idx="8">
                  <c:v>78350.999999999956</c:v>
                </c:pt>
                <c:pt idx="9">
                  <c:v>79996.999999999956</c:v>
                </c:pt>
                <c:pt idx="10">
                  <c:v>76360.499999999956</c:v>
                </c:pt>
                <c:pt idx="11">
                  <c:v>83432.499999999956</c:v>
                </c:pt>
                <c:pt idx="12">
                  <c:v>91283.749999999942</c:v>
                </c:pt>
                <c:pt idx="13">
                  <c:v>103818.49999999994</c:v>
                </c:pt>
                <c:pt idx="14">
                  <c:v>110402.24999999996</c:v>
                </c:pt>
                <c:pt idx="15">
                  <c:v>121114.74999999996</c:v>
                </c:pt>
                <c:pt idx="16">
                  <c:v>125081.99999999997</c:v>
                </c:pt>
                <c:pt idx="17">
                  <c:v>125532.74999999997</c:v>
                </c:pt>
                <c:pt idx="18">
                  <c:v>131880.49999999994</c:v>
                </c:pt>
                <c:pt idx="19">
                  <c:v>127586.74999999994</c:v>
                </c:pt>
                <c:pt idx="20">
                  <c:v>129007.74999999996</c:v>
                </c:pt>
                <c:pt idx="21">
                  <c:v>136979.24999999991</c:v>
                </c:pt>
                <c:pt idx="22">
                  <c:v>141843.74999999994</c:v>
                </c:pt>
                <c:pt idx="23">
                  <c:v>144531.24999999994</c:v>
                </c:pt>
                <c:pt idx="24">
                  <c:v>129651.99999999996</c:v>
                </c:pt>
                <c:pt idx="25">
                  <c:v>133868.74999999997</c:v>
                </c:pt>
                <c:pt idx="26">
                  <c:v>125405.24999999997</c:v>
                </c:pt>
                <c:pt idx="27">
                  <c:v>126684.74999999997</c:v>
                </c:pt>
                <c:pt idx="28">
                  <c:v>124997.24999999997</c:v>
                </c:pt>
                <c:pt idx="29">
                  <c:v>130933.99999999994</c:v>
                </c:pt>
                <c:pt idx="30">
                  <c:v>140072.99999999991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6-455F-9E8F-CEC0AE7E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476984126984128"/>
          <c:w val="0.93086482939632531"/>
          <c:h val="0.1874527417027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employment'!$B$12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employment'!$B$13:$B$43</c:f>
              <c:numCache>
                <c:formatCode>#,##0</c:formatCode>
                <c:ptCount val="31"/>
                <c:pt idx="0">
                  <c:v>27481.750000000004</c:v>
                </c:pt>
                <c:pt idx="1">
                  <c:v>27918.750000000007</c:v>
                </c:pt>
                <c:pt idx="2">
                  <c:v>30205.000000000007</c:v>
                </c:pt>
                <c:pt idx="3">
                  <c:v>26971.000000000007</c:v>
                </c:pt>
                <c:pt idx="4">
                  <c:v>31451.500000000007</c:v>
                </c:pt>
                <c:pt idx="5">
                  <c:v>29148.250000000004</c:v>
                </c:pt>
                <c:pt idx="6">
                  <c:v>30254.000000000004</c:v>
                </c:pt>
                <c:pt idx="7">
                  <c:v>29609</c:v>
                </c:pt>
                <c:pt idx="8">
                  <c:v>35070.75</c:v>
                </c:pt>
                <c:pt idx="9">
                  <c:v>32781.499999999993</c:v>
                </c:pt>
                <c:pt idx="10">
                  <c:v>34607.999999999985</c:v>
                </c:pt>
                <c:pt idx="11">
                  <c:v>38291.499999999985</c:v>
                </c:pt>
                <c:pt idx="12">
                  <c:v>41439.749999999985</c:v>
                </c:pt>
                <c:pt idx="13">
                  <c:v>49640.749999999993</c:v>
                </c:pt>
                <c:pt idx="14">
                  <c:v>51959.249999999993</c:v>
                </c:pt>
                <c:pt idx="15">
                  <c:v>58834.999999999993</c:v>
                </c:pt>
                <c:pt idx="16">
                  <c:v>65074.749999999993</c:v>
                </c:pt>
                <c:pt idx="17">
                  <c:v>71743</c:v>
                </c:pt>
                <c:pt idx="18">
                  <c:v>88697.5</c:v>
                </c:pt>
                <c:pt idx="19">
                  <c:v>107164.25000000001</c:v>
                </c:pt>
                <c:pt idx="20">
                  <c:v>113091.25000000001</c:v>
                </c:pt>
                <c:pt idx="21">
                  <c:v>104372.25000000003</c:v>
                </c:pt>
                <c:pt idx="22">
                  <c:v>90259.000000000029</c:v>
                </c:pt>
                <c:pt idx="23">
                  <c:v>98735.500000000029</c:v>
                </c:pt>
                <c:pt idx="24">
                  <c:v>97943.750000000044</c:v>
                </c:pt>
                <c:pt idx="25">
                  <c:v>102308.50000000003</c:v>
                </c:pt>
                <c:pt idx="26">
                  <c:v>116076.00000000003</c:v>
                </c:pt>
                <c:pt idx="27">
                  <c:v>124217.00000000001</c:v>
                </c:pt>
                <c:pt idx="28">
                  <c:v>128838.75</c:v>
                </c:pt>
                <c:pt idx="29">
                  <c:v>148614.00000000003</c:v>
                </c:pt>
                <c:pt idx="30">
                  <c:v>160226.00000000003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7-4228-8F1C-0B4E3650F1D1}"/>
            </c:ext>
          </c:extLst>
        </c:ser>
        <c:ser>
          <c:idx val="1"/>
          <c:order val="1"/>
          <c:tx>
            <c:strRef>
              <c:f>'Industry employment'!$C$12</c:f>
              <c:strCache>
                <c:ptCount val="1"/>
                <c:pt idx="0">
                  <c:v>Other goods-producers(a)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employment'!$C$13:$C$43</c:f>
              <c:numCache>
                <c:formatCode>#,##0</c:formatCode>
                <c:ptCount val="31"/>
                <c:pt idx="0">
                  <c:v>190611.5</c:v>
                </c:pt>
                <c:pt idx="1">
                  <c:v>198082.74999999994</c:v>
                </c:pt>
                <c:pt idx="2">
                  <c:v>205929.75</c:v>
                </c:pt>
                <c:pt idx="3">
                  <c:v>206600.75</c:v>
                </c:pt>
                <c:pt idx="4">
                  <c:v>211422.49999999994</c:v>
                </c:pt>
                <c:pt idx="5">
                  <c:v>206529.99999999994</c:v>
                </c:pt>
                <c:pt idx="6">
                  <c:v>206384.24999999994</c:v>
                </c:pt>
                <c:pt idx="7">
                  <c:v>218197.24999999994</c:v>
                </c:pt>
                <c:pt idx="8">
                  <c:v>218951.24999999994</c:v>
                </c:pt>
                <c:pt idx="9">
                  <c:v>217997.24999999994</c:v>
                </c:pt>
                <c:pt idx="10">
                  <c:v>220319.74999999994</c:v>
                </c:pt>
                <c:pt idx="11">
                  <c:v>226590.99999999994</c:v>
                </c:pt>
                <c:pt idx="12">
                  <c:v>242819.49999999994</c:v>
                </c:pt>
                <c:pt idx="13">
                  <c:v>261678.49999999994</c:v>
                </c:pt>
                <c:pt idx="14">
                  <c:v>263447.24999999994</c:v>
                </c:pt>
                <c:pt idx="15">
                  <c:v>274756.74999999994</c:v>
                </c:pt>
                <c:pt idx="16">
                  <c:v>285277.25</c:v>
                </c:pt>
                <c:pt idx="17">
                  <c:v>269081.75</c:v>
                </c:pt>
                <c:pt idx="18">
                  <c:v>276338.74999999988</c:v>
                </c:pt>
                <c:pt idx="19">
                  <c:v>268862.24999999988</c:v>
                </c:pt>
                <c:pt idx="20">
                  <c:v>275679.24999999994</c:v>
                </c:pt>
                <c:pt idx="21">
                  <c:v>275152.49999999988</c:v>
                </c:pt>
                <c:pt idx="22">
                  <c:v>273213.74999999988</c:v>
                </c:pt>
                <c:pt idx="23">
                  <c:v>265099.24999999988</c:v>
                </c:pt>
                <c:pt idx="24">
                  <c:v>260106.49999999991</c:v>
                </c:pt>
                <c:pt idx="25">
                  <c:v>273711.74999999994</c:v>
                </c:pt>
                <c:pt idx="26">
                  <c:v>274222.24999999988</c:v>
                </c:pt>
                <c:pt idx="27">
                  <c:v>263520.49999999988</c:v>
                </c:pt>
                <c:pt idx="28">
                  <c:v>263593.24999999988</c:v>
                </c:pt>
                <c:pt idx="29">
                  <c:v>263042.49999999988</c:v>
                </c:pt>
                <c:pt idx="30">
                  <c:v>274898.24999999988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7-4228-8F1C-0B4E3650F1D1}"/>
            </c:ext>
          </c:extLst>
        </c:ser>
        <c:ser>
          <c:idx val="2"/>
          <c:order val="2"/>
          <c:tx>
            <c:strRef>
              <c:f>'Industry employment'!$D$12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employment'!$D$13:$D$43</c:f>
              <c:numCache>
                <c:formatCode>#,##0</c:formatCode>
                <c:ptCount val="31"/>
                <c:pt idx="0">
                  <c:v>522429.75</c:v>
                </c:pt>
                <c:pt idx="1">
                  <c:v>546923.5</c:v>
                </c:pt>
                <c:pt idx="2">
                  <c:v>573971.5</c:v>
                </c:pt>
                <c:pt idx="3">
                  <c:v>598718</c:v>
                </c:pt>
                <c:pt idx="4">
                  <c:v>603544</c:v>
                </c:pt>
                <c:pt idx="5">
                  <c:v>630378.75</c:v>
                </c:pt>
                <c:pt idx="6">
                  <c:v>647573.5</c:v>
                </c:pt>
                <c:pt idx="7">
                  <c:v>656810</c:v>
                </c:pt>
                <c:pt idx="8">
                  <c:v>665642.5</c:v>
                </c:pt>
                <c:pt idx="9">
                  <c:v>683378</c:v>
                </c:pt>
                <c:pt idx="10">
                  <c:v>698693.24999999988</c:v>
                </c:pt>
                <c:pt idx="11">
                  <c:v>701889.75</c:v>
                </c:pt>
                <c:pt idx="12">
                  <c:v>721652</c:v>
                </c:pt>
                <c:pt idx="13">
                  <c:v>745554.75</c:v>
                </c:pt>
                <c:pt idx="14">
                  <c:v>775075.5</c:v>
                </c:pt>
                <c:pt idx="15">
                  <c:v>801039.25</c:v>
                </c:pt>
                <c:pt idx="16">
                  <c:v>831818.75</c:v>
                </c:pt>
                <c:pt idx="17">
                  <c:v>840660</c:v>
                </c:pt>
                <c:pt idx="18">
                  <c:v>855672.25</c:v>
                </c:pt>
                <c:pt idx="19">
                  <c:v>895934.5</c:v>
                </c:pt>
                <c:pt idx="20">
                  <c:v>917225.5</c:v>
                </c:pt>
                <c:pt idx="21">
                  <c:v>923902.75</c:v>
                </c:pt>
                <c:pt idx="22">
                  <c:v>965863</c:v>
                </c:pt>
                <c:pt idx="23">
                  <c:v>951007.5</c:v>
                </c:pt>
                <c:pt idx="24">
                  <c:v>944559.00000000012</c:v>
                </c:pt>
                <c:pt idx="25">
                  <c:v>955477.25</c:v>
                </c:pt>
                <c:pt idx="26">
                  <c:v>968857.75000000023</c:v>
                </c:pt>
                <c:pt idx="27">
                  <c:v>981742.75</c:v>
                </c:pt>
                <c:pt idx="28">
                  <c:v>1008296.0000000002</c:v>
                </c:pt>
                <c:pt idx="29">
                  <c:v>1071894</c:v>
                </c:pt>
                <c:pt idx="30">
                  <c:v>1094318.2500000002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7-4228-8F1C-0B4E3650F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930655"/>
        <c:axId val="633164639"/>
      </c:lineChart>
      <c:catAx>
        <c:axId val="64593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6463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63316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655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39807524059497E-2"/>
          <c:y val="0.7925834966095725"/>
          <c:w val="0.87803105861767294"/>
          <c:h val="0.17990916724603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employ. latest'!$A$12:$A$30</c:f>
              <c:strCache>
                <c:ptCount val="19"/>
                <c:pt idx="0">
                  <c:v>Information media &amp; telecommunications</c:v>
                </c:pt>
                <c:pt idx="1">
                  <c:v>Electricity, gas, water &amp; waste services</c:v>
                </c:pt>
                <c:pt idx="2">
                  <c:v>Rental, hiring &amp; real estate services</c:v>
                </c:pt>
                <c:pt idx="3">
                  <c:v>Arts &amp; recreation services</c:v>
                </c:pt>
                <c:pt idx="4">
                  <c:v>Agriculture, forestry &amp; fishing</c:v>
                </c:pt>
                <c:pt idx="5">
                  <c:v>Finance &amp; insurance services</c:v>
                </c:pt>
                <c:pt idx="6">
                  <c:v>Wholesale trade</c:v>
                </c:pt>
                <c:pt idx="7">
                  <c:v>Administrative &amp; support services</c:v>
                </c:pt>
                <c:pt idx="8">
                  <c:v>Other services</c:v>
                </c:pt>
                <c:pt idx="9">
                  <c:v>Transport, postal &amp; warehousing</c:v>
                </c:pt>
                <c:pt idx="10">
                  <c:v>Manufacturing</c:v>
                </c:pt>
                <c:pt idx="11">
                  <c:v>Public administration &amp; safety</c:v>
                </c:pt>
                <c:pt idx="12">
                  <c:v>Accommodation &amp; food services</c:v>
                </c:pt>
                <c:pt idx="13">
                  <c:v>Education &amp; training</c:v>
                </c:pt>
                <c:pt idx="14">
                  <c:v>Professional, scientific &amp; technical services</c:v>
                </c:pt>
                <c:pt idx="15">
                  <c:v>Retail trade</c:v>
                </c:pt>
                <c:pt idx="16">
                  <c:v>Construction</c:v>
                </c:pt>
                <c:pt idx="17">
                  <c:v>Mining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'Industry employ. latest'!$B$12:$B$30</c:f>
              <c:numCache>
                <c:formatCode>#,##0</c:formatCode>
                <c:ptCount val="19"/>
                <c:pt idx="0">
                  <c:v>13916</c:v>
                </c:pt>
                <c:pt idx="1">
                  <c:v>18223.249999999985</c:v>
                </c:pt>
                <c:pt idx="2">
                  <c:v>23710.75</c:v>
                </c:pt>
                <c:pt idx="3">
                  <c:v>27639.500000000004</c:v>
                </c:pt>
                <c:pt idx="4">
                  <c:v>31510.999999999956</c:v>
                </c:pt>
                <c:pt idx="5">
                  <c:v>34007.25</c:v>
                </c:pt>
                <c:pt idx="6">
                  <c:v>41060</c:v>
                </c:pt>
                <c:pt idx="7">
                  <c:v>47483.250000000007</c:v>
                </c:pt>
                <c:pt idx="8">
                  <c:v>61935.250000000022</c:v>
                </c:pt>
                <c:pt idx="9">
                  <c:v>76533.250000000029</c:v>
                </c:pt>
                <c:pt idx="10">
                  <c:v>85091</c:v>
                </c:pt>
                <c:pt idx="11">
                  <c:v>86408.249999999985</c:v>
                </c:pt>
                <c:pt idx="12">
                  <c:v>102404.99999999987</c:v>
                </c:pt>
                <c:pt idx="13">
                  <c:v>123393.00000000006</c:v>
                </c:pt>
                <c:pt idx="14">
                  <c:v>122617.25000000004</c:v>
                </c:pt>
                <c:pt idx="15">
                  <c:v>127291.25000000007</c:v>
                </c:pt>
                <c:pt idx="16">
                  <c:v>140072.99999999991</c:v>
                </c:pt>
                <c:pt idx="17">
                  <c:v>160226.00000000003</c:v>
                </c:pt>
                <c:pt idx="18">
                  <c:v>205918.25000000009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D31-90AF-25151C2E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00000"/>
        </c:scaling>
        <c:delete val="1"/>
        <c:axPos val="b"/>
        <c:numFmt formatCode="#,##0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'Minerals &amp; energy sales'!$B$12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'Minerals &amp; energy sales'!$B$14:$B$44</c:f>
              <c:numCache>
                <c:formatCode>#,##0.0</c:formatCode>
                <c:ptCount val="31"/>
                <c:pt idx="0">
                  <c:v>3</c:v>
                </c:pt>
                <c:pt idx="1">
                  <c:v>2.6</c:v>
                </c:pt>
                <c:pt idx="2">
                  <c:v>3</c:v>
                </c:pt>
                <c:pt idx="3">
                  <c:v>2.9</c:v>
                </c:pt>
                <c:pt idx="4">
                  <c:v>3.6</c:v>
                </c:pt>
                <c:pt idx="5">
                  <c:v>4.0999999999999996</c:v>
                </c:pt>
                <c:pt idx="6">
                  <c:v>3.5</c:v>
                </c:pt>
                <c:pt idx="7">
                  <c:v>4.4000000000000004</c:v>
                </c:pt>
                <c:pt idx="8">
                  <c:v>5.4</c:v>
                </c:pt>
                <c:pt idx="9">
                  <c:v>5.0999999999999996</c:v>
                </c:pt>
                <c:pt idx="10">
                  <c:v>5.0999999999999996</c:v>
                </c:pt>
                <c:pt idx="11">
                  <c:v>6.2</c:v>
                </c:pt>
                <c:pt idx="12">
                  <c:v>11.3</c:v>
                </c:pt>
                <c:pt idx="13">
                  <c:v>14.8</c:v>
                </c:pt>
                <c:pt idx="14">
                  <c:v>16.100000000000001</c:v>
                </c:pt>
                <c:pt idx="15">
                  <c:v>31.9</c:v>
                </c:pt>
                <c:pt idx="16">
                  <c:v>28.1</c:v>
                </c:pt>
                <c:pt idx="17">
                  <c:v>50.3</c:v>
                </c:pt>
                <c:pt idx="18">
                  <c:v>62.9</c:v>
                </c:pt>
                <c:pt idx="19">
                  <c:v>52.8</c:v>
                </c:pt>
                <c:pt idx="20">
                  <c:v>71.099999999999994</c:v>
                </c:pt>
                <c:pt idx="21">
                  <c:v>65.099999999999994</c:v>
                </c:pt>
                <c:pt idx="22">
                  <c:v>49.6</c:v>
                </c:pt>
                <c:pt idx="23">
                  <c:v>55.6</c:v>
                </c:pt>
                <c:pt idx="24">
                  <c:v>63.8</c:v>
                </c:pt>
                <c:pt idx="25">
                  <c:v>65.8</c:v>
                </c:pt>
                <c:pt idx="26">
                  <c:v>99.7</c:v>
                </c:pt>
                <c:pt idx="27">
                  <c:v>118.4</c:v>
                </c:pt>
                <c:pt idx="28">
                  <c:v>157.80000000000001</c:v>
                </c:pt>
                <c:pt idx="29">
                  <c:v>127.5</c:v>
                </c:pt>
                <c:pt idx="30">
                  <c:v>139.1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3-45E2-B9F0-4AF9F12F32E3}"/>
            </c:ext>
          </c:extLst>
        </c:ser>
        <c:ser>
          <c:idx val="1"/>
          <c:order val="1"/>
          <c:tx>
            <c:strRef>
              <c:f>'Minerals &amp; energy sales'!$C$12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'Minerals &amp; energy sales'!$C$14:$C$44</c:f>
              <c:numCache>
                <c:formatCode>#,##0.0</c:formatCode>
                <c:ptCount val="31"/>
                <c:pt idx="0">
                  <c:v>3.1</c:v>
                </c:pt>
                <c:pt idx="1">
                  <c:v>3.3</c:v>
                </c:pt>
                <c:pt idx="2">
                  <c:v>3.3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2.9</c:v>
                </c:pt>
                <c:pt idx="7">
                  <c:v>3.1</c:v>
                </c:pt>
                <c:pt idx="8">
                  <c:v>3.2</c:v>
                </c:pt>
                <c:pt idx="9">
                  <c:v>3.5</c:v>
                </c:pt>
                <c:pt idx="10">
                  <c:v>3.4</c:v>
                </c:pt>
                <c:pt idx="11">
                  <c:v>3.2</c:v>
                </c:pt>
                <c:pt idx="12">
                  <c:v>3.1</c:v>
                </c:pt>
                <c:pt idx="13">
                  <c:v>4.2</c:v>
                </c:pt>
                <c:pt idx="14">
                  <c:v>4</c:v>
                </c:pt>
                <c:pt idx="15">
                  <c:v>4.4000000000000004</c:v>
                </c:pt>
                <c:pt idx="16">
                  <c:v>5.8</c:v>
                </c:pt>
                <c:pt idx="17">
                  <c:v>7.8</c:v>
                </c:pt>
                <c:pt idx="18">
                  <c:v>8.8000000000000007</c:v>
                </c:pt>
                <c:pt idx="19">
                  <c:v>9.4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9.6</c:v>
                </c:pt>
                <c:pt idx="23">
                  <c:v>10.6</c:v>
                </c:pt>
                <c:pt idx="24">
                  <c:v>11.1</c:v>
                </c:pt>
                <c:pt idx="25">
                  <c:v>11.5</c:v>
                </c:pt>
                <c:pt idx="26">
                  <c:v>13.8</c:v>
                </c:pt>
                <c:pt idx="27">
                  <c:v>17.3</c:v>
                </c:pt>
                <c:pt idx="28">
                  <c:v>16</c:v>
                </c:pt>
                <c:pt idx="29">
                  <c:v>17.899999999999999</c:v>
                </c:pt>
                <c:pt idx="30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3-45E2-B9F0-4AF9F12F32E3}"/>
            </c:ext>
          </c:extLst>
        </c:ser>
        <c:ser>
          <c:idx val="3"/>
          <c:order val="2"/>
          <c:tx>
            <c:strRef>
              <c:f>'Minerals &amp; energy sales'!$D$12</c:f>
              <c:strCache>
                <c:ptCount val="1"/>
                <c:pt idx="0">
                  <c:v>Battery and critical minerals(a) (b)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'Minerals &amp; energy sales'!$D$14:$D$44</c:f>
              <c:numCache>
                <c:formatCode>#,##0.0</c:formatCode>
                <c:ptCount val="31"/>
                <c:pt idx="0">
                  <c:v>0.530632879</c:v>
                </c:pt>
                <c:pt idx="1">
                  <c:v>0.76809684499999997</c:v>
                </c:pt>
                <c:pt idx="2">
                  <c:v>1.2642845220000001</c:v>
                </c:pt>
                <c:pt idx="3">
                  <c:v>1.199644106</c:v>
                </c:pt>
                <c:pt idx="4">
                  <c:v>1.2900865720000001</c:v>
                </c:pt>
                <c:pt idx="5">
                  <c:v>1.1992062210000001</c:v>
                </c:pt>
                <c:pt idx="6">
                  <c:v>1.1935499747641145</c:v>
                </c:pt>
                <c:pt idx="7">
                  <c:v>2.5342731079999998</c:v>
                </c:pt>
                <c:pt idx="8">
                  <c:v>2.4175564220000001</c:v>
                </c:pt>
                <c:pt idx="9">
                  <c:v>2.582618224</c:v>
                </c:pt>
                <c:pt idx="10">
                  <c:v>3.03555815</c:v>
                </c:pt>
                <c:pt idx="11">
                  <c:v>3.8333893213199999</c:v>
                </c:pt>
                <c:pt idx="12">
                  <c:v>4.2885619375799999</c:v>
                </c:pt>
                <c:pt idx="13">
                  <c:v>7.1030574060699996</c:v>
                </c:pt>
                <c:pt idx="14">
                  <c:v>8.3952038664500002</c:v>
                </c:pt>
                <c:pt idx="15">
                  <c:v>5.7016392150100002</c:v>
                </c:pt>
                <c:pt idx="16">
                  <c:v>4.8240298109400008</c:v>
                </c:pt>
                <c:pt idx="17">
                  <c:v>6.5399724448900001</c:v>
                </c:pt>
                <c:pt idx="18">
                  <c:v>5.3921263991599995</c:v>
                </c:pt>
                <c:pt idx="19">
                  <c:v>5.4892833507900001</c:v>
                </c:pt>
                <c:pt idx="20">
                  <c:v>5.2143603760000001</c:v>
                </c:pt>
                <c:pt idx="21">
                  <c:v>5.8159303280000003</c:v>
                </c:pt>
                <c:pt idx="22">
                  <c:v>4.2412918889999993</c:v>
                </c:pt>
                <c:pt idx="23">
                  <c:v>3.9467996940000001</c:v>
                </c:pt>
                <c:pt idx="24">
                  <c:v>5.1014991790000002</c:v>
                </c:pt>
                <c:pt idx="25">
                  <c:v>7.148109721</c:v>
                </c:pt>
                <c:pt idx="26">
                  <c:v>6.0756907690000004</c:v>
                </c:pt>
                <c:pt idx="27">
                  <c:v>6.0097096040000002</c:v>
                </c:pt>
                <c:pt idx="28">
                  <c:v>9.5889727006500003</c:v>
                </c:pt>
                <c:pt idx="29">
                  <c:v>26.090252838999998</c:v>
                </c:pt>
                <c:pt idx="30">
                  <c:v>22.305658986563397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3-45E2-B9F0-4AF9F12F32E3}"/>
            </c:ext>
          </c:extLst>
        </c:ser>
        <c:ser>
          <c:idx val="4"/>
          <c:order val="3"/>
          <c:tx>
            <c:strRef>
              <c:f>'Minerals &amp; energy sales'!$E$12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'Minerals &amp; energy sales'!$E$14:$E$44</c:f>
              <c:numCache>
                <c:formatCode>#,##0.0</c:formatCode>
                <c:ptCount val="31"/>
                <c:pt idx="0">
                  <c:v>0.99787578600000004</c:v>
                </c:pt>
                <c:pt idx="1">
                  <c:v>1.431962934</c:v>
                </c:pt>
                <c:pt idx="2">
                  <c:v>1.8277844940000001</c:v>
                </c:pt>
                <c:pt idx="3">
                  <c:v>1.7893978260000001</c:v>
                </c:pt>
                <c:pt idx="4">
                  <c:v>2.0376002510000002</c:v>
                </c:pt>
                <c:pt idx="5">
                  <c:v>2.0443705169999999</c:v>
                </c:pt>
                <c:pt idx="6">
                  <c:v>1.934438941</c:v>
                </c:pt>
                <c:pt idx="7">
                  <c:v>2.98697495</c:v>
                </c:pt>
                <c:pt idx="8">
                  <c:v>3.482872967</c:v>
                </c:pt>
                <c:pt idx="9">
                  <c:v>2.974400068</c:v>
                </c:pt>
                <c:pt idx="10">
                  <c:v>2.8746141629999999</c:v>
                </c:pt>
                <c:pt idx="11">
                  <c:v>3.1508096299999999</c:v>
                </c:pt>
                <c:pt idx="12">
                  <c:v>4.4463364862084198</c:v>
                </c:pt>
                <c:pt idx="13">
                  <c:v>4.5507623777269801</c:v>
                </c:pt>
                <c:pt idx="14">
                  <c:v>4.448575119</c:v>
                </c:pt>
                <c:pt idx="15">
                  <c:v>8.1574775160000002</c:v>
                </c:pt>
                <c:pt idx="16">
                  <c:v>6.3207449909999998</c:v>
                </c:pt>
                <c:pt idx="17">
                  <c:v>8.7546824740000009</c:v>
                </c:pt>
                <c:pt idx="18">
                  <c:v>8.5520712840000002</c:v>
                </c:pt>
                <c:pt idx="19">
                  <c:v>11.271620674999999</c:v>
                </c:pt>
                <c:pt idx="20">
                  <c:v>13.287960818</c:v>
                </c:pt>
                <c:pt idx="21">
                  <c:v>15.487317251</c:v>
                </c:pt>
                <c:pt idx="22">
                  <c:v>11.554349753</c:v>
                </c:pt>
                <c:pt idx="23">
                  <c:v>10.620614121999999</c:v>
                </c:pt>
                <c:pt idx="24">
                  <c:v>14.989360186000001</c:v>
                </c:pt>
                <c:pt idx="25">
                  <c:v>27.586900678999999</c:v>
                </c:pt>
                <c:pt idx="26">
                  <c:v>27.579623167000001</c:v>
                </c:pt>
                <c:pt idx="27">
                  <c:v>19.242128119</c:v>
                </c:pt>
                <c:pt idx="28">
                  <c:v>27.052422056000001</c:v>
                </c:pt>
                <c:pt idx="29">
                  <c:v>54.511850324999997</c:v>
                </c:pt>
                <c:pt idx="30">
                  <c:v>42.300119314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3-45E2-B9F0-4AF9F12F32E3}"/>
            </c:ext>
          </c:extLst>
        </c:ser>
        <c:ser>
          <c:idx val="2"/>
          <c:order val="4"/>
          <c:tx>
            <c:strRef>
              <c:f>'Minerals &amp; energy sales'!$F$12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'Minerals &amp; energy sales'!$F$14:$F$44</c:f>
              <c:numCache>
                <c:formatCode>#,##0.0</c:formatCode>
                <c:ptCount val="31"/>
                <c:pt idx="0">
                  <c:v>4.7906319440000003</c:v>
                </c:pt>
                <c:pt idx="1">
                  <c:v>5.2138076750000018</c:v>
                </c:pt>
                <c:pt idx="2">
                  <c:v>5.7712985699999981</c:v>
                </c:pt>
                <c:pt idx="3">
                  <c:v>6.9899882899999977</c:v>
                </c:pt>
                <c:pt idx="4">
                  <c:v>6.9916139049999995</c:v>
                </c:pt>
                <c:pt idx="5">
                  <c:v>6.935872228</c:v>
                </c:pt>
                <c:pt idx="6">
                  <c:v>7.9385447212358873</c:v>
                </c:pt>
                <c:pt idx="7">
                  <c:v>13.194889845999999</c:v>
                </c:pt>
                <c:pt idx="8">
                  <c:v>13.393537950000001</c:v>
                </c:pt>
                <c:pt idx="9">
                  <c:v>13.327739684999999</c:v>
                </c:pt>
                <c:pt idx="10">
                  <c:v>12.275753417000001</c:v>
                </c:pt>
                <c:pt idx="11">
                  <c:v>12.374546819680003</c:v>
                </c:pt>
                <c:pt idx="12">
                  <c:v>16.085037810211581</c:v>
                </c:pt>
                <c:pt idx="13">
                  <c:v>18.620485038203014</c:v>
                </c:pt>
                <c:pt idx="14">
                  <c:v>19.956078509549997</c:v>
                </c:pt>
                <c:pt idx="15">
                  <c:v>22.216983674990008</c:v>
                </c:pt>
                <c:pt idx="16">
                  <c:v>16.203504655060001</c:v>
                </c:pt>
                <c:pt idx="17">
                  <c:v>19.835332900110004</c:v>
                </c:pt>
                <c:pt idx="18">
                  <c:v>20.930292642840001</c:v>
                </c:pt>
                <c:pt idx="19">
                  <c:v>19.949245737210013</c:v>
                </c:pt>
                <c:pt idx="20">
                  <c:v>18.320723970000003</c:v>
                </c:pt>
                <c:pt idx="21">
                  <c:v>17.591529332000007</c:v>
                </c:pt>
                <c:pt idx="22">
                  <c:v>16.297895215000004</c:v>
                </c:pt>
                <c:pt idx="23">
                  <c:v>13.338989319999996</c:v>
                </c:pt>
                <c:pt idx="24">
                  <c:v>15.181659446000003</c:v>
                </c:pt>
                <c:pt idx="25">
                  <c:v>18.706472324000014</c:v>
                </c:pt>
                <c:pt idx="26">
                  <c:v>21.702116329999996</c:v>
                </c:pt>
                <c:pt idx="27">
                  <c:v>15.686861811000007</c:v>
                </c:pt>
                <c:pt idx="28">
                  <c:v>20.559612167349979</c:v>
                </c:pt>
                <c:pt idx="29">
                  <c:v>25.968804133999981</c:v>
                </c:pt>
                <c:pt idx="30">
                  <c:v>23.9590900854366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3-45E2-B9F0-4AF9F12F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'Minerals &amp; energy sales latest'!$A$12:$A$28</c:f>
              <c:strCache>
                <c:ptCount val="17"/>
                <c:pt idx="0">
                  <c:v>Manganese</c:v>
                </c:pt>
                <c:pt idx="1">
                  <c:v>Zircon</c:v>
                </c:pt>
                <c:pt idx="2">
                  <c:v>Coal</c:v>
                </c:pt>
                <c:pt idx="3">
                  <c:v>Synthetic Rutile</c:v>
                </c:pt>
                <c:pt idx="4">
                  <c:v>LPG</c:v>
                </c:pt>
                <c:pt idx="5">
                  <c:v>Salt</c:v>
                </c:pt>
                <c:pt idx="6">
                  <c:v>Copper</c:v>
                </c:pt>
                <c:pt idx="7">
                  <c:v>Mineral sands(b)</c:v>
                </c:pt>
                <c:pt idx="8">
                  <c:v>Crude Oil</c:v>
                </c:pt>
                <c:pt idx="9">
                  <c:v>Domestic gas</c:v>
                </c:pt>
                <c:pt idx="10">
                  <c:v>Nickel</c:v>
                </c:pt>
                <c:pt idx="11">
                  <c:v>Alumina</c:v>
                </c:pt>
                <c:pt idx="12">
                  <c:v>Condensate</c:v>
                </c:pt>
                <c:pt idx="13">
                  <c:v>Lithium(a)</c:v>
                </c:pt>
                <c:pt idx="14">
                  <c:v>Gold</c:v>
                </c:pt>
                <c:pt idx="15">
                  <c:v>LNG</c:v>
                </c:pt>
                <c:pt idx="16">
                  <c:v>Iron ore</c:v>
                </c:pt>
              </c:strCache>
            </c:strRef>
          </c:cat>
          <c:val>
            <c:numRef>
              <c:f>'Minerals &amp; energy sales latest'!$B$12:$B$28</c:f>
              <c:numCache>
                <c:formatCode>0.0</c:formatCode>
                <c:ptCount val="17"/>
                <c:pt idx="0">
                  <c:v>0.29850037099999999</c:v>
                </c:pt>
                <c:pt idx="1">
                  <c:v>0.437233961</c:v>
                </c:pt>
                <c:pt idx="2">
                  <c:v>0.456172676</c:v>
                </c:pt>
                <c:pt idx="3">
                  <c:v>0.46361902476135403</c:v>
                </c:pt>
                <c:pt idx="4">
                  <c:v>0.59064039129540602</c:v>
                </c:pt>
                <c:pt idx="5">
                  <c:v>0.79021011399999996</c:v>
                </c:pt>
                <c:pt idx="6">
                  <c:v>1.2062784259999999</c:v>
                </c:pt>
                <c:pt idx="7">
                  <c:v>1.28158192676135</c:v>
                </c:pt>
                <c:pt idx="8">
                  <c:v>2.4740485476072696</c:v>
                </c:pt>
                <c:pt idx="9">
                  <c:v>2.7538592426016799</c:v>
                </c:pt>
                <c:pt idx="10">
                  <c:v>4.6974154349999999</c:v>
                </c:pt>
                <c:pt idx="11">
                  <c:v>6.5814648550000001</c:v>
                </c:pt>
                <c:pt idx="12">
                  <c:v>7.7843643382544698</c:v>
                </c:pt>
                <c:pt idx="13">
                  <c:v>15.845152372563401</c:v>
                </c:pt>
                <c:pt idx="14">
                  <c:v>19.890974642</c:v>
                </c:pt>
                <c:pt idx="15">
                  <c:v>42.300119314237897</c:v>
                </c:pt>
                <c:pt idx="16">
                  <c:v>139.059529575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BF1-B7F5-70A58C8F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46806512"/>
        <c:axId val="246813168"/>
      </c:barChart>
      <c:catAx>
        <c:axId val="24680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13168"/>
        <c:crosses val="autoZero"/>
        <c:auto val="1"/>
        <c:lblAlgn val="ctr"/>
        <c:lblOffset val="100"/>
        <c:noMultiLvlLbl val="0"/>
      </c:catAx>
      <c:valAx>
        <c:axId val="246813168"/>
        <c:scaling>
          <c:orientation val="minMax"/>
          <c:max val="1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246806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'Agriculture value added'!$B$12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'Agriculture value added'!$B$13:$B$43</c:f>
              <c:numCache>
                <c:formatCode>#,##0.0</c:formatCode>
                <c:ptCount val="31"/>
                <c:pt idx="0">
                  <c:v>2.004</c:v>
                </c:pt>
                <c:pt idx="1">
                  <c:v>2.0459999999999998</c:v>
                </c:pt>
                <c:pt idx="2">
                  <c:v>2.1880000000000002</c:v>
                </c:pt>
                <c:pt idx="3">
                  <c:v>2.524</c:v>
                </c:pt>
                <c:pt idx="4">
                  <c:v>2.2290000000000001</c:v>
                </c:pt>
                <c:pt idx="5">
                  <c:v>2.1269999999999998</c:v>
                </c:pt>
                <c:pt idx="6">
                  <c:v>2.234</c:v>
                </c:pt>
                <c:pt idx="7">
                  <c:v>2.7829999999999999</c:v>
                </c:pt>
                <c:pt idx="8">
                  <c:v>2.6949999999999998</c:v>
                </c:pt>
                <c:pt idx="9">
                  <c:v>3.4769999999999999</c:v>
                </c:pt>
                <c:pt idx="10">
                  <c:v>2.6909999999999998</c:v>
                </c:pt>
                <c:pt idx="11">
                  <c:v>3.7170000000000001</c:v>
                </c:pt>
                <c:pt idx="12">
                  <c:v>3.3820000000000001</c:v>
                </c:pt>
                <c:pt idx="13">
                  <c:v>3.8820000000000001</c:v>
                </c:pt>
                <c:pt idx="14">
                  <c:v>2.9780000000000002</c:v>
                </c:pt>
                <c:pt idx="15">
                  <c:v>4.157</c:v>
                </c:pt>
                <c:pt idx="16">
                  <c:v>4.3310000000000004</c:v>
                </c:pt>
                <c:pt idx="17">
                  <c:v>3.4750000000000001</c:v>
                </c:pt>
                <c:pt idx="18">
                  <c:v>2.8279999999999998</c:v>
                </c:pt>
                <c:pt idx="19">
                  <c:v>4.6180000000000003</c:v>
                </c:pt>
                <c:pt idx="20">
                  <c:v>4.4770000000000003</c:v>
                </c:pt>
                <c:pt idx="21">
                  <c:v>5.6890000000000001</c:v>
                </c:pt>
                <c:pt idx="22">
                  <c:v>5.4909999999999997</c:v>
                </c:pt>
                <c:pt idx="23">
                  <c:v>5.2750000000000004</c:v>
                </c:pt>
                <c:pt idx="24">
                  <c:v>6.585</c:v>
                </c:pt>
                <c:pt idx="25">
                  <c:v>5.9260000000000002</c:v>
                </c:pt>
                <c:pt idx="26">
                  <c:v>6.069</c:v>
                </c:pt>
                <c:pt idx="27">
                  <c:v>5.3780000000000001</c:v>
                </c:pt>
                <c:pt idx="28">
                  <c:v>6.4580000000000002</c:v>
                </c:pt>
                <c:pt idx="29">
                  <c:v>10.231999999999999</c:v>
                </c:pt>
                <c:pt idx="30">
                  <c:v>11.116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'Agriculture value added'!$C$12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'Agriculture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'Agriculture value added'!$C$13:$C$43</c:f>
              <c:numCache>
                <c:formatCode>0.0</c:formatCode>
                <c:ptCount val="31"/>
                <c:pt idx="0">
                  <c:v>13.9</c:v>
                </c:pt>
                <c:pt idx="1">
                  <c:v>13.100000000000001</c:v>
                </c:pt>
                <c:pt idx="2">
                  <c:v>14.700000000000001</c:v>
                </c:pt>
                <c:pt idx="3">
                  <c:v>14.100000000000001</c:v>
                </c:pt>
                <c:pt idx="4">
                  <c:v>12.4</c:v>
                </c:pt>
                <c:pt idx="5">
                  <c:v>11.9</c:v>
                </c:pt>
                <c:pt idx="6">
                  <c:v>11.8</c:v>
                </c:pt>
                <c:pt idx="7">
                  <c:v>13.5</c:v>
                </c:pt>
                <c:pt idx="8">
                  <c:v>10.9</c:v>
                </c:pt>
                <c:pt idx="9">
                  <c:v>11.700000000000001</c:v>
                </c:pt>
                <c:pt idx="10">
                  <c:v>11.600000000000001</c:v>
                </c:pt>
                <c:pt idx="11">
                  <c:v>14.100000000000001</c:v>
                </c:pt>
                <c:pt idx="12">
                  <c:v>12.700000000000001</c:v>
                </c:pt>
                <c:pt idx="13">
                  <c:v>14.200000000000001</c:v>
                </c:pt>
                <c:pt idx="14">
                  <c:v>12.4</c:v>
                </c:pt>
                <c:pt idx="15">
                  <c:v>15</c:v>
                </c:pt>
                <c:pt idx="16">
                  <c:v>14.9</c:v>
                </c:pt>
                <c:pt idx="17">
                  <c:v>12.100000000000001</c:v>
                </c:pt>
                <c:pt idx="18">
                  <c:v>8.7000000000000011</c:v>
                </c:pt>
                <c:pt idx="19">
                  <c:v>13.600000000000001</c:v>
                </c:pt>
                <c:pt idx="20">
                  <c:v>12.700000000000001</c:v>
                </c:pt>
                <c:pt idx="21">
                  <c:v>16</c:v>
                </c:pt>
                <c:pt idx="22">
                  <c:v>14.200000000000001</c:v>
                </c:pt>
                <c:pt idx="23">
                  <c:v>13.200000000000001</c:v>
                </c:pt>
                <c:pt idx="24">
                  <c:v>13.8</c:v>
                </c:pt>
                <c:pt idx="25">
                  <c:v>13.100000000000001</c:v>
                </c:pt>
                <c:pt idx="26">
                  <c:v>14.700000000000001</c:v>
                </c:pt>
                <c:pt idx="27">
                  <c:v>13.5</c:v>
                </c:pt>
                <c:pt idx="28">
                  <c:v>13.4</c:v>
                </c:pt>
                <c:pt idx="29">
                  <c:v>16.400000000000002</c:v>
                </c:pt>
                <c:pt idx="30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3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5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'Agriculture exports'!$B$12</c:f>
              <c:strCache>
                <c:ptCount val="1"/>
                <c:pt idx="0">
                  <c:v>Wheat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exports'!$B$13:$B$43</c:f>
              <c:numCache>
                <c:formatCode>#,##0.0</c:formatCode>
                <c:ptCount val="31"/>
                <c:pt idx="0">
                  <c:v>1.232</c:v>
                </c:pt>
                <c:pt idx="1">
                  <c:v>1.167</c:v>
                </c:pt>
                <c:pt idx="2">
                  <c:v>1.351</c:v>
                </c:pt>
                <c:pt idx="3">
                  <c:v>1.7669999999999999</c:v>
                </c:pt>
                <c:pt idx="4">
                  <c:v>1.6140000000000001</c:v>
                </c:pt>
                <c:pt idx="5">
                  <c:v>1.722</c:v>
                </c:pt>
                <c:pt idx="6">
                  <c:v>1.514</c:v>
                </c:pt>
                <c:pt idx="7">
                  <c:v>1.6259999999999999</c:v>
                </c:pt>
                <c:pt idx="8">
                  <c:v>1.3160000000000001</c:v>
                </c:pt>
                <c:pt idx="9">
                  <c:v>1.4379999999999999</c:v>
                </c:pt>
                <c:pt idx="10">
                  <c:v>1.3959999999999999</c:v>
                </c:pt>
                <c:pt idx="11">
                  <c:v>2.0640000000000001</c:v>
                </c:pt>
                <c:pt idx="12">
                  <c:v>1.5449999999999999</c:v>
                </c:pt>
                <c:pt idx="13">
                  <c:v>1.734</c:v>
                </c:pt>
                <c:pt idx="14">
                  <c:v>1.4179999999999999</c:v>
                </c:pt>
                <c:pt idx="15">
                  <c:v>2.4169999999999998</c:v>
                </c:pt>
                <c:pt idx="16">
                  <c:v>2.266</c:v>
                </c:pt>
                <c:pt idx="17">
                  <c:v>1.7250000000000001</c:v>
                </c:pt>
                <c:pt idx="18">
                  <c:v>1.7230000000000001</c:v>
                </c:pt>
                <c:pt idx="19">
                  <c:v>2.5590000000000002</c:v>
                </c:pt>
                <c:pt idx="20">
                  <c:v>2.4060000000000001</c:v>
                </c:pt>
                <c:pt idx="21">
                  <c:v>3.0819999999999999</c:v>
                </c:pt>
                <c:pt idx="22">
                  <c:v>3</c:v>
                </c:pt>
                <c:pt idx="23">
                  <c:v>2.4870000000000001</c:v>
                </c:pt>
                <c:pt idx="24">
                  <c:v>2.27</c:v>
                </c:pt>
                <c:pt idx="25">
                  <c:v>2.2000000000000002</c:v>
                </c:pt>
                <c:pt idx="26">
                  <c:v>2.8159999999999998</c:v>
                </c:pt>
                <c:pt idx="27">
                  <c:v>2.37</c:v>
                </c:pt>
                <c:pt idx="28">
                  <c:v>3.3</c:v>
                </c:pt>
                <c:pt idx="29">
                  <c:v>5.5</c:v>
                </c:pt>
                <c:pt idx="30">
                  <c:v>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AEB-8389-0BBBA0C6D114}"/>
            </c:ext>
          </c:extLst>
        </c:ser>
        <c:ser>
          <c:idx val="4"/>
          <c:order val="1"/>
          <c:tx>
            <c:strRef>
              <c:f>'Agriculture exports'!$C$12</c:f>
              <c:strCache>
                <c:ptCount val="1"/>
                <c:pt idx="0">
                  <c:v>Canola seeds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exports'!$C$13:$C$43</c:f>
              <c:numCache>
                <c:formatCode>#,##0.0</c:formatCode>
                <c:ptCount val="31"/>
                <c:pt idx="0">
                  <c:v>1.200656E-3</c:v>
                </c:pt>
                <c:pt idx="1">
                  <c:v>1.4003284E-2</c:v>
                </c:pt>
                <c:pt idx="2">
                  <c:v>4.2725048000000002E-2</c:v>
                </c:pt>
                <c:pt idx="3">
                  <c:v>4.4674762999999999E-2</c:v>
                </c:pt>
                <c:pt idx="4">
                  <c:v>5.6751604999999997E-2</c:v>
                </c:pt>
                <c:pt idx="5">
                  <c:v>0.18242341300000001</c:v>
                </c:pt>
                <c:pt idx="6">
                  <c:v>0.26704635500000001</c:v>
                </c:pt>
                <c:pt idx="7">
                  <c:v>0.20188856399999999</c:v>
                </c:pt>
                <c:pt idx="8">
                  <c:v>0.142866154</c:v>
                </c:pt>
                <c:pt idx="9">
                  <c:v>0.17989907199999999</c:v>
                </c:pt>
                <c:pt idx="10">
                  <c:v>0.19309358300000001</c:v>
                </c:pt>
                <c:pt idx="11">
                  <c:v>0.239840887</c:v>
                </c:pt>
                <c:pt idx="12">
                  <c:v>0.148150368</c:v>
                </c:pt>
                <c:pt idx="13">
                  <c:v>0.185892791</c:v>
                </c:pt>
                <c:pt idx="14">
                  <c:v>9.7786297999999994E-2</c:v>
                </c:pt>
                <c:pt idx="15">
                  <c:v>0.32418564599999999</c:v>
                </c:pt>
                <c:pt idx="16">
                  <c:v>0.58560442300000004</c:v>
                </c:pt>
                <c:pt idx="17">
                  <c:v>0.402908035</c:v>
                </c:pt>
                <c:pt idx="18">
                  <c:v>0.49887716799999998</c:v>
                </c:pt>
                <c:pt idx="19">
                  <c:v>0.63274812000000002</c:v>
                </c:pt>
                <c:pt idx="20">
                  <c:v>0.94599999999999995</c:v>
                </c:pt>
                <c:pt idx="21">
                  <c:v>0.81399999999999995</c:v>
                </c:pt>
                <c:pt idx="22">
                  <c:v>0.96299999999999997</c:v>
                </c:pt>
                <c:pt idx="23">
                  <c:v>0.93799999999999994</c:v>
                </c:pt>
                <c:pt idx="24">
                  <c:v>1.075</c:v>
                </c:pt>
                <c:pt idx="25">
                  <c:v>0.88800000000000001</c:v>
                </c:pt>
                <c:pt idx="26">
                  <c:v>0.71499999999999997</c:v>
                </c:pt>
                <c:pt idx="27">
                  <c:v>0.81899999999999995</c:v>
                </c:pt>
                <c:pt idx="28">
                  <c:v>1.5</c:v>
                </c:pt>
                <c:pt idx="29">
                  <c:v>3.8</c:v>
                </c:pt>
                <c:pt idx="30">
                  <c:v>2.766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D-4AEB-8389-0BBBA0C6D114}"/>
            </c:ext>
          </c:extLst>
        </c:ser>
        <c:ser>
          <c:idx val="1"/>
          <c:order val="2"/>
          <c:tx>
            <c:strRef>
              <c:f>'Agriculture exports'!$D$12</c:f>
              <c:strCache>
                <c:ptCount val="1"/>
                <c:pt idx="0">
                  <c:v>Barley(a)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exports'!$D$13:$D$43</c:f>
              <c:numCache>
                <c:formatCode>#,##0.0</c:formatCode>
                <c:ptCount val="31"/>
                <c:pt idx="0">
                  <c:v>5.1999999999999998E-2</c:v>
                </c:pt>
                <c:pt idx="1">
                  <c:v>6.2122900000000005E-4</c:v>
                </c:pt>
                <c:pt idx="2">
                  <c:v>1.90237E-4</c:v>
                </c:pt>
                <c:pt idx="3">
                  <c:v>2.83899E-4</c:v>
                </c:pt>
                <c:pt idx="4">
                  <c:v>6.9099999999999999E-4</c:v>
                </c:pt>
                <c:pt idx="5">
                  <c:v>9.6000000000000002E-4</c:v>
                </c:pt>
                <c:pt idx="6">
                  <c:v>7.1699999999999997E-4</c:v>
                </c:pt>
                <c:pt idx="7">
                  <c:v>1.0089999999999999E-3</c:v>
                </c:pt>
                <c:pt idx="8">
                  <c:v>1.013E-3</c:v>
                </c:pt>
                <c:pt idx="9">
                  <c:v>9.9500000000000001E-4</c:v>
                </c:pt>
                <c:pt idx="10">
                  <c:v>6.3599999999999996E-4</c:v>
                </c:pt>
                <c:pt idx="11">
                  <c:v>7.2300000000000001E-4</c:v>
                </c:pt>
                <c:pt idx="12">
                  <c:v>6.4700000000000001E-4</c:v>
                </c:pt>
                <c:pt idx="13">
                  <c:v>6.1600000000000001E-4</c:v>
                </c:pt>
                <c:pt idx="14">
                  <c:v>3.77E-4</c:v>
                </c:pt>
                <c:pt idx="15">
                  <c:v>7.4899999999999999E-4</c:v>
                </c:pt>
                <c:pt idx="16">
                  <c:v>4.3300000000000001E-4</c:v>
                </c:pt>
                <c:pt idx="17">
                  <c:v>2.2100000000000001E-4</c:v>
                </c:pt>
                <c:pt idx="18">
                  <c:v>1.16E-4</c:v>
                </c:pt>
                <c:pt idx="19">
                  <c:v>6.4999999999999994E-5</c:v>
                </c:pt>
                <c:pt idx="20">
                  <c:v>0</c:v>
                </c:pt>
                <c:pt idx="21">
                  <c:v>1.0498E-5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0.78400000000000003</c:v>
                </c:pt>
                <c:pt idx="26">
                  <c:v>0.94299999999999995</c:v>
                </c:pt>
                <c:pt idx="27">
                  <c:v>0.86199999999999999</c:v>
                </c:pt>
                <c:pt idx="28">
                  <c:v>1.1830000000000001</c:v>
                </c:pt>
                <c:pt idx="29">
                  <c:v>1.897</c:v>
                </c:pt>
                <c:pt idx="30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AEB-8389-0BBBA0C6D114}"/>
            </c:ext>
          </c:extLst>
        </c:ser>
        <c:ser>
          <c:idx val="2"/>
          <c:order val="3"/>
          <c:tx>
            <c:strRef>
              <c:f>'Agriculture exports'!$E$12</c:f>
              <c:strCache>
                <c:ptCount val="1"/>
                <c:pt idx="0">
                  <c:v>Meat &amp; livestock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exports'!$E$13:$E$43</c:f>
              <c:numCache>
                <c:formatCode>#,##0.0</c:formatCode>
                <c:ptCount val="31"/>
                <c:pt idx="0">
                  <c:v>0.32345156600000002</c:v>
                </c:pt>
                <c:pt idx="1">
                  <c:v>0.30682640700000002</c:v>
                </c:pt>
                <c:pt idx="2">
                  <c:v>0.37953780599999998</c:v>
                </c:pt>
                <c:pt idx="3">
                  <c:v>0.40296688800000002</c:v>
                </c:pt>
                <c:pt idx="4">
                  <c:v>0.457761319</c:v>
                </c:pt>
                <c:pt idx="5">
                  <c:v>0.46471421499999999</c:v>
                </c:pt>
                <c:pt idx="6">
                  <c:v>0.50768545899999995</c:v>
                </c:pt>
                <c:pt idx="7">
                  <c:v>0.59625516000000001</c:v>
                </c:pt>
                <c:pt idx="8">
                  <c:v>0.72609052600000001</c:v>
                </c:pt>
                <c:pt idx="9">
                  <c:v>0.71854467799999999</c:v>
                </c:pt>
                <c:pt idx="10">
                  <c:v>0.70052930300000005</c:v>
                </c:pt>
                <c:pt idx="11">
                  <c:v>0.76456534200000004</c:v>
                </c:pt>
                <c:pt idx="12">
                  <c:v>0.82048798099999998</c:v>
                </c:pt>
                <c:pt idx="13">
                  <c:v>0.869507802</c:v>
                </c:pt>
                <c:pt idx="14">
                  <c:v>0.759798682</c:v>
                </c:pt>
                <c:pt idx="15">
                  <c:v>0.870249151</c:v>
                </c:pt>
                <c:pt idx="16">
                  <c:v>0.84623350500000005</c:v>
                </c:pt>
                <c:pt idx="17">
                  <c:v>0.90669966800000001</c:v>
                </c:pt>
                <c:pt idx="18">
                  <c:v>0.73092830099999995</c:v>
                </c:pt>
                <c:pt idx="19">
                  <c:v>0.67169186000000003</c:v>
                </c:pt>
                <c:pt idx="20">
                  <c:v>0.76930149000000003</c:v>
                </c:pt>
                <c:pt idx="21">
                  <c:v>0.94299999999999995</c:v>
                </c:pt>
                <c:pt idx="22">
                  <c:v>1.06</c:v>
                </c:pt>
                <c:pt idx="23">
                  <c:v>0.8</c:v>
                </c:pt>
                <c:pt idx="24">
                  <c:v>1.1000000000000001</c:v>
                </c:pt>
                <c:pt idx="25">
                  <c:v>1.2</c:v>
                </c:pt>
                <c:pt idx="26">
                  <c:v>1.4359999999999999</c:v>
                </c:pt>
                <c:pt idx="27">
                  <c:v>1.381</c:v>
                </c:pt>
                <c:pt idx="28">
                  <c:v>1.3129999999999999</c:v>
                </c:pt>
                <c:pt idx="29">
                  <c:v>1.46</c:v>
                </c:pt>
                <c:pt idx="30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D-4AEB-8389-0BBBA0C6D114}"/>
            </c:ext>
          </c:extLst>
        </c:ser>
        <c:ser>
          <c:idx val="3"/>
          <c:order val="4"/>
          <c:tx>
            <c:strRef>
              <c:f>'Agriculture exports'!$F$12</c:f>
              <c:strCache>
                <c:ptCount val="1"/>
                <c:pt idx="0">
                  <c:v>Other cereals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exports'!$F$13:$F$43</c:f>
              <c:numCache>
                <c:formatCode>#,##0.0</c:formatCode>
                <c:ptCount val="31"/>
                <c:pt idx="0">
                  <c:v>4.4000000000000039E-2</c:v>
                </c:pt>
                <c:pt idx="1">
                  <c:v>3.037877099999986E-2</c:v>
                </c:pt>
                <c:pt idx="2">
                  <c:v>3.9809763000000054E-2</c:v>
                </c:pt>
                <c:pt idx="3">
                  <c:v>5.0716101000000124E-2</c:v>
                </c:pt>
                <c:pt idx="4">
                  <c:v>4.8308999999999935E-2</c:v>
                </c:pt>
                <c:pt idx="5">
                  <c:v>7.1039999999999992E-2</c:v>
                </c:pt>
                <c:pt idx="6">
                  <c:v>6.7282999999999982E-2</c:v>
                </c:pt>
                <c:pt idx="7">
                  <c:v>6.8991000000000025E-2</c:v>
                </c:pt>
                <c:pt idx="8">
                  <c:v>7.1987000000000023E-2</c:v>
                </c:pt>
                <c:pt idx="9">
                  <c:v>8.8004999999999889E-2</c:v>
                </c:pt>
                <c:pt idx="10">
                  <c:v>8.1363999999999992E-2</c:v>
                </c:pt>
                <c:pt idx="11">
                  <c:v>8.9277000000000051E-2</c:v>
                </c:pt>
                <c:pt idx="12">
                  <c:v>8.1353000000000009E-2</c:v>
                </c:pt>
                <c:pt idx="13">
                  <c:v>0.11138400000000015</c:v>
                </c:pt>
                <c:pt idx="14">
                  <c:v>0.14562300000000006</c:v>
                </c:pt>
                <c:pt idx="15">
                  <c:v>0.20925100000000008</c:v>
                </c:pt>
                <c:pt idx="16">
                  <c:v>0.22256699999999974</c:v>
                </c:pt>
                <c:pt idx="17">
                  <c:v>0.1767789999999998</c:v>
                </c:pt>
                <c:pt idx="18">
                  <c:v>0.16488399999999981</c:v>
                </c:pt>
                <c:pt idx="19">
                  <c:v>0.17493499999999962</c:v>
                </c:pt>
                <c:pt idx="20">
                  <c:v>0.19500000000000001</c:v>
                </c:pt>
                <c:pt idx="21">
                  <c:v>0.19800000000000001</c:v>
                </c:pt>
                <c:pt idx="22">
                  <c:v>0.2</c:v>
                </c:pt>
                <c:pt idx="23">
                  <c:v>0.17899999999999999</c:v>
                </c:pt>
                <c:pt idx="24">
                  <c:v>0.2</c:v>
                </c:pt>
                <c:pt idx="25">
                  <c:v>0.20699999999999999</c:v>
                </c:pt>
                <c:pt idx="26">
                  <c:v>0.29799999999999999</c:v>
                </c:pt>
                <c:pt idx="27">
                  <c:v>0.34899999999999998</c:v>
                </c:pt>
                <c:pt idx="28">
                  <c:v>0.46</c:v>
                </c:pt>
                <c:pt idx="29">
                  <c:v>0.63200000000000001</c:v>
                </c:pt>
                <c:pt idx="3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D-4AEB-8389-0BBBA0C6D114}"/>
            </c:ext>
          </c:extLst>
        </c:ser>
        <c:ser>
          <c:idx val="5"/>
          <c:order val="5"/>
          <c:tx>
            <c:strRef>
              <c:f>'Agriculture exports'!$G$12</c:f>
              <c:strCache>
                <c:ptCount val="1"/>
                <c:pt idx="0">
                  <c:v>Wool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exports'!$G$13:$G$43</c:f>
              <c:numCache>
                <c:formatCode>#,##0.0</c:formatCode>
                <c:ptCount val="31"/>
                <c:pt idx="0">
                  <c:v>0.56510000000000005</c:v>
                </c:pt>
                <c:pt idx="1">
                  <c:v>0.72799999999999998</c:v>
                </c:pt>
                <c:pt idx="2">
                  <c:v>0.69499999999999995</c:v>
                </c:pt>
                <c:pt idx="3">
                  <c:v>0.68700000000000006</c:v>
                </c:pt>
                <c:pt idx="4">
                  <c:v>0.65600000000000003</c:v>
                </c:pt>
                <c:pt idx="5">
                  <c:v>0.51700000000000002</c:v>
                </c:pt>
                <c:pt idx="6">
                  <c:v>0.38900000000000001</c:v>
                </c:pt>
                <c:pt idx="7">
                  <c:v>0.52500000000000002</c:v>
                </c:pt>
                <c:pt idx="8">
                  <c:v>0.49</c:v>
                </c:pt>
                <c:pt idx="9">
                  <c:v>0.53800000000000003</c:v>
                </c:pt>
                <c:pt idx="10">
                  <c:v>0.45400000000000001</c:v>
                </c:pt>
                <c:pt idx="11">
                  <c:v>0.52</c:v>
                </c:pt>
                <c:pt idx="12">
                  <c:v>0.45</c:v>
                </c:pt>
                <c:pt idx="13">
                  <c:v>0.53</c:v>
                </c:pt>
                <c:pt idx="14">
                  <c:v>0.40100000000000002</c:v>
                </c:pt>
                <c:pt idx="15">
                  <c:v>0.26600000000000001</c:v>
                </c:pt>
                <c:pt idx="16">
                  <c:v>0.35</c:v>
                </c:pt>
                <c:pt idx="17">
                  <c:v>0.41499999999999998</c:v>
                </c:pt>
                <c:pt idx="18">
                  <c:v>0.46500000000000002</c:v>
                </c:pt>
                <c:pt idx="19">
                  <c:v>0.39800000000000002</c:v>
                </c:pt>
                <c:pt idx="20">
                  <c:v>0.46400000000000002</c:v>
                </c:pt>
                <c:pt idx="21">
                  <c:v>0.42</c:v>
                </c:pt>
                <c:pt idx="22">
                  <c:v>0.47199999999999998</c:v>
                </c:pt>
                <c:pt idx="23">
                  <c:v>0.53600000000000003</c:v>
                </c:pt>
                <c:pt idx="24">
                  <c:v>0.68600000000000005</c:v>
                </c:pt>
                <c:pt idx="25">
                  <c:v>0.69899999999999995</c:v>
                </c:pt>
                <c:pt idx="26">
                  <c:v>0.60799999999999998</c:v>
                </c:pt>
                <c:pt idx="27">
                  <c:v>0.438</c:v>
                </c:pt>
                <c:pt idx="28">
                  <c:v>0.63300000000000001</c:v>
                </c:pt>
                <c:pt idx="29">
                  <c:v>0.02</c:v>
                </c:pt>
                <c:pt idx="30">
                  <c:v>0.64900000000000002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D-4AEB-8389-0BBBA0C6D114}"/>
            </c:ext>
          </c:extLst>
        </c:ser>
        <c:ser>
          <c:idx val="6"/>
          <c:order val="6"/>
          <c:tx>
            <c:strRef>
              <c:f>'Agriculture exports'!$H$12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exports'!$H$13:$H$43</c:f>
              <c:numCache>
                <c:formatCode>#,##0.0</c:formatCode>
                <c:ptCount val="31"/>
                <c:pt idx="0">
                  <c:v>0.72517235699999993</c:v>
                </c:pt>
                <c:pt idx="1">
                  <c:v>0.78950307900000016</c:v>
                </c:pt>
                <c:pt idx="2">
                  <c:v>0.83564724000000012</c:v>
                </c:pt>
                <c:pt idx="3">
                  <c:v>0.82318971099999949</c:v>
                </c:pt>
                <c:pt idx="4">
                  <c:v>0.91809743499999952</c:v>
                </c:pt>
                <c:pt idx="5">
                  <c:v>0.85662830300000037</c:v>
                </c:pt>
                <c:pt idx="6">
                  <c:v>1.0133587629999998</c:v>
                </c:pt>
                <c:pt idx="7">
                  <c:v>1.2375531500000001</c:v>
                </c:pt>
                <c:pt idx="8">
                  <c:v>1.1025152770000002</c:v>
                </c:pt>
                <c:pt idx="9">
                  <c:v>1.201480482</c:v>
                </c:pt>
                <c:pt idx="10">
                  <c:v>1.0217107990000001</c:v>
                </c:pt>
                <c:pt idx="11">
                  <c:v>0.95396802899999944</c:v>
                </c:pt>
                <c:pt idx="12">
                  <c:v>1.0710117229999994</c:v>
                </c:pt>
                <c:pt idx="13">
                  <c:v>1.3515370139999998</c:v>
                </c:pt>
                <c:pt idx="14">
                  <c:v>1.2211635149999998</c:v>
                </c:pt>
                <c:pt idx="15">
                  <c:v>1.296041175</c:v>
                </c:pt>
                <c:pt idx="16">
                  <c:v>1.1638567780000004</c:v>
                </c:pt>
                <c:pt idx="17">
                  <c:v>1.196184063</c:v>
                </c:pt>
                <c:pt idx="18">
                  <c:v>1.1431590850000002</c:v>
                </c:pt>
                <c:pt idx="19">
                  <c:v>1.1310227800000003</c:v>
                </c:pt>
                <c:pt idx="20">
                  <c:v>1.0826985100000002</c:v>
                </c:pt>
                <c:pt idx="21">
                  <c:v>1.1589895020000007</c:v>
                </c:pt>
                <c:pt idx="22">
                  <c:v>1.3119999999999994</c:v>
                </c:pt>
                <c:pt idx="23">
                  <c:v>1.8100000000000005</c:v>
                </c:pt>
                <c:pt idx="24">
                  <c:v>1.4410000000000007</c:v>
                </c:pt>
                <c:pt idx="25">
                  <c:v>1.4160000000000004</c:v>
                </c:pt>
                <c:pt idx="26">
                  <c:v>1.4970000000000017</c:v>
                </c:pt>
                <c:pt idx="27">
                  <c:v>1.2029999999999994</c:v>
                </c:pt>
                <c:pt idx="28">
                  <c:v>1.3180000000000014</c:v>
                </c:pt>
                <c:pt idx="29">
                  <c:v>2.1809999999999992</c:v>
                </c:pt>
                <c:pt idx="30">
                  <c:v>1.7359999999999989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D-4AEB-8389-0BBBA0C6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Defence!$B$12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Defence!$B$13:$B$19</c:f>
              <c:numCache>
                <c:formatCode>#,##0</c:formatCode>
                <c:ptCount val="7"/>
                <c:pt idx="0">
                  <c:v>238</c:v>
                </c:pt>
                <c:pt idx="1">
                  <c:v>274</c:v>
                </c:pt>
                <c:pt idx="2">
                  <c:v>387</c:v>
                </c:pt>
                <c:pt idx="3">
                  <c:v>385</c:v>
                </c:pt>
                <c:pt idx="4">
                  <c:v>366</c:v>
                </c:pt>
                <c:pt idx="5">
                  <c:v>411</c:v>
                </c:pt>
                <c:pt idx="6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52367199"/>
        <c:axId val="1752367615"/>
      </c:barChart>
      <c:lineChart>
        <c:grouping val="standard"/>
        <c:varyColors val="0"/>
        <c:ser>
          <c:idx val="1"/>
          <c:order val="1"/>
          <c:tx>
            <c:strRef>
              <c:f>Defence!$C$12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Defence!$C$13:$C$19</c:f>
              <c:numCache>
                <c:formatCode>0.0</c:formatCode>
                <c:ptCount val="7"/>
                <c:pt idx="0">
                  <c:v>3.8</c:v>
                </c:pt>
                <c:pt idx="1">
                  <c:v>3.9</c:v>
                </c:pt>
                <c:pt idx="2">
                  <c:v>5.2</c:v>
                </c:pt>
                <c:pt idx="3">
                  <c:v>4.7</c:v>
                </c:pt>
                <c:pt idx="4">
                  <c:v>4.2</c:v>
                </c:pt>
                <c:pt idx="5">
                  <c:v>4</c:v>
                </c:pt>
                <c:pt idx="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52111"/>
        <c:axId val="579066255"/>
      </c:line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noMultiLvlLbl val="0"/>
      </c:catAx>
      <c:valAx>
        <c:axId val="1752367615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100"/>
      </c:valAx>
      <c:valAx>
        <c:axId val="57906625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52111"/>
        <c:crosses val="max"/>
        <c:crossBetween val="between"/>
      </c:valAx>
      <c:catAx>
        <c:axId val="579052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06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Tourism!$D$13</c:f>
              <c:strCache>
                <c:ptCount val="1"/>
                <c:pt idx="0">
                  <c:v>Intrastate (overnight)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Tourism!$A$14:$A$29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Tourism!$D$14:$D$29</c:f>
              <c:numCache>
                <c:formatCode>0.0</c:formatCode>
                <c:ptCount val="16"/>
                <c:pt idx="0">
                  <c:v>3.2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3.5</c:v>
                </c:pt>
                <c:pt idx="5">
                  <c:v>3.3</c:v>
                </c:pt>
                <c:pt idx="6">
                  <c:v>5.4</c:v>
                </c:pt>
                <c:pt idx="7">
                  <c:v>5.5</c:v>
                </c:pt>
                <c:pt idx="8">
                  <c:v>5.4</c:v>
                </c:pt>
                <c:pt idx="9">
                  <c:v>4.7</c:v>
                </c:pt>
                <c:pt idx="10">
                  <c:v>5.0999999999999996</c:v>
                </c:pt>
                <c:pt idx="11">
                  <c:v>6</c:v>
                </c:pt>
                <c:pt idx="12">
                  <c:v>5.3</c:v>
                </c:pt>
                <c:pt idx="13">
                  <c:v>7.2</c:v>
                </c:pt>
                <c:pt idx="14">
                  <c:v>7.3</c:v>
                </c:pt>
                <c:pt idx="15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2-4042-A4A1-947C7344323D}"/>
            </c:ext>
          </c:extLst>
        </c:ser>
        <c:ser>
          <c:idx val="3"/>
          <c:order val="3"/>
          <c:tx>
            <c:strRef>
              <c:f>Tourism!$E$13</c:f>
              <c:strCache>
                <c:ptCount val="1"/>
                <c:pt idx="0">
                  <c:v>Intrastate (daytrips)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Tourism!$A$14:$A$29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Tourism!$E$14:$E$29</c:f>
              <c:numCache>
                <c:formatCode>0.0</c:formatCode>
                <c:ptCount val="16"/>
                <c:pt idx="0">
                  <c:v>1.3</c:v>
                </c:pt>
                <c:pt idx="1">
                  <c:v>1.1000000000000001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</c:v>
                </c:pt>
                <c:pt idx="10">
                  <c:v>2.1</c:v>
                </c:pt>
                <c:pt idx="11">
                  <c:v>2.5</c:v>
                </c:pt>
                <c:pt idx="12">
                  <c:v>2.1</c:v>
                </c:pt>
                <c:pt idx="13">
                  <c:v>2</c:v>
                </c:pt>
                <c:pt idx="14">
                  <c:v>2.8</c:v>
                </c:pt>
                <c:pt idx="1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83981840"/>
        <c:axId val="1784026768"/>
      </c:barChart>
      <c:lineChart>
        <c:grouping val="standard"/>
        <c:varyColors val="0"/>
        <c:ser>
          <c:idx val="0"/>
          <c:order val="0"/>
          <c:tx>
            <c:strRef>
              <c:f>Tourism!$B$13</c:f>
              <c:strCache>
                <c:ptCount val="1"/>
                <c:pt idx="0">
                  <c:v>International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Tourism!$A$14:$A$29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Tourism!$B$14:$B$29</c:f>
              <c:numCache>
                <c:formatCode>0.0</c:formatCode>
                <c:ptCount val="16"/>
                <c:pt idx="0">
                  <c:v>1.8</c:v>
                </c:pt>
                <c:pt idx="1">
                  <c:v>1.7</c:v>
                </c:pt>
                <c:pt idx="2">
                  <c:v>1.9</c:v>
                </c:pt>
                <c:pt idx="3">
                  <c:v>2</c:v>
                </c:pt>
                <c:pt idx="4">
                  <c:v>2.3528479999999998</c:v>
                </c:pt>
                <c:pt idx="5">
                  <c:v>2.2277669999999996</c:v>
                </c:pt>
                <c:pt idx="6">
                  <c:v>2.3380740000000002</c:v>
                </c:pt>
                <c:pt idx="7">
                  <c:v>2.2691219999999999</c:v>
                </c:pt>
                <c:pt idx="8">
                  <c:v>2.3862310000000004</c:v>
                </c:pt>
                <c:pt idx="9">
                  <c:v>2.2608809999999999</c:v>
                </c:pt>
                <c:pt idx="10">
                  <c:v>2.2343500000000001</c:v>
                </c:pt>
                <c:pt idx="11">
                  <c:v>2.3849549999999997</c:v>
                </c:pt>
                <c:pt idx="12">
                  <c:v>0.55208500000000005</c:v>
                </c:pt>
                <c:pt idx="13">
                  <c:v>8.1806000000000004E-2</c:v>
                </c:pt>
                <c:pt idx="14">
                  <c:v>1.0531969999999999</c:v>
                </c:pt>
                <c:pt idx="15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2-4042-A4A1-947C7344323D}"/>
            </c:ext>
          </c:extLst>
        </c:ser>
        <c:ser>
          <c:idx val="1"/>
          <c:order val="1"/>
          <c:tx>
            <c:strRef>
              <c:f>Tourism!$C$13</c:f>
              <c:strCache>
                <c:ptCount val="1"/>
                <c:pt idx="0">
                  <c:v>Interstate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Tourism!$A$14:$A$29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Tourism!$C$14:$C$29</c:f>
              <c:numCache>
                <c:formatCode>0.0</c:formatCode>
                <c:ptCount val="16"/>
                <c:pt idx="0">
                  <c:v>1.4</c:v>
                </c:pt>
                <c:pt idx="1">
                  <c:v>1.3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1.9</c:v>
                </c:pt>
                <c:pt idx="6">
                  <c:v>2</c:v>
                </c:pt>
                <c:pt idx="7">
                  <c:v>1.9</c:v>
                </c:pt>
                <c:pt idx="8">
                  <c:v>2</c:v>
                </c:pt>
                <c:pt idx="9">
                  <c:v>1.8</c:v>
                </c:pt>
                <c:pt idx="10">
                  <c:v>2.1</c:v>
                </c:pt>
                <c:pt idx="11">
                  <c:v>2.6</c:v>
                </c:pt>
                <c:pt idx="12">
                  <c:v>0.8</c:v>
                </c:pt>
                <c:pt idx="13">
                  <c:v>1.1000000000000001</c:v>
                </c:pt>
                <c:pt idx="14">
                  <c:v>2.7</c:v>
                </c:pt>
                <c:pt idx="15">
                  <c:v>3.4239999999999999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2-4042-A4A1-947C7344323D}"/>
            </c:ext>
          </c:extLst>
        </c:ser>
        <c:ser>
          <c:idx val="4"/>
          <c:order val="4"/>
          <c:tx>
            <c:strRef>
              <c:f>Tourism!$F$13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Tourism!$A$14:$A$29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Tourism!$F$14:$F$29</c:f>
              <c:numCache>
                <c:formatCode>0.0</c:formatCode>
                <c:ptCount val="16"/>
                <c:pt idx="0">
                  <c:v>7.7</c:v>
                </c:pt>
                <c:pt idx="1">
                  <c:v>6.9</c:v>
                </c:pt>
                <c:pt idx="2">
                  <c:v>7.4999999999999991</c:v>
                </c:pt>
                <c:pt idx="3">
                  <c:v>8</c:v>
                </c:pt>
                <c:pt idx="4">
                  <c:v>8.8528479999999998</c:v>
                </c:pt>
                <c:pt idx="5">
                  <c:v>9.027766999999999</c:v>
                </c:pt>
                <c:pt idx="6">
                  <c:v>11.8</c:v>
                </c:pt>
                <c:pt idx="7">
                  <c:v>11.7</c:v>
                </c:pt>
                <c:pt idx="8">
                  <c:v>11.986231</c:v>
                </c:pt>
                <c:pt idx="9">
                  <c:v>10.7</c:v>
                </c:pt>
                <c:pt idx="10">
                  <c:v>11.53435</c:v>
                </c:pt>
                <c:pt idx="11">
                  <c:v>13.484954999999999</c:v>
                </c:pt>
                <c:pt idx="12">
                  <c:v>8.7520849999999992</c:v>
                </c:pt>
                <c:pt idx="13">
                  <c:v>10.381806000000001</c:v>
                </c:pt>
                <c:pt idx="14">
                  <c:v>14</c:v>
                </c:pt>
                <c:pt idx="15">
                  <c:v>17.724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981840"/>
        <c:axId val="1784026768"/>
      </c:lineChart>
      <c:catAx>
        <c:axId val="1783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2676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784026768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981840"/>
        <c:crosses val="autoZero"/>
        <c:crossBetween val="between"/>
        <c:majorUnit val="6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0985959700288692E-2"/>
          <c:w val="0.7018888888888889"/>
          <c:h val="0.68769220100950024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prices'!$B$13</c:f>
              <c:strCache>
                <c:ptCount val="1"/>
                <c:pt idx="0">
                  <c:v>Iron ore(a)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'Commodity prices'!$B$14:$B$254</c:f>
              <c:numCache>
                <c:formatCode>0.0</c:formatCode>
                <c:ptCount val="241"/>
                <c:pt idx="0">
                  <c:v>25.057851239669422</c:v>
                </c:pt>
                <c:pt idx="1">
                  <c:v>25.057851239669422</c:v>
                </c:pt>
                <c:pt idx="2">
                  <c:v>25.057851239669422</c:v>
                </c:pt>
                <c:pt idx="3">
                  <c:v>25.057851239669422</c:v>
                </c:pt>
                <c:pt idx="4">
                  <c:v>25.057851239669422</c:v>
                </c:pt>
                <c:pt idx="5">
                  <c:v>25.057851239669422</c:v>
                </c:pt>
                <c:pt idx="6">
                  <c:v>25.057851239669422</c:v>
                </c:pt>
                <c:pt idx="7">
                  <c:v>25.057851239669422</c:v>
                </c:pt>
                <c:pt idx="8">
                  <c:v>25.057851239669422</c:v>
                </c:pt>
                <c:pt idx="9">
                  <c:v>42.97520661157025</c:v>
                </c:pt>
                <c:pt idx="10">
                  <c:v>42.97520661157025</c:v>
                </c:pt>
                <c:pt idx="11">
                  <c:v>42.97520661157025</c:v>
                </c:pt>
                <c:pt idx="12">
                  <c:v>42.97520661157025</c:v>
                </c:pt>
                <c:pt idx="13">
                  <c:v>42.97520661157025</c:v>
                </c:pt>
                <c:pt idx="14">
                  <c:v>42.97520661157025</c:v>
                </c:pt>
                <c:pt idx="15">
                  <c:v>42.97520661157025</c:v>
                </c:pt>
                <c:pt idx="16">
                  <c:v>42.97520661157025</c:v>
                </c:pt>
                <c:pt idx="17">
                  <c:v>42.97520661157025</c:v>
                </c:pt>
                <c:pt idx="18">
                  <c:v>42.97520661157025</c:v>
                </c:pt>
                <c:pt idx="19">
                  <c:v>42.97520661157025</c:v>
                </c:pt>
                <c:pt idx="20">
                  <c:v>42.97520661157025</c:v>
                </c:pt>
                <c:pt idx="21">
                  <c:v>44.429752066115704</c:v>
                </c:pt>
                <c:pt idx="22">
                  <c:v>43.107438016528924</c:v>
                </c:pt>
                <c:pt idx="23">
                  <c:v>44.099173553719012</c:v>
                </c:pt>
                <c:pt idx="24">
                  <c:v>44.495867768595041</c:v>
                </c:pt>
                <c:pt idx="25">
                  <c:v>44.495867768595041</c:v>
                </c:pt>
                <c:pt idx="26">
                  <c:v>45.81818181818182</c:v>
                </c:pt>
                <c:pt idx="27">
                  <c:v>46.611570247933884</c:v>
                </c:pt>
                <c:pt idx="28">
                  <c:v>46.148760330578511</c:v>
                </c:pt>
                <c:pt idx="29">
                  <c:v>46.280991735537192</c:v>
                </c:pt>
                <c:pt idx="30">
                  <c:v>47.404958677685954</c:v>
                </c:pt>
                <c:pt idx="31">
                  <c:v>48.595041322314046</c:v>
                </c:pt>
                <c:pt idx="32">
                  <c:v>48.595041322314046</c:v>
                </c:pt>
                <c:pt idx="33">
                  <c:v>51.702479338842977</c:v>
                </c:pt>
                <c:pt idx="34">
                  <c:v>54.651239669421479</c:v>
                </c:pt>
                <c:pt idx="35">
                  <c:v>58.545454545454547</c:v>
                </c:pt>
                <c:pt idx="36">
                  <c:v>60.337190082644632</c:v>
                </c:pt>
                <c:pt idx="37">
                  <c:v>67.451239669421483</c:v>
                </c:pt>
                <c:pt idx="38">
                  <c:v>68.238016528925613</c:v>
                </c:pt>
                <c:pt idx="39">
                  <c:v>70.142148760330585</c:v>
                </c:pt>
                <c:pt idx="40">
                  <c:v>80.588429752066119</c:v>
                </c:pt>
                <c:pt idx="41">
                  <c:v>98.280991735537199</c:v>
                </c:pt>
                <c:pt idx="42">
                  <c:v>111.14710743801655</c:v>
                </c:pt>
                <c:pt idx="43">
                  <c:v>128.98512396694215</c:v>
                </c:pt>
                <c:pt idx="44">
                  <c:v>125.69917355371901</c:v>
                </c:pt>
                <c:pt idx="45">
                  <c:v>127.84793388429752</c:v>
                </c:pt>
                <c:pt idx="46">
                  <c:v>123.05454545454546</c:v>
                </c:pt>
                <c:pt idx="47">
                  <c:v>130.32727272727274</c:v>
                </c:pt>
                <c:pt idx="48">
                  <c:v>129.55371900826444</c:v>
                </c:pt>
                <c:pt idx="49">
                  <c:v>127.57024793388429</c:v>
                </c:pt>
                <c:pt idx="50">
                  <c:v>121.60661157024795</c:v>
                </c:pt>
                <c:pt idx="51">
                  <c:v>119.3388429752066</c:v>
                </c:pt>
                <c:pt idx="52">
                  <c:v>118.17520661157026</c:v>
                </c:pt>
                <c:pt idx="53">
                  <c:v>92.323966942148743</c:v>
                </c:pt>
                <c:pt idx="54">
                  <c:v>58.624793388429751</c:v>
                </c:pt>
                <c:pt idx="55">
                  <c:v>42.942148760330582</c:v>
                </c:pt>
                <c:pt idx="56">
                  <c:v>46.267768595041325</c:v>
                </c:pt>
                <c:pt idx="57">
                  <c:v>47.940495867768604</c:v>
                </c:pt>
                <c:pt idx="58">
                  <c:v>49.976859504132229</c:v>
                </c:pt>
                <c:pt idx="59">
                  <c:v>42.360330578512389</c:v>
                </c:pt>
                <c:pt idx="60">
                  <c:v>39.52396694214876</c:v>
                </c:pt>
                <c:pt idx="61">
                  <c:v>41.44793388429752</c:v>
                </c:pt>
                <c:pt idx="62">
                  <c:v>47.378512396694212</c:v>
                </c:pt>
                <c:pt idx="63">
                  <c:v>55.504132231404959</c:v>
                </c:pt>
                <c:pt idx="64">
                  <c:v>64.575206611570252</c:v>
                </c:pt>
                <c:pt idx="65">
                  <c:v>53.361983471074382</c:v>
                </c:pt>
                <c:pt idx="66">
                  <c:v>57.38181818181819</c:v>
                </c:pt>
                <c:pt idx="67">
                  <c:v>65.626446280991729</c:v>
                </c:pt>
                <c:pt idx="68">
                  <c:v>69.467768595041306</c:v>
                </c:pt>
                <c:pt idx="69">
                  <c:v>83.120661157024784</c:v>
                </c:pt>
                <c:pt idx="70">
                  <c:v>84.290909090909082</c:v>
                </c:pt>
                <c:pt idx="71">
                  <c:v>92.357024793388433</c:v>
                </c:pt>
                <c:pt idx="72">
                  <c:v>114.02975206611569</c:v>
                </c:pt>
                <c:pt idx="73">
                  <c:v>106.67768595041322</c:v>
                </c:pt>
                <c:pt idx="74">
                  <c:v>94.961983471074376</c:v>
                </c:pt>
                <c:pt idx="75">
                  <c:v>83.543801652892554</c:v>
                </c:pt>
                <c:pt idx="76">
                  <c:v>96.092561983471086</c:v>
                </c:pt>
                <c:pt idx="77">
                  <c:v>92.976709241170241</c:v>
                </c:pt>
                <c:pt idx="78">
                  <c:v>98.169224714677668</c:v>
                </c:pt>
                <c:pt idx="79">
                  <c:v>103.20661157024793</c:v>
                </c:pt>
                <c:pt idx="80">
                  <c:v>107.83471074380164</c:v>
                </c:pt>
                <c:pt idx="81">
                  <c:v>118.46611570247933</c:v>
                </c:pt>
                <c:pt idx="82">
                  <c:v>123.75537190082646</c:v>
                </c:pt>
                <c:pt idx="83">
                  <c:v>111.97355371900828</c:v>
                </c:pt>
                <c:pt idx="84">
                  <c:v>118.56528925619835</c:v>
                </c:pt>
                <c:pt idx="85">
                  <c:v>117.05785123966943</c:v>
                </c:pt>
                <c:pt idx="86">
                  <c:v>112.97851239669421</c:v>
                </c:pt>
                <c:pt idx="87">
                  <c:v>114.36694214876033</c:v>
                </c:pt>
                <c:pt idx="88">
                  <c:v>117.35537190082646</c:v>
                </c:pt>
                <c:pt idx="89">
                  <c:v>117.17685950413221</c:v>
                </c:pt>
                <c:pt idx="90">
                  <c:v>99.457851239669424</c:v>
                </c:pt>
                <c:pt idx="91">
                  <c:v>89.613223140495862</c:v>
                </c:pt>
                <c:pt idx="92">
                  <c:v>90.175206611570232</c:v>
                </c:pt>
                <c:pt idx="93">
                  <c:v>92.733884297520646</c:v>
                </c:pt>
                <c:pt idx="94">
                  <c:v>92.826446280991732</c:v>
                </c:pt>
                <c:pt idx="95">
                  <c:v>95.642975206611567</c:v>
                </c:pt>
                <c:pt idx="96">
                  <c:v>97.613223140495862</c:v>
                </c:pt>
                <c:pt idx="97">
                  <c:v>90.320661157024801</c:v>
                </c:pt>
                <c:pt idx="98">
                  <c:v>89.031404958677683</c:v>
                </c:pt>
                <c:pt idx="99">
                  <c:v>84.588429752066119</c:v>
                </c:pt>
                <c:pt idx="100">
                  <c:v>71.074380165289256</c:v>
                </c:pt>
                <c:pt idx="101">
                  <c:v>65.765289256198344</c:v>
                </c:pt>
                <c:pt idx="102">
                  <c:v>75.338842975206603</c:v>
                </c:pt>
                <c:pt idx="103">
                  <c:v>79.570247933884303</c:v>
                </c:pt>
                <c:pt idx="104">
                  <c:v>84.966023875114061</c:v>
                </c:pt>
                <c:pt idx="105">
                  <c:v>99.498121712998355</c:v>
                </c:pt>
                <c:pt idx="106">
                  <c:v>102.24058769513388</c:v>
                </c:pt>
                <c:pt idx="107">
                  <c:v>92.476033057851254</c:v>
                </c:pt>
                <c:pt idx="108">
                  <c:v>90.836964688204944</c:v>
                </c:pt>
                <c:pt idx="109">
                  <c:v>81.989767807947118</c:v>
                </c:pt>
                <c:pt idx="110">
                  <c:v>75.910743801652885</c:v>
                </c:pt>
                <c:pt idx="111">
                  <c:v>84.093424362201645</c:v>
                </c:pt>
                <c:pt idx="112">
                  <c:v>90.614876033057854</c:v>
                </c:pt>
                <c:pt idx="113">
                  <c:v>88.717827626915707</c:v>
                </c:pt>
                <c:pt idx="114">
                  <c:v>87.651389932383466</c:v>
                </c:pt>
                <c:pt idx="115">
                  <c:v>90.131444313262818</c:v>
                </c:pt>
                <c:pt idx="116">
                  <c:v>89.77882723337521</c:v>
                </c:pt>
                <c:pt idx="117">
                  <c:v>84.706776859504131</c:v>
                </c:pt>
                <c:pt idx="118">
                  <c:v>80.244628099173553</c:v>
                </c:pt>
                <c:pt idx="119">
                  <c:v>73.939173553719002</c:v>
                </c:pt>
                <c:pt idx="120">
                  <c:v>75.756033057851241</c:v>
                </c:pt>
                <c:pt idx="121">
                  <c:v>66.485950413223136</c:v>
                </c:pt>
                <c:pt idx="122">
                  <c:v>61.317685950413214</c:v>
                </c:pt>
                <c:pt idx="123">
                  <c:v>63.504132231404952</c:v>
                </c:pt>
                <c:pt idx="124">
                  <c:v>61.232396694214877</c:v>
                </c:pt>
                <c:pt idx="125">
                  <c:v>54.465815176561982</c:v>
                </c:pt>
                <c:pt idx="126">
                  <c:v>53.593388429752068</c:v>
                </c:pt>
                <c:pt idx="127">
                  <c:v>48.747107438016528</c:v>
                </c:pt>
                <c:pt idx="128">
                  <c:v>45.216528925619834</c:v>
                </c:pt>
                <c:pt idx="129">
                  <c:v>45.110743801652895</c:v>
                </c:pt>
                <c:pt idx="130">
                  <c:v>41.487603305785129</c:v>
                </c:pt>
                <c:pt idx="131">
                  <c:v>38.380165289256198</c:v>
                </c:pt>
                <c:pt idx="132">
                  <c:v>34.565289256198348</c:v>
                </c:pt>
                <c:pt idx="133">
                  <c:v>39.867768595041319</c:v>
                </c:pt>
                <c:pt idx="134">
                  <c:v>41.408264462809917</c:v>
                </c:pt>
                <c:pt idx="135">
                  <c:v>34.638016528925618</c:v>
                </c:pt>
                <c:pt idx="136">
                  <c:v>37.150413223140497</c:v>
                </c:pt>
                <c:pt idx="137">
                  <c:v>37.652892561983478</c:v>
                </c:pt>
                <c:pt idx="138">
                  <c:v>35.120661157024792</c:v>
                </c:pt>
                <c:pt idx="139">
                  <c:v>30.981818181818184</c:v>
                </c:pt>
                <c:pt idx="140">
                  <c:v>26.776859504132233</c:v>
                </c:pt>
                <c:pt idx="141">
                  <c:v>27.689256198347106</c:v>
                </c:pt>
                <c:pt idx="142">
                  <c:v>30.96198347107438</c:v>
                </c:pt>
                <c:pt idx="143">
                  <c:v>37.15702479338843</c:v>
                </c:pt>
                <c:pt idx="144">
                  <c:v>40.277685950413222</c:v>
                </c:pt>
                <c:pt idx="145">
                  <c:v>36.449586776859505</c:v>
                </c:pt>
                <c:pt idx="146">
                  <c:v>34.36694214876033</c:v>
                </c:pt>
                <c:pt idx="147">
                  <c:v>37.857851239669422</c:v>
                </c:pt>
                <c:pt idx="148">
                  <c:v>40.257851239669421</c:v>
                </c:pt>
                <c:pt idx="149">
                  <c:v>38.208264462809915</c:v>
                </c:pt>
                <c:pt idx="150">
                  <c:v>39.067768595041322</c:v>
                </c:pt>
                <c:pt idx="151">
                  <c:v>48.330578512396691</c:v>
                </c:pt>
                <c:pt idx="152">
                  <c:v>52.905785123966943</c:v>
                </c:pt>
                <c:pt idx="153">
                  <c:v>53.163636363636357</c:v>
                </c:pt>
                <c:pt idx="154">
                  <c:v>59.133884297520659</c:v>
                </c:pt>
                <c:pt idx="155">
                  <c:v>57.950413223140494</c:v>
                </c:pt>
                <c:pt idx="156">
                  <c:v>46.426446280991733</c:v>
                </c:pt>
                <c:pt idx="157">
                  <c:v>41.276033057851244</c:v>
                </c:pt>
                <c:pt idx="158">
                  <c:v>38.003305785123963</c:v>
                </c:pt>
                <c:pt idx="159">
                  <c:v>44.78677685950413</c:v>
                </c:pt>
                <c:pt idx="160">
                  <c:v>50.294214876033053</c:v>
                </c:pt>
                <c:pt idx="161">
                  <c:v>47.292561983471074</c:v>
                </c:pt>
                <c:pt idx="162">
                  <c:v>40.766942148760329</c:v>
                </c:pt>
                <c:pt idx="163">
                  <c:v>42.472727272727269</c:v>
                </c:pt>
                <c:pt idx="164">
                  <c:v>47.768595041322314</c:v>
                </c:pt>
                <c:pt idx="165">
                  <c:v>50.472727272727283</c:v>
                </c:pt>
                <c:pt idx="166">
                  <c:v>51.21322314049587</c:v>
                </c:pt>
                <c:pt idx="167">
                  <c:v>46.512396694214871</c:v>
                </c:pt>
                <c:pt idx="168">
                  <c:v>43.471074380165284</c:v>
                </c:pt>
                <c:pt idx="169">
                  <c:v>43.70247933884297</c:v>
                </c:pt>
                <c:pt idx="170">
                  <c:v>43.001652892561985</c:v>
                </c:pt>
                <c:pt idx="171">
                  <c:v>42.684297520661154</c:v>
                </c:pt>
                <c:pt idx="172">
                  <c:v>44.396694214876035</c:v>
                </c:pt>
                <c:pt idx="173">
                  <c:v>45.249586776859502</c:v>
                </c:pt>
                <c:pt idx="174">
                  <c:v>48.535537190082643</c:v>
                </c:pt>
                <c:pt idx="175">
                  <c:v>48.436363636363637</c:v>
                </c:pt>
                <c:pt idx="176">
                  <c:v>45.725619834710741</c:v>
                </c:pt>
                <c:pt idx="177">
                  <c:v>50.353719008264463</c:v>
                </c:pt>
                <c:pt idx="178">
                  <c:v>58.327272727272728</c:v>
                </c:pt>
                <c:pt idx="179">
                  <c:v>57.170247933884298</c:v>
                </c:pt>
                <c:pt idx="180">
                  <c:v>61.950413223140501</c:v>
                </c:pt>
                <c:pt idx="181">
                  <c:v>66.214876033057863</c:v>
                </c:pt>
                <c:pt idx="182">
                  <c:v>72.026446280991735</c:v>
                </c:pt>
                <c:pt idx="183">
                  <c:v>79.497520661157012</c:v>
                </c:pt>
                <c:pt idx="184">
                  <c:v>61.533884297520657</c:v>
                </c:pt>
                <c:pt idx="185">
                  <c:v>61.540495867768598</c:v>
                </c:pt>
                <c:pt idx="186">
                  <c:v>58.532231404958679</c:v>
                </c:pt>
                <c:pt idx="187">
                  <c:v>56.18512396694215</c:v>
                </c:pt>
                <c:pt idx="188">
                  <c:v>61.256198347107436</c:v>
                </c:pt>
                <c:pt idx="189">
                  <c:v>63.312396694214875</c:v>
                </c:pt>
                <c:pt idx="190">
                  <c:v>57.970247933884302</c:v>
                </c:pt>
                <c:pt idx="191">
                  <c:v>58.836363636363629</c:v>
                </c:pt>
                <c:pt idx="192">
                  <c:v>56.019834710743801</c:v>
                </c:pt>
                <c:pt idx="193">
                  <c:v>61.917355371900825</c:v>
                </c:pt>
                <c:pt idx="194">
                  <c:v>68.297520661157023</c:v>
                </c:pt>
                <c:pt idx="195">
                  <c:v>71.748760330578506</c:v>
                </c:pt>
                <c:pt idx="196">
                  <c:v>80.046280991735529</c:v>
                </c:pt>
                <c:pt idx="197">
                  <c:v>81.818181818181827</c:v>
                </c:pt>
                <c:pt idx="198">
                  <c:v>79.193388429752062</c:v>
                </c:pt>
                <c:pt idx="199">
                  <c:v>82.221487603305789</c:v>
                </c:pt>
                <c:pt idx="200">
                  <c:v>102.76363636363637</c:v>
                </c:pt>
                <c:pt idx="201">
                  <c:v>112.15206611570248</c:v>
                </c:pt>
                <c:pt idx="202">
                  <c:v>108.29752066115704</c:v>
                </c:pt>
                <c:pt idx="203">
                  <c:v>111.19338842975206</c:v>
                </c:pt>
                <c:pt idx="204">
                  <c:v>118.89586776859504</c:v>
                </c:pt>
                <c:pt idx="205">
                  <c:v>137.33553719008265</c:v>
                </c:pt>
                <c:pt idx="206">
                  <c:v>141.77190082644628</c:v>
                </c:pt>
                <c:pt idx="207">
                  <c:v>141.5801652892562</c:v>
                </c:pt>
                <c:pt idx="208">
                  <c:v>107.21322314049586</c:v>
                </c:pt>
                <c:pt idx="209">
                  <c:v>82.327272727272728</c:v>
                </c:pt>
                <c:pt idx="210">
                  <c:v>81.262809917355369</c:v>
                </c:pt>
                <c:pt idx="211">
                  <c:v>63.629752066115699</c:v>
                </c:pt>
                <c:pt idx="212">
                  <c:v>77.328925619834706</c:v>
                </c:pt>
                <c:pt idx="213">
                  <c:v>87.623140495867773</c:v>
                </c:pt>
                <c:pt idx="214">
                  <c:v>94.439669421487608</c:v>
                </c:pt>
                <c:pt idx="215">
                  <c:v>100.54214876033056</c:v>
                </c:pt>
                <c:pt idx="216">
                  <c:v>100</c:v>
                </c:pt>
                <c:pt idx="217">
                  <c:v>86.750413223140498</c:v>
                </c:pt>
                <c:pt idx="218">
                  <c:v>86.439669421487608</c:v>
                </c:pt>
                <c:pt idx="219">
                  <c:v>71.781818181818181</c:v>
                </c:pt>
                <c:pt idx="220">
                  <c:v>71.966942148760324</c:v>
                </c:pt>
                <c:pt idx="221">
                  <c:v>65.990082644628103</c:v>
                </c:pt>
                <c:pt idx="222">
                  <c:v>61.196694214876032</c:v>
                </c:pt>
                <c:pt idx="223">
                  <c:v>61.712396694214874</c:v>
                </c:pt>
                <c:pt idx="224">
                  <c:v>73.94380165289256</c:v>
                </c:pt>
                <c:pt idx="225">
                  <c:v>80.813223140495865</c:v>
                </c:pt>
                <c:pt idx="226">
                  <c:v>84.36363636363636</c:v>
                </c:pt>
                <c:pt idx="227">
                  <c:v>84.872727272727275</c:v>
                </c:pt>
                <c:pt idx="228">
                  <c:v>77.613223140495862</c:v>
                </c:pt>
                <c:pt idx="229">
                  <c:v>69.520661157024804</c:v>
                </c:pt>
                <c:pt idx="230">
                  <c:v>75.008264462809919</c:v>
                </c:pt>
                <c:pt idx="231">
                  <c:v>75.656198347107434</c:v>
                </c:pt>
                <c:pt idx="232">
                  <c:v>72.859504132231407</c:v>
                </c:pt>
                <c:pt idx="233">
                  <c:v>79.986776859504133</c:v>
                </c:pt>
                <c:pt idx="234">
                  <c:v>78.657851239669412</c:v>
                </c:pt>
                <c:pt idx="235">
                  <c:v>86.657851239669412</c:v>
                </c:pt>
                <c:pt idx="236">
                  <c:v>90.611570247933898</c:v>
                </c:pt>
                <c:pt idx="237">
                  <c:v>89.798347107438019</c:v>
                </c:pt>
                <c:pt idx="238">
                  <c:v>82.241322314049597</c:v>
                </c:pt>
                <c:pt idx="239">
                  <c:v>72.588429752066119</c:v>
                </c:pt>
                <c:pt idx="240">
                  <c:v>74.545454545454547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205-A0B9-9BE25E3AB6F7}"/>
            </c:ext>
          </c:extLst>
        </c:ser>
        <c:ser>
          <c:idx val="2"/>
          <c:order val="1"/>
          <c:tx>
            <c:strRef>
              <c:f>'Commodity prices'!$D$13</c:f>
              <c:strCache>
                <c:ptCount val="1"/>
                <c:pt idx="0">
                  <c:v>Gold(b)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'Commodity prices'!$D$14:$D$254</c:f>
              <c:numCache>
                <c:formatCode>0.0</c:formatCode>
                <c:ptCount val="241"/>
                <c:pt idx="0">
                  <c:v>20.820296768997242</c:v>
                </c:pt>
                <c:pt idx="1">
                  <c:v>19.814493561744268</c:v>
                </c:pt>
                <c:pt idx="2">
                  <c:v>20.258201418791241</c:v>
                </c:pt>
                <c:pt idx="3">
                  <c:v>20.553421517301203</c:v>
                </c:pt>
                <c:pt idx="4">
                  <c:v>20.678314385138833</c:v>
                </c:pt>
                <c:pt idx="5">
                  <c:v>20.92433113389713</c:v>
                </c:pt>
                <c:pt idx="6">
                  <c:v>21.708538562415459</c:v>
                </c:pt>
                <c:pt idx="7">
                  <c:v>22.684912693741417</c:v>
                </c:pt>
                <c:pt idx="8">
                  <c:v>22.824520099542561</c:v>
                </c:pt>
                <c:pt idx="9">
                  <c:v>21.89265099181149</c:v>
                </c:pt>
                <c:pt idx="10">
                  <c:v>21.857542620530136</c:v>
                </c:pt>
                <c:pt idx="11">
                  <c:v>22.399657177080432</c:v>
                </c:pt>
                <c:pt idx="12">
                  <c:v>22.161281662071602</c:v>
                </c:pt>
                <c:pt idx="13">
                  <c:v>21.781285172908728</c:v>
                </c:pt>
                <c:pt idx="14">
                  <c:v>22.234802721931374</c:v>
                </c:pt>
                <c:pt idx="15">
                  <c:v>21.915832842848733</c:v>
                </c:pt>
                <c:pt idx="16">
                  <c:v>22.610307404768545</c:v>
                </c:pt>
                <c:pt idx="17">
                  <c:v>23.545738979585515</c:v>
                </c:pt>
                <c:pt idx="18">
                  <c:v>24.260813894654238</c:v>
                </c:pt>
                <c:pt idx="19">
                  <c:v>24.610245448819224</c:v>
                </c:pt>
                <c:pt idx="20">
                  <c:v>26.33628656691759</c:v>
                </c:pt>
                <c:pt idx="21">
                  <c:v>28.389455097425731</c:v>
                </c:pt>
                <c:pt idx="22">
                  <c:v>28.654368410726644</c:v>
                </c:pt>
                <c:pt idx="23">
                  <c:v>28.762688062121168</c:v>
                </c:pt>
                <c:pt idx="24">
                  <c:v>31.527988600105328</c:v>
                </c:pt>
                <c:pt idx="25">
                  <c:v>34.870512065921133</c:v>
                </c:pt>
                <c:pt idx="26">
                  <c:v>30.778941172826119</c:v>
                </c:pt>
                <c:pt idx="27">
                  <c:v>32.718420536332005</c:v>
                </c:pt>
                <c:pt idx="28">
                  <c:v>32.660749873506603</c:v>
                </c:pt>
                <c:pt idx="29">
                  <c:v>30.884317916627946</c:v>
                </c:pt>
                <c:pt idx="30">
                  <c:v>30.243796660574329</c:v>
                </c:pt>
                <c:pt idx="31">
                  <c:v>32.414681494790536</c:v>
                </c:pt>
                <c:pt idx="32">
                  <c:v>32.516082731844328</c:v>
                </c:pt>
                <c:pt idx="33">
                  <c:v>32.587073923773538</c:v>
                </c:pt>
                <c:pt idx="34">
                  <c:v>34.320756275621363</c:v>
                </c:pt>
                <c:pt idx="35">
                  <c:v>33.81220119161943</c:v>
                </c:pt>
                <c:pt idx="36">
                  <c:v>35.07574114804374</c:v>
                </c:pt>
                <c:pt idx="37">
                  <c:v>34.453187117292941</c:v>
                </c:pt>
                <c:pt idx="38">
                  <c:v>33.851698109310945</c:v>
                </c:pt>
                <c:pt idx="39">
                  <c:v>34.353541298803222</c:v>
                </c:pt>
                <c:pt idx="40">
                  <c:v>34.355141827493988</c:v>
                </c:pt>
                <c:pt idx="41">
                  <c:v>36.794244292308171</c:v>
                </c:pt>
                <c:pt idx="42">
                  <c:v>38.960172650578777</c:v>
                </c:pt>
                <c:pt idx="43">
                  <c:v>41.626550189481947</c:v>
                </c:pt>
                <c:pt idx="44">
                  <c:v>41.469336968082359</c:v>
                </c:pt>
                <c:pt idx="45">
                  <c:v>45.92975227946264</c:v>
                </c:pt>
                <c:pt idx="46">
                  <c:v>47.61820678830685</c:v>
                </c:pt>
                <c:pt idx="47">
                  <c:v>50.000206519831067</c:v>
                </c:pt>
                <c:pt idx="48">
                  <c:v>46.968030730150865</c:v>
                </c:pt>
                <c:pt idx="49">
                  <c:v>45.88163315882408</c:v>
                </c:pt>
                <c:pt idx="50">
                  <c:v>45.924227873981607</c:v>
                </c:pt>
                <c:pt idx="51">
                  <c:v>48.52038867032207</c:v>
                </c:pt>
                <c:pt idx="52">
                  <c:v>43.31882531520089</c:v>
                </c:pt>
                <c:pt idx="53">
                  <c:v>42.849354109228344</c:v>
                </c:pt>
                <c:pt idx="54">
                  <c:v>41.645756533771156</c:v>
                </c:pt>
                <c:pt idx="55">
                  <c:v>39.283324556240515</c:v>
                </c:pt>
                <c:pt idx="56">
                  <c:v>42.134795493737286</c:v>
                </c:pt>
                <c:pt idx="57">
                  <c:v>44.334128434682945</c:v>
                </c:pt>
                <c:pt idx="58">
                  <c:v>48.687050173992965</c:v>
                </c:pt>
                <c:pt idx="59">
                  <c:v>47.720175954896071</c:v>
                </c:pt>
                <c:pt idx="60">
                  <c:v>45.960988403911493</c:v>
                </c:pt>
                <c:pt idx="61">
                  <c:v>47.945902130252058</c:v>
                </c:pt>
                <c:pt idx="62">
                  <c:v>48.824902161230035</c:v>
                </c:pt>
                <c:pt idx="63">
                  <c:v>48.234152184463511</c:v>
                </c:pt>
                <c:pt idx="64">
                  <c:v>49.016191154755639</c:v>
                </c:pt>
                <c:pt idx="65">
                  <c:v>51.453951240667884</c:v>
                </c:pt>
                <c:pt idx="66">
                  <c:v>53.85825511394733</c:v>
                </c:pt>
                <c:pt idx="67">
                  <c:v>58.188821081544361</c:v>
                </c:pt>
                <c:pt idx="68">
                  <c:v>58.585752196854699</c:v>
                </c:pt>
                <c:pt idx="69">
                  <c:v>57.720382474727138</c:v>
                </c:pt>
                <c:pt idx="70">
                  <c:v>56.556126927088179</c:v>
                </c:pt>
                <c:pt idx="71">
                  <c:v>57.48154229009841</c:v>
                </c:pt>
                <c:pt idx="72">
                  <c:v>59.306712927108826</c:v>
                </c:pt>
                <c:pt idx="73">
                  <c:v>62.23650651053768</c:v>
                </c:pt>
                <c:pt idx="74">
                  <c:v>63.655607529713045</c:v>
                </c:pt>
                <c:pt idx="75">
                  <c:v>61.592784197102525</c:v>
                </c:pt>
                <c:pt idx="76">
                  <c:v>62.772218952324899</c:v>
                </c:pt>
                <c:pt idx="77">
                  <c:v>65.620488832440145</c:v>
                </c:pt>
                <c:pt idx="78">
                  <c:v>69.288642441890474</c:v>
                </c:pt>
                <c:pt idx="79">
                  <c:v>70.727156325186129</c:v>
                </c:pt>
                <c:pt idx="80">
                  <c:v>71.794192662350412</c:v>
                </c:pt>
                <c:pt idx="81">
                  <c:v>70.240492343277268</c:v>
                </c:pt>
                <c:pt idx="82">
                  <c:v>70.974670342719676</c:v>
                </c:pt>
                <c:pt idx="83">
                  <c:v>73.482853691025682</c:v>
                </c:pt>
                <c:pt idx="84">
                  <c:v>76.458288157120307</c:v>
                </c:pt>
                <c:pt idx="85">
                  <c:v>78.094441518746834</c:v>
                </c:pt>
                <c:pt idx="86">
                  <c:v>78.960792210071972</c:v>
                </c:pt>
                <c:pt idx="87">
                  <c:v>81.201016077568852</c:v>
                </c:pt>
                <c:pt idx="88">
                  <c:v>90.817612011193376</c:v>
                </c:pt>
                <c:pt idx="89">
                  <c:v>91.495513356670088</c:v>
                </c:pt>
                <c:pt idx="90">
                  <c:v>86.037710521152803</c:v>
                </c:pt>
                <c:pt idx="91">
                  <c:v>89.784496556281823</c:v>
                </c:pt>
                <c:pt idx="92">
                  <c:v>84.671581838646063</c:v>
                </c:pt>
                <c:pt idx="93">
                  <c:v>85.398531644001125</c:v>
                </c:pt>
                <c:pt idx="94">
                  <c:v>90.084982910483973</c:v>
                </c:pt>
                <c:pt idx="95">
                  <c:v>86.529227719091722</c:v>
                </c:pt>
                <c:pt idx="96">
                  <c:v>85.148126348832648</c:v>
                </c:pt>
                <c:pt idx="97">
                  <c:v>82.042068089588298</c:v>
                </c:pt>
                <c:pt idx="98">
                  <c:v>82.543911279080575</c:v>
                </c:pt>
                <c:pt idx="99">
                  <c:v>82.313125367863449</c:v>
                </c:pt>
                <c:pt idx="100">
                  <c:v>84.172836446619797</c:v>
                </c:pt>
                <c:pt idx="101">
                  <c:v>90.084466610906304</c:v>
                </c:pt>
                <c:pt idx="102">
                  <c:v>90.175851636153354</c:v>
                </c:pt>
                <c:pt idx="103">
                  <c:v>88.888200489452004</c:v>
                </c:pt>
                <c:pt idx="104">
                  <c:v>86.984190906931829</c:v>
                </c:pt>
                <c:pt idx="105">
                  <c:v>86.317432653209835</c:v>
                </c:pt>
                <c:pt idx="106">
                  <c:v>84.031370362339047</c:v>
                </c:pt>
                <c:pt idx="107">
                  <c:v>82.250972732990007</c:v>
                </c:pt>
                <c:pt idx="108">
                  <c:v>76.81800815377828</c:v>
                </c:pt>
                <c:pt idx="109">
                  <c:v>73.006152046185065</c:v>
                </c:pt>
                <c:pt idx="110">
                  <c:v>69.357103765889121</c:v>
                </c:pt>
                <c:pt idx="111">
                  <c:v>66.37111883016378</c:v>
                </c:pt>
                <c:pt idx="112">
                  <c:v>69.790372984202264</c:v>
                </c:pt>
                <c:pt idx="113">
                  <c:v>69.628161044164258</c:v>
                </c:pt>
                <c:pt idx="114">
                  <c:v>67.97496979647471</c:v>
                </c:pt>
                <c:pt idx="115">
                  <c:v>65.8725979162149</c:v>
                </c:pt>
                <c:pt idx="116">
                  <c:v>63.066608054371507</c:v>
                </c:pt>
                <c:pt idx="117">
                  <c:v>64.241607550365018</c:v>
                </c:pt>
                <c:pt idx="118">
                  <c:v>67.097260514440904</c:v>
                </c:pt>
                <c:pt idx="119">
                  <c:v>68.981753972925247</c:v>
                </c:pt>
                <c:pt idx="120">
                  <c:v>67.038918662164534</c:v>
                </c:pt>
                <c:pt idx="121">
                  <c:v>66.537591772249939</c:v>
                </c:pt>
                <c:pt idx="122">
                  <c:v>66.039878979378997</c:v>
                </c:pt>
                <c:pt idx="123">
                  <c:v>67.665706349452208</c:v>
                </c:pt>
                <c:pt idx="124">
                  <c:v>66.867507202379116</c:v>
                </c:pt>
                <c:pt idx="125">
                  <c:v>63.843024276406148</c:v>
                </c:pt>
                <c:pt idx="126">
                  <c:v>63.117107070206423</c:v>
                </c:pt>
                <c:pt idx="127">
                  <c:v>60.682238261929101</c:v>
                </c:pt>
                <c:pt idx="128">
                  <c:v>61.98795989384881</c:v>
                </c:pt>
                <c:pt idx="129">
                  <c:v>64.576169676693212</c:v>
                </c:pt>
                <c:pt idx="130">
                  <c:v>63.354088576355551</c:v>
                </c:pt>
                <c:pt idx="131">
                  <c:v>60.852617122559202</c:v>
                </c:pt>
                <c:pt idx="132">
                  <c:v>61.900705265223102</c:v>
                </c:pt>
                <c:pt idx="133">
                  <c:v>61.885216277893093</c:v>
                </c:pt>
                <c:pt idx="134">
                  <c:v>61.000795101349617</c:v>
                </c:pt>
                <c:pt idx="135">
                  <c:v>58.254597647739125</c:v>
                </c:pt>
                <c:pt idx="136">
                  <c:v>57.718678686120839</c:v>
                </c:pt>
                <c:pt idx="137">
                  <c:v>58.071827597245033</c:v>
                </c:pt>
                <c:pt idx="138">
                  <c:v>59.85202854104066</c:v>
                </c:pt>
                <c:pt idx="139">
                  <c:v>56.092851316047629</c:v>
                </c:pt>
                <c:pt idx="140">
                  <c:v>55.540410767943996</c:v>
                </c:pt>
                <c:pt idx="141">
                  <c:v>56.685046931631625</c:v>
                </c:pt>
                <c:pt idx="142">
                  <c:v>61.930134341150108</c:v>
                </c:pt>
                <c:pt idx="143">
                  <c:v>64.286525613622061</c:v>
                </c:pt>
                <c:pt idx="144">
                  <c:v>64.137831335253964</c:v>
                </c:pt>
                <c:pt idx="145">
                  <c:v>65.102795245913498</c:v>
                </c:pt>
                <c:pt idx="146">
                  <c:v>65.900478093408935</c:v>
                </c:pt>
                <c:pt idx="147">
                  <c:v>69.011699348429943</c:v>
                </c:pt>
                <c:pt idx="148">
                  <c:v>69.192920500191036</c:v>
                </c:pt>
                <c:pt idx="149">
                  <c:v>68.492818272874658</c:v>
                </c:pt>
                <c:pt idx="150">
                  <c:v>65.39192300940698</c:v>
                </c:pt>
                <c:pt idx="151">
                  <c:v>63.935958200386189</c:v>
                </c:pt>
                <c:pt idx="152">
                  <c:v>59.754447920861594</c:v>
                </c:pt>
                <c:pt idx="153">
                  <c:v>61.54807265367657</c:v>
                </c:pt>
                <c:pt idx="154">
                  <c:v>63.721693875654417</c:v>
                </c:pt>
                <c:pt idx="155">
                  <c:v>63.578162593063006</c:v>
                </c:pt>
                <c:pt idx="156">
                  <c:v>65.408960895469988</c:v>
                </c:pt>
                <c:pt idx="157">
                  <c:v>64.332992575612067</c:v>
                </c:pt>
                <c:pt idx="158">
                  <c:v>65.067170575054462</c:v>
                </c:pt>
                <c:pt idx="159">
                  <c:v>63.857996964158481</c:v>
                </c:pt>
                <c:pt idx="160">
                  <c:v>66.243301012979771</c:v>
                </c:pt>
                <c:pt idx="161">
                  <c:v>67.845378602480295</c:v>
                </c:pt>
                <c:pt idx="162">
                  <c:v>66.06104726206334</c:v>
                </c:pt>
                <c:pt idx="163">
                  <c:v>66.184442861125746</c:v>
                </c:pt>
                <c:pt idx="164">
                  <c:v>65.283500098096923</c:v>
                </c:pt>
                <c:pt idx="165">
                  <c:v>68.734962774800451</c:v>
                </c:pt>
                <c:pt idx="166">
                  <c:v>68.705533698873438</c:v>
                </c:pt>
                <c:pt idx="167">
                  <c:v>68.392139855229601</c:v>
                </c:pt>
                <c:pt idx="168">
                  <c:v>68.913602428673215</c:v>
                </c:pt>
                <c:pt idx="169">
                  <c:v>67.297068450998012</c:v>
                </c:pt>
                <c:pt idx="170">
                  <c:v>66.167404975062723</c:v>
                </c:pt>
                <c:pt idx="171">
                  <c:v>63.90291502741551</c:v>
                </c:pt>
                <c:pt idx="172">
                  <c:v>62.044236547814513</c:v>
                </c:pt>
                <c:pt idx="173">
                  <c:v>61.872825088029082</c:v>
                </c:pt>
                <c:pt idx="174">
                  <c:v>62.750534370062894</c:v>
                </c:pt>
                <c:pt idx="175">
                  <c:v>63.022107947915707</c:v>
                </c:pt>
                <c:pt idx="176">
                  <c:v>64.558099191474867</c:v>
                </c:pt>
                <c:pt idx="177">
                  <c:v>66.692997945127686</c:v>
                </c:pt>
                <c:pt idx="178">
                  <c:v>68.155158349080466</c:v>
                </c:pt>
                <c:pt idx="179">
                  <c:v>67.165412058692937</c:v>
                </c:pt>
                <c:pt idx="180">
                  <c:v>66.391478991770185</c:v>
                </c:pt>
                <c:pt idx="181">
                  <c:v>66.277376785105787</c:v>
                </c:pt>
                <c:pt idx="182">
                  <c:v>70.167177803248563</c:v>
                </c:pt>
                <c:pt idx="183">
                  <c:v>72.947451028985071</c:v>
                </c:pt>
                <c:pt idx="184">
                  <c:v>77.466104932726182</c:v>
                </c:pt>
                <c:pt idx="185">
                  <c:v>77.991181603213448</c:v>
                </c:pt>
                <c:pt idx="186">
                  <c:v>77.176977169232671</c:v>
                </c:pt>
                <c:pt idx="187">
                  <c:v>75.936825583676665</c:v>
                </c:pt>
                <c:pt idx="188">
                  <c:v>76.367419431450912</c:v>
                </c:pt>
                <c:pt idx="189">
                  <c:v>80.57732618774719</c:v>
                </c:pt>
                <c:pt idx="190">
                  <c:v>82.458205549187852</c:v>
                </c:pt>
                <c:pt idx="191">
                  <c:v>82.191278667534064</c:v>
                </c:pt>
                <c:pt idx="192">
                  <c:v>86.901996014167267</c:v>
                </c:pt>
                <c:pt idx="193">
                  <c:v>88.592360831448843</c:v>
                </c:pt>
                <c:pt idx="194">
                  <c:v>89.434445442623627</c:v>
                </c:pt>
                <c:pt idx="195">
                  <c:v>95.335233315779149</c:v>
                </c:pt>
                <c:pt idx="196">
                  <c:v>101.64028375824789</c:v>
                </c:pt>
                <c:pt idx="197">
                  <c:v>99.228648430965592</c:v>
                </c:pt>
                <c:pt idx="198">
                  <c:v>98.110859845316654</c:v>
                </c:pt>
                <c:pt idx="199">
                  <c:v>96.356990179982034</c:v>
                </c:pt>
                <c:pt idx="200">
                  <c:v>95.950146112780487</c:v>
                </c:pt>
                <c:pt idx="201">
                  <c:v>96.392098551263388</c:v>
                </c:pt>
                <c:pt idx="202">
                  <c:v>93.35574073500409</c:v>
                </c:pt>
                <c:pt idx="203">
                  <c:v>88.712142333467582</c:v>
                </c:pt>
                <c:pt idx="204">
                  <c:v>90.870790867693074</c:v>
                </c:pt>
                <c:pt idx="205">
                  <c:v>95.528845657404261</c:v>
                </c:pt>
                <c:pt idx="206">
                  <c:v>94.718771620044819</c:v>
                </c:pt>
                <c:pt idx="207">
                  <c:v>93.338702848941068</c:v>
                </c:pt>
                <c:pt idx="208">
                  <c:v>92.173931001724441</c:v>
                </c:pt>
                <c:pt idx="209">
                  <c:v>91.650403229970166</c:v>
                </c:pt>
                <c:pt idx="210">
                  <c:v>91.738690457751204</c:v>
                </c:pt>
                <c:pt idx="211">
                  <c:v>94.057391861053461</c:v>
                </c:pt>
                <c:pt idx="212">
                  <c:v>92.43982528422292</c:v>
                </c:pt>
                <c:pt idx="213">
                  <c:v>93.761035903472632</c:v>
                </c:pt>
                <c:pt idx="214">
                  <c:v>95.840690602315092</c:v>
                </c:pt>
                <c:pt idx="215">
                  <c:v>100.56638063670064</c:v>
                </c:pt>
                <c:pt idx="216">
                  <c:v>100</c:v>
                </c:pt>
                <c:pt idx="217">
                  <c:v>95.43797693173488</c:v>
                </c:pt>
                <c:pt idx="218">
                  <c:v>94.822031535578205</c:v>
                </c:pt>
                <c:pt idx="219">
                  <c:v>89.46129302066231</c:v>
                </c:pt>
                <c:pt idx="220">
                  <c:v>91.104158276798529</c:v>
                </c:pt>
                <c:pt idx="221">
                  <c:v>86.778600415104862</c:v>
                </c:pt>
                <c:pt idx="222">
                  <c:v>85.935483204774741</c:v>
                </c:pt>
                <c:pt idx="223">
                  <c:v>89.065291244591762</c:v>
                </c:pt>
                <c:pt idx="224">
                  <c:v>92.807430583521793</c:v>
                </c:pt>
                <c:pt idx="225">
                  <c:v>97.978687153433924</c:v>
                </c:pt>
                <c:pt idx="226">
                  <c:v>95.749821876645711</c:v>
                </c:pt>
                <c:pt idx="227">
                  <c:v>98.754169119089667</c:v>
                </c:pt>
                <c:pt idx="228">
                  <c:v>103.24804064310275</c:v>
                </c:pt>
                <c:pt idx="229">
                  <c:v>102.85358776576521</c:v>
                </c:pt>
                <c:pt idx="230">
                  <c:v>100.31184494491086</c:v>
                </c:pt>
                <c:pt idx="231">
                  <c:v>100.73108020197641</c:v>
                </c:pt>
                <c:pt idx="232">
                  <c:v>99.062399966956832</c:v>
                </c:pt>
                <c:pt idx="233">
                  <c:v>98.920417583098427</c:v>
                </c:pt>
                <c:pt idx="234">
                  <c:v>98.935906570428429</c:v>
                </c:pt>
                <c:pt idx="235">
                  <c:v>102.43951550447632</c:v>
                </c:pt>
                <c:pt idx="236">
                  <c:v>104.61158782772118</c:v>
                </c:pt>
                <c:pt idx="237">
                  <c:v>105.01739929576739</c:v>
                </c:pt>
                <c:pt idx="238">
                  <c:v>104.45979575188709</c:v>
                </c:pt>
                <c:pt idx="239">
                  <c:v>111.41796516010452</c:v>
                </c:pt>
                <c:pt idx="240">
                  <c:v>120.37266503516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205-A0B9-9BE25E3AB6F7}"/>
            </c:ext>
          </c:extLst>
        </c:ser>
        <c:ser>
          <c:idx val="3"/>
          <c:order val="2"/>
          <c:tx>
            <c:strRef>
              <c:f>'Commodity prices'!$E$13</c:f>
              <c:strCache>
                <c:ptCount val="1"/>
                <c:pt idx="0">
                  <c:v>Lithium(c)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'Commodity prices'!$E$14:$E$254</c:f>
              <c:numCache>
                <c:formatCode>0.0</c:formatCode>
                <c:ptCount val="241"/>
                <c:pt idx="215">
                  <c:v>77.218934911242599</c:v>
                </c:pt>
                <c:pt idx="216">
                  <c:v>100</c:v>
                </c:pt>
                <c:pt idx="217">
                  <c:v>111.89349112426035</c:v>
                </c:pt>
                <c:pt idx="218">
                  <c:v>117.75147928994083</c:v>
                </c:pt>
                <c:pt idx="219">
                  <c:v>112.42603550295857</c:v>
                </c:pt>
                <c:pt idx="220">
                  <c:v>115.38461538461537</c:v>
                </c:pt>
                <c:pt idx="221">
                  <c:v>118.20118343195267</c:v>
                </c:pt>
                <c:pt idx="222">
                  <c:v>121.36094674556213</c:v>
                </c:pt>
                <c:pt idx="223">
                  <c:v>139.70414201183431</c:v>
                </c:pt>
                <c:pt idx="224">
                  <c:v>151.49112426035504</c:v>
                </c:pt>
                <c:pt idx="225">
                  <c:v>142.01183431952663</c:v>
                </c:pt>
                <c:pt idx="226">
                  <c:v>142.01183431952663</c:v>
                </c:pt>
                <c:pt idx="227">
                  <c:v>119.52662721893492</c:v>
                </c:pt>
                <c:pt idx="228">
                  <c:v>118.34319526627219</c:v>
                </c:pt>
                <c:pt idx="229">
                  <c:v>87.57396449704143</c:v>
                </c:pt>
                <c:pt idx="230">
                  <c:v>82.84023668639054</c:v>
                </c:pt>
                <c:pt idx="231">
                  <c:v>82.84023668639054</c:v>
                </c:pt>
                <c:pt idx="232">
                  <c:v>75.739644970414204</c:v>
                </c:pt>
                <c:pt idx="233">
                  <c:v>73.846153846153854</c:v>
                </c:pt>
                <c:pt idx="234">
                  <c:v>61.53846153846154</c:v>
                </c:pt>
                <c:pt idx="235">
                  <c:v>39.644970414201183</c:v>
                </c:pt>
                <c:pt idx="236">
                  <c:v>30.76923076923077</c:v>
                </c:pt>
                <c:pt idx="237">
                  <c:v>20.118343195266274</c:v>
                </c:pt>
                <c:pt idx="238">
                  <c:v>20.118343195266274</c:v>
                </c:pt>
                <c:pt idx="239">
                  <c:v>22.248520710059172</c:v>
                </c:pt>
                <c:pt idx="240">
                  <c:v>24.082840236686391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3-4205-A0B9-9BE25E3A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education exports'!$B$13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'Internat. education exports'!$A$14:$A$34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'Internat. education exports'!$B$14:$B$34</c:f>
              <c:numCache>
                <c:formatCode>#,##0.0</c:formatCode>
                <c:ptCount val="21"/>
                <c:pt idx="0">
                  <c:v>0.72</c:v>
                </c:pt>
                <c:pt idx="1">
                  <c:v>0.66</c:v>
                </c:pt>
                <c:pt idx="2">
                  <c:v>0.69099999999999995</c:v>
                </c:pt>
                <c:pt idx="3">
                  <c:v>0.71599999999999997</c:v>
                </c:pt>
                <c:pt idx="4">
                  <c:v>0.91400000000000003</c:v>
                </c:pt>
                <c:pt idx="5">
                  <c:v>1.085</c:v>
                </c:pt>
                <c:pt idx="6">
                  <c:v>1.39</c:v>
                </c:pt>
                <c:pt idx="7">
                  <c:v>1.534</c:v>
                </c:pt>
                <c:pt idx="8">
                  <c:v>1.403</c:v>
                </c:pt>
                <c:pt idx="9">
                  <c:v>1.3620000000000001</c:v>
                </c:pt>
                <c:pt idx="10">
                  <c:v>1.3240000000000001</c:v>
                </c:pt>
                <c:pt idx="11">
                  <c:v>1.383</c:v>
                </c:pt>
                <c:pt idx="12">
                  <c:v>1.4970000000000001</c:v>
                </c:pt>
                <c:pt idx="13">
                  <c:v>1.6839999999999999</c:v>
                </c:pt>
                <c:pt idx="14">
                  <c:v>1.8819999999999999</c:v>
                </c:pt>
                <c:pt idx="15">
                  <c:v>1.88</c:v>
                </c:pt>
                <c:pt idx="16">
                  <c:v>1.9890000000000001</c:v>
                </c:pt>
                <c:pt idx="17">
                  <c:v>2.0819999999999999</c:v>
                </c:pt>
                <c:pt idx="18">
                  <c:v>1.6339999999999999</c:v>
                </c:pt>
                <c:pt idx="19">
                  <c:v>1.171</c:v>
                </c:pt>
                <c:pt idx="20">
                  <c:v>2.3719999999999999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'Internat. education exports'!$C$13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'Internat. education exports'!$A$14:$A$34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'Internat. education exports'!$C$14:$C$34</c:f>
              <c:numCache>
                <c:formatCode>#,##0.0</c:formatCode>
                <c:ptCount val="21"/>
                <c:pt idx="0">
                  <c:v>10.554089709762533</c:v>
                </c:pt>
                <c:pt idx="1">
                  <c:v>8.4044314274799437</c:v>
                </c:pt>
                <c:pt idx="2">
                  <c:v>8.0630105017502931</c:v>
                </c:pt>
                <c:pt idx="3">
                  <c:v>7.7213415291707115</c:v>
                </c:pt>
                <c:pt idx="4">
                  <c:v>8.2550578034682083</c:v>
                </c:pt>
                <c:pt idx="5">
                  <c:v>7.7511073010430058</c:v>
                </c:pt>
                <c:pt idx="6">
                  <c:v>7.974298663301016</c:v>
                </c:pt>
                <c:pt idx="7">
                  <c:v>8.1125390025913582</c:v>
                </c:pt>
                <c:pt idx="8">
                  <c:v>7.7066739906619066</c:v>
                </c:pt>
                <c:pt idx="9">
                  <c:v>7.9393762751384429</c:v>
                </c:pt>
                <c:pt idx="10">
                  <c:v>7.8352467747662438</c:v>
                </c:pt>
                <c:pt idx="11">
                  <c:v>7.4643782383419692</c:v>
                </c:pt>
                <c:pt idx="12">
                  <c:v>7.0420547558566193</c:v>
                </c:pt>
                <c:pt idx="13">
                  <c:v>6.974528887968523</c:v>
                </c:pt>
                <c:pt idx="14">
                  <c:v>6.6920314333463713</c:v>
                </c:pt>
                <c:pt idx="15">
                  <c:v>5.7684636862937619</c:v>
                </c:pt>
                <c:pt idx="16">
                  <c:v>5.2962321927839167</c:v>
                </c:pt>
                <c:pt idx="17">
                  <c:v>5.5760887031978141</c:v>
                </c:pt>
                <c:pt idx="18">
                  <c:v>5.9301734775350221</c:v>
                </c:pt>
                <c:pt idx="19">
                  <c:v>5.6363111282248743</c:v>
                </c:pt>
                <c:pt idx="20">
                  <c:v>6.5123685583285278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1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4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'Internat. student enrolments'!$B$12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'Internat. student enrolments'!$A$13:$A$33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2023(a)</c:v>
                </c:pt>
              </c:strCache>
            </c:strRef>
          </c:cat>
          <c:val>
            <c:numRef>
              <c:f>'Internat. student enrolments'!$B$13:$B$33</c:f>
              <c:numCache>
                <c:formatCode>#,##0</c:formatCode>
                <c:ptCount val="21"/>
                <c:pt idx="0">
                  <c:v>16283</c:v>
                </c:pt>
                <c:pt idx="1">
                  <c:v>17081</c:v>
                </c:pt>
                <c:pt idx="2">
                  <c:v>17481</c:v>
                </c:pt>
                <c:pt idx="3">
                  <c:v>17639</c:v>
                </c:pt>
                <c:pt idx="4">
                  <c:v>17505</c:v>
                </c:pt>
                <c:pt idx="5">
                  <c:v>18082</c:v>
                </c:pt>
                <c:pt idx="6">
                  <c:v>20231</c:v>
                </c:pt>
                <c:pt idx="7">
                  <c:v>21072</c:v>
                </c:pt>
                <c:pt idx="8">
                  <c:v>20558</c:v>
                </c:pt>
                <c:pt idx="9">
                  <c:v>18783</c:v>
                </c:pt>
                <c:pt idx="10">
                  <c:v>17916</c:v>
                </c:pt>
                <c:pt idx="11">
                  <c:v>18021</c:v>
                </c:pt>
                <c:pt idx="12">
                  <c:v>18609</c:v>
                </c:pt>
                <c:pt idx="13">
                  <c:v>20164</c:v>
                </c:pt>
                <c:pt idx="14">
                  <c:v>21010</c:v>
                </c:pt>
                <c:pt idx="15">
                  <c:v>22133</c:v>
                </c:pt>
                <c:pt idx="16">
                  <c:v>24953</c:v>
                </c:pt>
                <c:pt idx="17">
                  <c:v>24050</c:v>
                </c:pt>
                <c:pt idx="18">
                  <c:v>20456</c:v>
                </c:pt>
                <c:pt idx="19">
                  <c:v>21445</c:v>
                </c:pt>
                <c:pt idx="20">
                  <c:v>34172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7-4F82-AB94-84BBB1BD45EE}"/>
            </c:ext>
          </c:extLst>
        </c:ser>
        <c:ser>
          <c:idx val="1"/>
          <c:order val="1"/>
          <c:tx>
            <c:strRef>
              <c:f>'Internat. student enrolments'!$C$12</c:f>
              <c:strCache>
                <c:ptCount val="1"/>
                <c:pt idx="0">
                  <c:v>VET(b)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'Internat. student enrolments'!$A$13:$A$33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2023(a)</c:v>
                </c:pt>
              </c:strCache>
            </c:strRef>
          </c:cat>
          <c:val>
            <c:numRef>
              <c:f>'Internat. student enrolments'!$C$13:$C$33</c:f>
              <c:numCache>
                <c:formatCode>#,##0</c:formatCode>
                <c:ptCount val="21"/>
                <c:pt idx="0">
                  <c:v>3214</c:v>
                </c:pt>
                <c:pt idx="1">
                  <c:v>3187</c:v>
                </c:pt>
                <c:pt idx="2">
                  <c:v>3419</c:v>
                </c:pt>
                <c:pt idx="3">
                  <c:v>3934</c:v>
                </c:pt>
                <c:pt idx="4">
                  <c:v>5318</c:v>
                </c:pt>
                <c:pt idx="5">
                  <c:v>8848</c:v>
                </c:pt>
                <c:pt idx="6">
                  <c:v>13719</c:v>
                </c:pt>
                <c:pt idx="7">
                  <c:v>14302</c:v>
                </c:pt>
                <c:pt idx="8">
                  <c:v>12215</c:v>
                </c:pt>
                <c:pt idx="9">
                  <c:v>11423</c:v>
                </c:pt>
                <c:pt idx="10">
                  <c:v>11439</c:v>
                </c:pt>
                <c:pt idx="11">
                  <c:v>13176</c:v>
                </c:pt>
                <c:pt idx="12">
                  <c:v>15421</c:v>
                </c:pt>
                <c:pt idx="13">
                  <c:v>17768</c:v>
                </c:pt>
                <c:pt idx="14">
                  <c:v>18811</c:v>
                </c:pt>
                <c:pt idx="15">
                  <c:v>17004</c:v>
                </c:pt>
                <c:pt idx="16">
                  <c:v>15376</c:v>
                </c:pt>
                <c:pt idx="17">
                  <c:v>16647</c:v>
                </c:pt>
                <c:pt idx="18">
                  <c:v>16354</c:v>
                </c:pt>
                <c:pt idx="19">
                  <c:v>16883</c:v>
                </c:pt>
                <c:pt idx="20">
                  <c:v>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7-4F82-AB94-84BBB1BD45EE}"/>
            </c:ext>
          </c:extLst>
        </c:ser>
        <c:ser>
          <c:idx val="3"/>
          <c:order val="2"/>
          <c:tx>
            <c:strRef>
              <c:f>'Internat. student enrolments'!$E$12</c:f>
              <c:strCache>
                <c:ptCount val="1"/>
                <c:pt idx="0">
                  <c:v>ELICOS(c)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'Internat. student enrolments'!$A$13:$A$33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2023(a)</c:v>
                </c:pt>
              </c:strCache>
            </c:strRef>
          </c:cat>
          <c:val>
            <c:numRef>
              <c:f>'Internat. student enrolments'!$E$13:$E$33</c:f>
              <c:numCache>
                <c:formatCode>#,##0</c:formatCode>
                <c:ptCount val="21"/>
                <c:pt idx="0">
                  <c:v>6502</c:v>
                </c:pt>
                <c:pt idx="1">
                  <c:v>6362</c:v>
                </c:pt>
                <c:pt idx="2">
                  <c:v>6441</c:v>
                </c:pt>
                <c:pt idx="3">
                  <c:v>7231</c:v>
                </c:pt>
                <c:pt idx="4">
                  <c:v>8683</c:v>
                </c:pt>
                <c:pt idx="5">
                  <c:v>10820</c:v>
                </c:pt>
                <c:pt idx="6">
                  <c:v>11953</c:v>
                </c:pt>
                <c:pt idx="7">
                  <c:v>9448</c:v>
                </c:pt>
                <c:pt idx="8">
                  <c:v>8242</c:v>
                </c:pt>
                <c:pt idx="9">
                  <c:v>8211</c:v>
                </c:pt>
                <c:pt idx="10">
                  <c:v>9686</c:v>
                </c:pt>
                <c:pt idx="11">
                  <c:v>11180</c:v>
                </c:pt>
                <c:pt idx="12">
                  <c:v>12979</c:v>
                </c:pt>
                <c:pt idx="13">
                  <c:v>13336</c:v>
                </c:pt>
                <c:pt idx="14">
                  <c:v>10392</c:v>
                </c:pt>
                <c:pt idx="15">
                  <c:v>9208</c:v>
                </c:pt>
                <c:pt idx="16">
                  <c:v>9805</c:v>
                </c:pt>
                <c:pt idx="17">
                  <c:v>6986</c:v>
                </c:pt>
                <c:pt idx="18">
                  <c:v>3081</c:v>
                </c:pt>
                <c:pt idx="19">
                  <c:v>4914</c:v>
                </c:pt>
                <c:pt idx="20">
                  <c:v>11504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7-4F82-AB94-84BBB1BD45EE}"/>
            </c:ext>
          </c:extLst>
        </c:ser>
        <c:ser>
          <c:idx val="4"/>
          <c:order val="3"/>
          <c:tx>
            <c:strRef>
              <c:f>'Internat. student enrolments'!$F$12</c:f>
              <c:strCache>
                <c:ptCount val="1"/>
                <c:pt idx="0">
                  <c:v>Non-award(d)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'Internat. student enrolments'!$A$13:$A$33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2023(a)</c:v>
                </c:pt>
              </c:strCache>
            </c:strRef>
          </c:cat>
          <c:val>
            <c:numRef>
              <c:f>'Internat. student enrolments'!$F$13:$F$33</c:f>
              <c:numCache>
                <c:formatCode>#,##0</c:formatCode>
                <c:ptCount val="21"/>
                <c:pt idx="0">
                  <c:v>1934</c:v>
                </c:pt>
                <c:pt idx="1">
                  <c:v>1781</c:v>
                </c:pt>
                <c:pt idx="2">
                  <c:v>1876</c:v>
                </c:pt>
                <c:pt idx="3">
                  <c:v>1729</c:v>
                </c:pt>
                <c:pt idx="4">
                  <c:v>1712</c:v>
                </c:pt>
                <c:pt idx="5">
                  <c:v>1992</c:v>
                </c:pt>
                <c:pt idx="6">
                  <c:v>2130</c:v>
                </c:pt>
                <c:pt idx="7">
                  <c:v>2151</c:v>
                </c:pt>
                <c:pt idx="8">
                  <c:v>2036</c:v>
                </c:pt>
                <c:pt idx="9">
                  <c:v>1824</c:v>
                </c:pt>
                <c:pt idx="10">
                  <c:v>2098</c:v>
                </c:pt>
                <c:pt idx="11">
                  <c:v>2507</c:v>
                </c:pt>
                <c:pt idx="12">
                  <c:v>2450</c:v>
                </c:pt>
                <c:pt idx="13">
                  <c:v>2666</c:v>
                </c:pt>
                <c:pt idx="14">
                  <c:v>2498</c:v>
                </c:pt>
                <c:pt idx="15">
                  <c:v>2407</c:v>
                </c:pt>
                <c:pt idx="16">
                  <c:v>2382</c:v>
                </c:pt>
                <c:pt idx="17">
                  <c:v>1424</c:v>
                </c:pt>
                <c:pt idx="18">
                  <c:v>406</c:v>
                </c:pt>
                <c:pt idx="19">
                  <c:v>1160</c:v>
                </c:pt>
                <c:pt idx="20">
                  <c:v>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7-4F82-AB94-84BBB1BD45EE}"/>
            </c:ext>
          </c:extLst>
        </c:ser>
        <c:ser>
          <c:idx val="2"/>
          <c:order val="4"/>
          <c:tx>
            <c:strRef>
              <c:f>'Internat. student enrolments'!$D$12</c:f>
              <c:strCache>
                <c:ptCount val="1"/>
                <c:pt idx="0">
                  <c:v>Schools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'Internat. student enrolments'!$A$13:$A$33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2023(a)</c:v>
                </c:pt>
              </c:strCache>
            </c:strRef>
          </c:cat>
          <c:val>
            <c:numRef>
              <c:f>'Internat. student enrolments'!$D$13:$D$33</c:f>
              <c:numCache>
                <c:formatCode>#,##0</c:formatCode>
                <c:ptCount val="21"/>
                <c:pt idx="0">
                  <c:v>2513</c:v>
                </c:pt>
                <c:pt idx="1">
                  <c:v>2474</c:v>
                </c:pt>
                <c:pt idx="2">
                  <c:v>2212</c:v>
                </c:pt>
                <c:pt idx="3">
                  <c:v>2029</c:v>
                </c:pt>
                <c:pt idx="4">
                  <c:v>2010</c:v>
                </c:pt>
                <c:pt idx="5">
                  <c:v>1954</c:v>
                </c:pt>
                <c:pt idx="6">
                  <c:v>1921</c:v>
                </c:pt>
                <c:pt idx="7">
                  <c:v>1789</c:v>
                </c:pt>
                <c:pt idx="8">
                  <c:v>1512</c:v>
                </c:pt>
                <c:pt idx="9">
                  <c:v>1267</c:v>
                </c:pt>
                <c:pt idx="10">
                  <c:v>1066</c:v>
                </c:pt>
                <c:pt idx="11">
                  <c:v>874</c:v>
                </c:pt>
                <c:pt idx="12">
                  <c:v>840</c:v>
                </c:pt>
                <c:pt idx="13">
                  <c:v>881</c:v>
                </c:pt>
                <c:pt idx="14">
                  <c:v>840</c:v>
                </c:pt>
                <c:pt idx="15">
                  <c:v>869</c:v>
                </c:pt>
                <c:pt idx="16">
                  <c:v>852</c:v>
                </c:pt>
                <c:pt idx="17">
                  <c:v>752</c:v>
                </c:pt>
                <c:pt idx="18">
                  <c:v>552</c:v>
                </c:pt>
                <c:pt idx="19">
                  <c:v>443</c:v>
                </c:pt>
                <c:pt idx="20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7-4F82-AB94-84BBB1BD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Greater Perth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region'!$B$12</c:f>
              <c:strCache>
                <c:ptCount val="1"/>
                <c:pt idx="0">
                  <c:v>Greater 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region'!$B$13:$B$33</c:f>
              <c:numCache>
                <c:formatCode>#,##0</c:formatCode>
                <c:ptCount val="21"/>
                <c:pt idx="0">
                  <c:v>1482696</c:v>
                </c:pt>
                <c:pt idx="1">
                  <c:v>1506590</c:v>
                </c:pt>
                <c:pt idx="2">
                  <c:v>1530805</c:v>
                </c:pt>
                <c:pt idx="3">
                  <c:v>1562246</c:v>
                </c:pt>
                <c:pt idx="4">
                  <c:v>1613345</c:v>
                </c:pt>
                <c:pt idx="5">
                  <c:v>1667233</c:v>
                </c:pt>
                <c:pt idx="6">
                  <c:v>1723325</c:v>
                </c:pt>
                <c:pt idx="7">
                  <c:v>1764896</c:v>
                </c:pt>
                <c:pt idx="8">
                  <c:v>1817023</c:v>
                </c:pt>
                <c:pt idx="9">
                  <c:v>1875801</c:v>
                </c:pt>
                <c:pt idx="10">
                  <c:v>1926352</c:v>
                </c:pt>
                <c:pt idx="11">
                  <c:v>1956188</c:v>
                </c:pt>
                <c:pt idx="12">
                  <c:v>1980960</c:v>
                </c:pt>
                <c:pt idx="13">
                  <c:v>2001025</c:v>
                </c:pt>
                <c:pt idx="14">
                  <c:v>2027973</c:v>
                </c:pt>
                <c:pt idx="15">
                  <c:v>2057415</c:v>
                </c:pt>
                <c:pt idx="16">
                  <c:v>2095536</c:v>
                </c:pt>
                <c:pt idx="17">
                  <c:v>2142717</c:v>
                </c:pt>
                <c:pt idx="18">
                  <c:v>2172759</c:v>
                </c:pt>
                <c:pt idx="19">
                  <c:v>2208775</c:v>
                </c:pt>
                <c:pt idx="20">
                  <c:v>2289366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76-8DB7-5786C2FC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2400000"/>
          <c:min val="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Rest of 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region'!$C$12</c:f>
              <c:strCache>
                <c:ptCount val="1"/>
                <c:pt idx="0">
                  <c:v>Rest of 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region'!$C$13:$C$33</c:f>
              <c:numCache>
                <c:formatCode>#,##0</c:formatCode>
                <c:ptCount val="21"/>
                <c:pt idx="0">
                  <c:v>470045</c:v>
                </c:pt>
                <c:pt idx="1">
                  <c:v>472952</c:v>
                </c:pt>
                <c:pt idx="2">
                  <c:v>480402</c:v>
                </c:pt>
                <c:pt idx="3">
                  <c:v>488335</c:v>
                </c:pt>
                <c:pt idx="4">
                  <c:v>492794</c:v>
                </c:pt>
                <c:pt idx="5">
                  <c:v>504467</c:v>
                </c:pt>
                <c:pt idx="6">
                  <c:v>516925</c:v>
                </c:pt>
                <c:pt idx="7">
                  <c:v>525949</c:v>
                </c:pt>
                <c:pt idx="8">
                  <c:v>536386</c:v>
                </c:pt>
                <c:pt idx="9">
                  <c:v>549706</c:v>
                </c:pt>
                <c:pt idx="10">
                  <c:v>560592</c:v>
                </c:pt>
                <c:pt idx="11">
                  <c:v>561420</c:v>
                </c:pt>
                <c:pt idx="12">
                  <c:v>559712</c:v>
                </c:pt>
                <c:pt idx="13">
                  <c:v>554953</c:v>
                </c:pt>
                <c:pt idx="14">
                  <c:v>557747</c:v>
                </c:pt>
                <c:pt idx="15">
                  <c:v>560377</c:v>
                </c:pt>
                <c:pt idx="16">
                  <c:v>564089</c:v>
                </c:pt>
                <c:pt idx="17">
                  <c:v>570195</c:v>
                </c:pt>
                <c:pt idx="18">
                  <c:v>576606</c:v>
                </c:pt>
                <c:pt idx="19">
                  <c:v>583019</c:v>
                </c:pt>
                <c:pt idx="20">
                  <c:v>591861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3BC-82DE-E7253545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600000"/>
          <c:min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56884325923346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EA6-4986-915C-7166031CF9F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1931526514987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A6-4986-915C-7166031CF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region'!$F$13:$F$14</c:f>
              <c:strCache>
                <c:ptCount val="2"/>
                <c:pt idx="0">
                  <c:v>Rest of WA</c:v>
                </c:pt>
                <c:pt idx="1">
                  <c:v>Greater Perth</c:v>
                </c:pt>
              </c:strCache>
            </c:strRef>
          </c:cat>
          <c:val>
            <c:numRef>
              <c:f>'Population by region'!$I$13:$I$14</c:f>
              <c:numCache>
                <c:formatCode>#,##0</c:formatCode>
                <c:ptCount val="2"/>
                <c:pt idx="0">
                  <c:v>121816</c:v>
                </c:pt>
                <c:pt idx="1">
                  <c:v>806670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986-915C-7166031C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72B-42F4-9345-2E59CDB59974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B-42F4-9345-2E59CDB59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region'!$F$15:$F$24</c:f>
              <c:strCache>
                <c:ptCount val="10"/>
                <c:pt idx="0">
                  <c:v>Rural WA</c:v>
                </c:pt>
                <c:pt idx="1">
                  <c:v>Kalgoorlie-Boulder</c:v>
                </c:pt>
                <c:pt idx="2">
                  <c:v>Esperance</c:v>
                </c:pt>
                <c:pt idx="3">
                  <c:v>Port Hedland</c:v>
                </c:pt>
                <c:pt idx="4">
                  <c:v>Broome</c:v>
                </c:pt>
                <c:pt idx="5">
                  <c:v>Karratha</c:v>
                </c:pt>
                <c:pt idx="6">
                  <c:v>Albany</c:v>
                </c:pt>
                <c:pt idx="7">
                  <c:v>Geraldton</c:v>
                </c:pt>
                <c:pt idx="8">
                  <c:v>Busselton</c:v>
                </c:pt>
                <c:pt idx="9">
                  <c:v>Bunbury</c:v>
                </c:pt>
              </c:strCache>
            </c:strRef>
          </c:cat>
          <c:val>
            <c:numRef>
              <c:f>'Population by region'!$I$15:$I$24</c:f>
              <c:numCache>
                <c:formatCode>#,##0</c:formatCode>
                <c:ptCount val="10"/>
                <c:pt idx="0">
                  <c:v>38518</c:v>
                </c:pt>
                <c:pt idx="1">
                  <c:v>690</c:v>
                </c:pt>
                <c:pt idx="2">
                  <c:v>1293</c:v>
                </c:pt>
                <c:pt idx="3">
                  <c:v>4259</c:v>
                </c:pt>
                <c:pt idx="4">
                  <c:v>4391</c:v>
                </c:pt>
                <c:pt idx="5">
                  <c:v>6611</c:v>
                </c:pt>
                <c:pt idx="6">
                  <c:v>7854</c:v>
                </c:pt>
                <c:pt idx="7">
                  <c:v>8618</c:v>
                </c:pt>
                <c:pt idx="8">
                  <c:v>19638</c:v>
                </c:pt>
                <c:pt idx="9">
                  <c:v>29944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B-42F4-9345-2E59CDB5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1045239894357913E-2"/>
          <c:w val="0.7018888888888889"/>
          <c:h val="0.73101743206954617"/>
        </c:manualLayout>
      </c:layout>
      <c:lineChart>
        <c:grouping val="standard"/>
        <c:varyColors val="0"/>
        <c:ser>
          <c:idx val="1"/>
          <c:order val="0"/>
          <c:tx>
            <c:strRef>
              <c:f>'Commodity prices'!$C$13</c:f>
              <c:strCache>
                <c:ptCount val="1"/>
                <c:pt idx="0">
                  <c:v>LNG(d)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'Commodity prices'!$C$14:$C$254</c:f>
              <c:numCache>
                <c:formatCode>0.0</c:formatCode>
                <c:ptCount val="241"/>
                <c:pt idx="0">
                  <c:v>30.145773074010897</c:v>
                </c:pt>
                <c:pt idx="1">
                  <c:v>30.145773074010897</c:v>
                </c:pt>
                <c:pt idx="2">
                  <c:v>30.943929998577374</c:v>
                </c:pt>
                <c:pt idx="3">
                  <c:v>31.128120058092719</c:v>
                </c:pt>
                <c:pt idx="4">
                  <c:v>31.680690236638743</c:v>
                </c:pt>
                <c:pt idx="5">
                  <c:v>33.338400772276813</c:v>
                </c:pt>
                <c:pt idx="6">
                  <c:v>34.075161010338178</c:v>
                </c:pt>
                <c:pt idx="7">
                  <c:v>33.461194145287045</c:v>
                </c:pt>
                <c:pt idx="8">
                  <c:v>34.197954383348403</c:v>
                </c:pt>
                <c:pt idx="9">
                  <c:v>33.277004085771701</c:v>
                </c:pt>
                <c:pt idx="10">
                  <c:v>34.259351069853523</c:v>
                </c:pt>
                <c:pt idx="11">
                  <c:v>34.320747756358635</c:v>
                </c:pt>
                <c:pt idx="12">
                  <c:v>34.811921248399543</c:v>
                </c:pt>
                <c:pt idx="13">
                  <c:v>35.241698053935345</c:v>
                </c:pt>
                <c:pt idx="14">
                  <c:v>34.873317934904655</c:v>
                </c:pt>
                <c:pt idx="15">
                  <c:v>37.022201962583644</c:v>
                </c:pt>
                <c:pt idx="16">
                  <c:v>38.065945633170578</c:v>
                </c:pt>
                <c:pt idx="17">
                  <c:v>39.232482676767738</c:v>
                </c:pt>
                <c:pt idx="18">
                  <c:v>39.785052855313765</c:v>
                </c:pt>
                <c:pt idx="19">
                  <c:v>40.583209779880249</c:v>
                </c:pt>
                <c:pt idx="20">
                  <c:v>39.846449541818878</c:v>
                </c:pt>
                <c:pt idx="21">
                  <c:v>40.092036287839335</c:v>
                </c:pt>
                <c:pt idx="22">
                  <c:v>43.223267299600138</c:v>
                </c:pt>
                <c:pt idx="23">
                  <c:v>42.240920315518316</c:v>
                </c:pt>
                <c:pt idx="24">
                  <c:v>42.547903748043886</c:v>
                </c:pt>
                <c:pt idx="25">
                  <c:v>42.486507061538774</c:v>
                </c:pt>
                <c:pt idx="26">
                  <c:v>43.591647418630821</c:v>
                </c:pt>
                <c:pt idx="27">
                  <c:v>42.118126942508091</c:v>
                </c:pt>
                <c:pt idx="28">
                  <c:v>44.389804343197305</c:v>
                </c:pt>
                <c:pt idx="29">
                  <c:v>46.968465176412082</c:v>
                </c:pt>
                <c:pt idx="30">
                  <c:v>44.20561428368196</c:v>
                </c:pt>
                <c:pt idx="31">
                  <c:v>44.267010970187073</c:v>
                </c:pt>
                <c:pt idx="32">
                  <c:v>45.126564581258663</c:v>
                </c:pt>
                <c:pt idx="33">
                  <c:v>43.65304410513594</c:v>
                </c:pt>
                <c:pt idx="34">
                  <c:v>42.302317002023429</c:v>
                </c:pt>
                <c:pt idx="35">
                  <c:v>42.118126942508091</c:v>
                </c:pt>
                <c:pt idx="36">
                  <c:v>43.530250732125708</c:v>
                </c:pt>
                <c:pt idx="37">
                  <c:v>44.328407656692185</c:v>
                </c:pt>
                <c:pt idx="38">
                  <c:v>43.65304410513594</c:v>
                </c:pt>
                <c:pt idx="39">
                  <c:v>44.573994402712643</c:v>
                </c:pt>
                <c:pt idx="40">
                  <c:v>47.275448608937651</c:v>
                </c:pt>
                <c:pt idx="41">
                  <c:v>49.66991938263709</c:v>
                </c:pt>
                <c:pt idx="42">
                  <c:v>52.494166961872338</c:v>
                </c:pt>
                <c:pt idx="43">
                  <c:v>56.116571465674049</c:v>
                </c:pt>
                <c:pt idx="44">
                  <c:v>56.362158211694499</c:v>
                </c:pt>
                <c:pt idx="45">
                  <c:v>61.028306386083152</c:v>
                </c:pt>
                <c:pt idx="46">
                  <c:v>64.220934084349082</c:v>
                </c:pt>
                <c:pt idx="47">
                  <c:v>67.290768409604766</c:v>
                </c:pt>
                <c:pt idx="48">
                  <c:v>70.11501598884</c:v>
                </c:pt>
                <c:pt idx="49">
                  <c:v>71.404346405447399</c:v>
                </c:pt>
                <c:pt idx="50">
                  <c:v>74.105800611672407</c:v>
                </c:pt>
                <c:pt idx="51">
                  <c:v>75.824907833815587</c:v>
                </c:pt>
                <c:pt idx="52">
                  <c:v>81.350609619275829</c:v>
                </c:pt>
                <c:pt idx="53">
                  <c:v>88.349831880858815</c:v>
                </c:pt>
                <c:pt idx="54">
                  <c:v>92.156426444175864</c:v>
                </c:pt>
                <c:pt idx="55">
                  <c:v>92.463409876701448</c:v>
                </c:pt>
                <c:pt idx="56">
                  <c:v>84.604634004046858</c:v>
                </c:pt>
                <c:pt idx="57">
                  <c:v>78.035188547999695</c:v>
                </c:pt>
                <c:pt idx="58">
                  <c:v>64.589314203379757</c:v>
                </c:pt>
                <c:pt idx="59">
                  <c:v>58.204058806847911</c:v>
                </c:pt>
                <c:pt idx="60">
                  <c:v>49.854109442152428</c:v>
                </c:pt>
                <c:pt idx="61">
                  <c:v>46.047514878835379</c:v>
                </c:pt>
                <c:pt idx="62">
                  <c:v>44.082820910671735</c:v>
                </c:pt>
                <c:pt idx="63">
                  <c:v>46.354498311360942</c:v>
                </c:pt>
                <c:pt idx="64">
                  <c:v>47.643828727968334</c:v>
                </c:pt>
                <c:pt idx="65">
                  <c:v>51.696010037305854</c:v>
                </c:pt>
                <c:pt idx="66">
                  <c:v>55.870984719653585</c:v>
                </c:pt>
                <c:pt idx="67">
                  <c:v>56.055174779168937</c:v>
                </c:pt>
                <c:pt idx="68">
                  <c:v>59.923166028991105</c:v>
                </c:pt>
                <c:pt idx="69">
                  <c:v>61.519479878124059</c:v>
                </c:pt>
                <c:pt idx="70">
                  <c:v>64.589314203379757</c:v>
                </c:pt>
                <c:pt idx="71">
                  <c:v>63.975347338328618</c:v>
                </c:pt>
                <c:pt idx="72">
                  <c:v>67.413561782614991</c:v>
                </c:pt>
                <c:pt idx="73">
                  <c:v>69.930825929324655</c:v>
                </c:pt>
                <c:pt idx="74">
                  <c:v>64.343727457359307</c:v>
                </c:pt>
                <c:pt idx="75">
                  <c:v>69.50104912378886</c:v>
                </c:pt>
                <c:pt idx="76">
                  <c:v>69.378255750778635</c:v>
                </c:pt>
                <c:pt idx="77">
                  <c:v>67.720545215140561</c:v>
                </c:pt>
                <c:pt idx="78">
                  <c:v>68.334512080191701</c:v>
                </c:pt>
                <c:pt idx="79">
                  <c:v>66.554008171543401</c:v>
                </c:pt>
                <c:pt idx="80">
                  <c:v>66.001437992997367</c:v>
                </c:pt>
                <c:pt idx="81">
                  <c:v>70.29920604835533</c:v>
                </c:pt>
                <c:pt idx="82">
                  <c:v>73.798817179146823</c:v>
                </c:pt>
                <c:pt idx="83">
                  <c:v>76.745858131392296</c:v>
                </c:pt>
                <c:pt idx="84">
                  <c:v>79.754295770142875</c:v>
                </c:pt>
                <c:pt idx="85">
                  <c:v>83.560890333459923</c:v>
                </c:pt>
                <c:pt idx="86">
                  <c:v>89.147988805425285</c:v>
                </c:pt>
                <c:pt idx="87">
                  <c:v>99.58542551129463</c:v>
                </c:pt>
                <c:pt idx="88">
                  <c:v>101.61151616596339</c:v>
                </c:pt>
                <c:pt idx="89">
                  <c:v>99.892408943820215</c:v>
                </c:pt>
                <c:pt idx="90">
                  <c:v>101.1817393604276</c:v>
                </c:pt>
                <c:pt idx="91">
                  <c:v>103.02363995558102</c:v>
                </c:pt>
                <c:pt idx="92">
                  <c:v>101.1817393604276</c:v>
                </c:pt>
                <c:pt idx="93">
                  <c:v>102.59386315004522</c:v>
                </c:pt>
                <c:pt idx="94">
                  <c:v>98.418888467697485</c:v>
                </c:pt>
                <c:pt idx="95">
                  <c:v>100.32218574935601</c:v>
                </c:pt>
                <c:pt idx="96">
                  <c:v>103.45341676111681</c:v>
                </c:pt>
                <c:pt idx="97">
                  <c:v>105.11112729675489</c:v>
                </c:pt>
                <c:pt idx="98">
                  <c:v>105.6023007887958</c:v>
                </c:pt>
                <c:pt idx="99">
                  <c:v>111.18939926076115</c:v>
                </c:pt>
                <c:pt idx="100">
                  <c:v>108.91772186007194</c:v>
                </c:pt>
                <c:pt idx="101">
                  <c:v>103.33062338810657</c:v>
                </c:pt>
                <c:pt idx="102">
                  <c:v>93.936930352824163</c:v>
                </c:pt>
                <c:pt idx="103">
                  <c:v>92.095029757670758</c:v>
                </c:pt>
                <c:pt idx="104">
                  <c:v>94.612293904380422</c:v>
                </c:pt>
                <c:pt idx="105">
                  <c:v>97.559334856625895</c:v>
                </c:pt>
                <c:pt idx="106">
                  <c:v>101.12034267392247</c:v>
                </c:pt>
                <c:pt idx="107">
                  <c:v>99.892408943820215</c:v>
                </c:pt>
                <c:pt idx="108">
                  <c:v>99.46263213828442</c:v>
                </c:pt>
                <c:pt idx="109">
                  <c:v>99.58542551129463</c:v>
                </c:pt>
                <c:pt idx="110">
                  <c:v>101.97989628499407</c:v>
                </c:pt>
                <c:pt idx="111">
                  <c:v>99.278442078769075</c:v>
                </c:pt>
                <c:pt idx="112">
                  <c:v>95.778830947977582</c:v>
                </c:pt>
                <c:pt idx="113">
                  <c:v>91.849443011650294</c:v>
                </c:pt>
                <c:pt idx="114">
                  <c:v>93.936930352824163</c:v>
                </c:pt>
                <c:pt idx="115">
                  <c:v>94.550897217875303</c:v>
                </c:pt>
                <c:pt idx="116">
                  <c:v>100.56777249537645</c:v>
                </c:pt>
                <c:pt idx="117">
                  <c:v>102.34827640402477</c:v>
                </c:pt>
                <c:pt idx="118">
                  <c:v>102.90084658257079</c:v>
                </c:pt>
                <c:pt idx="119">
                  <c:v>101.61151616596339</c:v>
                </c:pt>
                <c:pt idx="120">
                  <c:v>103.08503664208612</c:v>
                </c:pt>
                <c:pt idx="121">
                  <c:v>100.19939237634578</c:v>
                </c:pt>
                <c:pt idx="122">
                  <c:v>99.032855332748611</c:v>
                </c:pt>
                <c:pt idx="123">
                  <c:v>93.377156070475536</c:v>
                </c:pt>
                <c:pt idx="124">
                  <c:v>96.638384559049172</c:v>
                </c:pt>
                <c:pt idx="125">
                  <c:v>93.077376741752573</c:v>
                </c:pt>
                <c:pt idx="126">
                  <c:v>97.559334856625895</c:v>
                </c:pt>
                <c:pt idx="127">
                  <c:v>95.717434261472462</c:v>
                </c:pt>
                <c:pt idx="128">
                  <c:v>95.901624320987793</c:v>
                </c:pt>
                <c:pt idx="129">
                  <c:v>99.384891475412857</c:v>
                </c:pt>
                <c:pt idx="130">
                  <c:v>87.20683521269909</c:v>
                </c:pt>
                <c:pt idx="131">
                  <c:v>80.06937941726558</c:v>
                </c:pt>
                <c:pt idx="132">
                  <c:v>67.147465351533668</c:v>
                </c:pt>
                <c:pt idx="133">
                  <c:v>57.325473229067235</c:v>
                </c:pt>
                <c:pt idx="134">
                  <c:v>56.418164984764239</c:v>
                </c:pt>
                <c:pt idx="135">
                  <c:v>58.296665015900942</c:v>
                </c:pt>
                <c:pt idx="136">
                  <c:v>60.266003026423384</c:v>
                </c:pt>
                <c:pt idx="137">
                  <c:v>63.28122064711286</c:v>
                </c:pt>
                <c:pt idx="138">
                  <c:v>62.056251525273943</c:v>
                </c:pt>
                <c:pt idx="139">
                  <c:v>58.422544526512553</c:v>
                </c:pt>
                <c:pt idx="140">
                  <c:v>55.749396515157471</c:v>
                </c:pt>
                <c:pt idx="141">
                  <c:v>51.587351441818882</c:v>
                </c:pt>
                <c:pt idx="142">
                  <c:v>52.566971964885454</c:v>
                </c:pt>
                <c:pt idx="143">
                  <c:v>47.500762755473872</c:v>
                </c:pt>
                <c:pt idx="144">
                  <c:v>41.903113071006572</c:v>
                </c:pt>
                <c:pt idx="145">
                  <c:v>38.488922798162442</c:v>
                </c:pt>
                <c:pt idx="146">
                  <c:v>39.304937947124863</c:v>
                </c:pt>
                <c:pt idx="147">
                  <c:v>41.486469525078782</c:v>
                </c:pt>
                <c:pt idx="148">
                  <c:v>43.82909740944779</c:v>
                </c:pt>
                <c:pt idx="149">
                  <c:v>46.291830104451442</c:v>
                </c:pt>
                <c:pt idx="150">
                  <c:v>46.986065433051792</c:v>
                </c:pt>
                <c:pt idx="151">
                  <c:v>46.615979136634159</c:v>
                </c:pt>
                <c:pt idx="152">
                  <c:v>46.610854971204532</c:v>
                </c:pt>
                <c:pt idx="153">
                  <c:v>49.376915119206359</c:v>
                </c:pt>
                <c:pt idx="154">
                  <c:v>51.665233815180699</c:v>
                </c:pt>
                <c:pt idx="155">
                  <c:v>50.627603692699374</c:v>
                </c:pt>
                <c:pt idx="156">
                  <c:v>53.80264549887854</c:v>
                </c:pt>
                <c:pt idx="157">
                  <c:v>55.851390092957296</c:v>
                </c:pt>
                <c:pt idx="158">
                  <c:v>54.536894305539818</c:v>
                </c:pt>
                <c:pt idx="159">
                  <c:v>54.388146236278523</c:v>
                </c:pt>
                <c:pt idx="160">
                  <c:v>54.737696481626429</c:v>
                </c:pt>
                <c:pt idx="161">
                  <c:v>53.059200655131178</c:v>
                </c:pt>
                <c:pt idx="162">
                  <c:v>51.044584394417527</c:v>
                </c:pt>
                <c:pt idx="163">
                  <c:v>51.884287129407056</c:v>
                </c:pt>
                <c:pt idx="164">
                  <c:v>53.090413609201278</c:v>
                </c:pt>
                <c:pt idx="165">
                  <c:v>57.359632577091311</c:v>
                </c:pt>
                <c:pt idx="166">
                  <c:v>60.326499958179234</c:v>
                </c:pt>
                <c:pt idx="167">
                  <c:v>62.07247425282381</c:v>
                </c:pt>
                <c:pt idx="168">
                  <c:v>61.952140782079823</c:v>
                </c:pt>
                <c:pt idx="169">
                  <c:v>62.940917312022684</c:v>
                </c:pt>
                <c:pt idx="170">
                  <c:v>64.116483768299844</c:v>
                </c:pt>
                <c:pt idx="171">
                  <c:v>64.103033432503594</c:v>
                </c:pt>
                <c:pt idx="172">
                  <c:v>66.768896574741063</c:v>
                </c:pt>
                <c:pt idx="173">
                  <c:v>69.398620424663335</c:v>
                </c:pt>
                <c:pt idx="174">
                  <c:v>71.592098910751815</c:v>
                </c:pt>
                <c:pt idx="175">
                  <c:v>71.835932090107264</c:v>
                </c:pt>
                <c:pt idx="176">
                  <c:v>73.647295044703824</c:v>
                </c:pt>
                <c:pt idx="177">
                  <c:v>73.720798059707988</c:v>
                </c:pt>
                <c:pt idx="178">
                  <c:v>72.488499215954718</c:v>
                </c:pt>
                <c:pt idx="179">
                  <c:v>69.342563446479303</c:v>
                </c:pt>
                <c:pt idx="180">
                  <c:v>63.026529513725883</c:v>
                </c:pt>
                <c:pt idx="181">
                  <c:v>62.289937652393455</c:v>
                </c:pt>
                <c:pt idx="182">
                  <c:v>61.656872627514794</c:v>
                </c:pt>
                <c:pt idx="183">
                  <c:v>62.181405071947829</c:v>
                </c:pt>
                <c:pt idx="184">
                  <c:v>66.682932852448957</c:v>
                </c:pt>
                <c:pt idx="185">
                  <c:v>62.266680047622856</c:v>
                </c:pt>
                <c:pt idx="186">
                  <c:v>61.295529851457161</c:v>
                </c:pt>
                <c:pt idx="187">
                  <c:v>61.639223726280356</c:v>
                </c:pt>
                <c:pt idx="188">
                  <c:v>61.744786140895954</c:v>
                </c:pt>
                <c:pt idx="189">
                  <c:v>60.702597352630363</c:v>
                </c:pt>
                <c:pt idx="190">
                  <c:v>60.748524789466039</c:v>
                </c:pt>
                <c:pt idx="191">
                  <c:v>62.704386792702707</c:v>
                </c:pt>
                <c:pt idx="192">
                  <c:v>61.457354179397136</c:v>
                </c:pt>
                <c:pt idx="193">
                  <c:v>61.860397447523255</c:v>
                </c:pt>
                <c:pt idx="194">
                  <c:v>55.077856747763242</c:v>
                </c:pt>
                <c:pt idx="195">
                  <c:v>47.806195341773481</c:v>
                </c:pt>
                <c:pt idx="196">
                  <c:v>38.94738652028073</c:v>
                </c:pt>
                <c:pt idx="197">
                  <c:v>36.1248736173008</c:v>
                </c:pt>
                <c:pt idx="198">
                  <c:v>37.938272216735989</c:v>
                </c:pt>
                <c:pt idx="199">
                  <c:v>42.090531265090519</c:v>
                </c:pt>
                <c:pt idx="200">
                  <c:v>47.036017267845445</c:v>
                </c:pt>
                <c:pt idx="201">
                  <c:v>55.28027202122</c:v>
                </c:pt>
                <c:pt idx="202">
                  <c:v>60.656413223309016</c:v>
                </c:pt>
                <c:pt idx="203">
                  <c:v>48.473000630472029</c:v>
                </c:pt>
                <c:pt idx="204">
                  <c:v>50.816773852529728</c:v>
                </c:pt>
                <c:pt idx="205">
                  <c:v>54.739410098818261</c:v>
                </c:pt>
                <c:pt idx="206">
                  <c:v>59.039129238954871</c:v>
                </c:pt>
                <c:pt idx="207">
                  <c:v>63.601984061489311</c:v>
                </c:pt>
                <c:pt idx="208">
                  <c:v>66.316995764243458</c:v>
                </c:pt>
                <c:pt idx="209">
                  <c:v>70.231611391029006</c:v>
                </c:pt>
                <c:pt idx="210">
                  <c:v>75.990159369493057</c:v>
                </c:pt>
                <c:pt idx="211">
                  <c:v>93.654521870425484</c:v>
                </c:pt>
                <c:pt idx="212">
                  <c:v>94.075238152045301</c:v>
                </c:pt>
                <c:pt idx="213">
                  <c:v>90.165699098188284</c:v>
                </c:pt>
                <c:pt idx="214">
                  <c:v>104.34513191881787</c:v>
                </c:pt>
                <c:pt idx="215">
                  <c:v>92.778896470707451</c:v>
                </c:pt>
                <c:pt idx="216">
                  <c:v>100</c:v>
                </c:pt>
                <c:pt idx="217">
                  <c:v>102.40409389939857</c:v>
                </c:pt>
                <c:pt idx="218">
                  <c:v>95.373126023284414</c:v>
                </c:pt>
                <c:pt idx="219">
                  <c:v>115.92157564995691</c:v>
                </c:pt>
                <c:pt idx="220">
                  <c:v>130.22757837306222</c:v>
                </c:pt>
                <c:pt idx="221">
                  <c:v>145.71761093808178</c:v>
                </c:pt>
                <c:pt idx="222">
                  <c:v>134.10126837663367</c:v>
                </c:pt>
                <c:pt idx="223">
                  <c:v>120.25319207525382</c:v>
                </c:pt>
                <c:pt idx="224">
                  <c:v>126.33438026097899</c:v>
                </c:pt>
                <c:pt idx="225">
                  <c:v>123.98930815843427</c:v>
                </c:pt>
                <c:pt idx="226">
                  <c:v>113.0640230225942</c:v>
                </c:pt>
                <c:pt idx="227">
                  <c:v>98.438080751224078</c:v>
                </c:pt>
                <c:pt idx="228">
                  <c:v>88.202863883641868</c:v>
                </c:pt>
                <c:pt idx="229">
                  <c:v>82.457569020204573</c:v>
                </c:pt>
                <c:pt idx="230">
                  <c:v>77.846277098211502</c:v>
                </c:pt>
                <c:pt idx="231">
                  <c:v>79.747604131343635</c:v>
                </c:pt>
                <c:pt idx="232">
                  <c:v>77.016454693025324</c:v>
                </c:pt>
                <c:pt idx="233">
                  <c:v>74.969316570509122</c:v>
                </c:pt>
                <c:pt idx="234">
                  <c:v>77.481890229248989</c:v>
                </c:pt>
                <c:pt idx="235">
                  <c:v>78.117500593198599</c:v>
                </c:pt>
                <c:pt idx="236">
                  <c:v>88.654023113401976</c:v>
                </c:pt>
                <c:pt idx="237">
                  <c:v>88.068353745029398</c:v>
                </c:pt>
                <c:pt idx="238">
                  <c:v>83.775732773563178</c:v>
                </c:pt>
                <c:pt idx="239">
                  <c:v>80.955392711536589</c:v>
                </c:pt>
                <c:pt idx="240">
                  <c:v>81.381307962528396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7-4B36-AF46-CF8AD8B58C3D}"/>
            </c:ext>
          </c:extLst>
        </c:ser>
        <c:ser>
          <c:idx val="4"/>
          <c:order val="1"/>
          <c:tx>
            <c:strRef>
              <c:f>'Commodity prices'!$F$13</c:f>
              <c:strCache>
                <c:ptCount val="1"/>
                <c:pt idx="0">
                  <c:v>Wheat(e)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'Commodity prices'!$F$14:$F$254</c:f>
              <c:numCache>
                <c:formatCode>0.0</c:formatCode>
                <c:ptCount val="241"/>
                <c:pt idx="0">
                  <c:v>33.634394027477384</c:v>
                </c:pt>
                <c:pt idx="1">
                  <c:v>33.058953819808998</c:v>
                </c:pt>
                <c:pt idx="2">
                  <c:v>31.243607990861737</c:v>
                </c:pt>
                <c:pt idx="3">
                  <c:v>30.407230312003314</c:v>
                </c:pt>
                <c:pt idx="4">
                  <c:v>28.528268554641823</c:v>
                </c:pt>
                <c:pt idx="5">
                  <c:v>30.494842419439511</c:v>
                </c:pt>
                <c:pt idx="6">
                  <c:v>30.315378909043371</c:v>
                </c:pt>
                <c:pt idx="7">
                  <c:v>31.612152393845903</c:v>
                </c:pt>
                <c:pt idx="8">
                  <c:v>31.068148259570343</c:v>
                </c:pt>
                <c:pt idx="9">
                  <c:v>31.011374083094413</c:v>
                </c:pt>
                <c:pt idx="10">
                  <c:v>30.521862350367474</c:v>
                </c:pt>
                <c:pt idx="11">
                  <c:v>30.484950729890166</c:v>
                </c:pt>
                <c:pt idx="12">
                  <c:v>28.443906573770395</c:v>
                </c:pt>
                <c:pt idx="13">
                  <c:v>28.939197600490633</c:v>
                </c:pt>
                <c:pt idx="14">
                  <c:v>28.656674246706913</c:v>
                </c:pt>
                <c:pt idx="15">
                  <c:v>29.048182822847686</c:v>
                </c:pt>
                <c:pt idx="16">
                  <c:v>30.156482125833872</c:v>
                </c:pt>
                <c:pt idx="17">
                  <c:v>32.246135142622357</c:v>
                </c:pt>
                <c:pt idx="18">
                  <c:v>33.885219012477791</c:v>
                </c:pt>
                <c:pt idx="19">
                  <c:v>32.530356897980937</c:v>
                </c:pt>
                <c:pt idx="20">
                  <c:v>33.201632609693505</c:v>
                </c:pt>
                <c:pt idx="21">
                  <c:v>33.750753857666368</c:v>
                </c:pt>
                <c:pt idx="22">
                  <c:v>36.310960643740913</c:v>
                </c:pt>
                <c:pt idx="23">
                  <c:v>35.219669755744228</c:v>
                </c:pt>
                <c:pt idx="24">
                  <c:v>36.412949169146749</c:v>
                </c:pt>
                <c:pt idx="25">
                  <c:v>39.001518794562671</c:v>
                </c:pt>
                <c:pt idx="26">
                  <c:v>39.404781781012765</c:v>
                </c:pt>
                <c:pt idx="27">
                  <c:v>40.871550141227189</c:v>
                </c:pt>
                <c:pt idx="28">
                  <c:v>38.344909726914075</c:v>
                </c:pt>
                <c:pt idx="29">
                  <c:v>39.56984935036747</c:v>
                </c:pt>
                <c:pt idx="30">
                  <c:v>42.823067069564694</c:v>
                </c:pt>
                <c:pt idx="31">
                  <c:v>42.335780502150307</c:v>
                </c:pt>
                <c:pt idx="32">
                  <c:v>41.250663785511229</c:v>
                </c:pt>
                <c:pt idx="33">
                  <c:v>39.586932037911893</c:v>
                </c:pt>
                <c:pt idx="34">
                  <c:v>40.377616432809724</c:v>
                </c:pt>
                <c:pt idx="35">
                  <c:v>40.19911977928848</c:v>
                </c:pt>
                <c:pt idx="36">
                  <c:v>40.039531499394286</c:v>
                </c:pt>
                <c:pt idx="37">
                  <c:v>39.517299749636571</c:v>
                </c:pt>
                <c:pt idx="38">
                  <c:v>45.032947057724925</c:v>
                </c:pt>
                <c:pt idx="39">
                  <c:v>48.135743384802538</c:v>
                </c:pt>
                <c:pt idx="40">
                  <c:v>52.440499891392754</c:v>
                </c:pt>
                <c:pt idx="41">
                  <c:v>65.931364691637057</c:v>
                </c:pt>
                <c:pt idx="42">
                  <c:v>67.668026782609843</c:v>
                </c:pt>
                <c:pt idx="43">
                  <c:v>64.976035727265383</c:v>
                </c:pt>
                <c:pt idx="44">
                  <c:v>74.426599562518163</c:v>
                </c:pt>
                <c:pt idx="45">
                  <c:v>74.838668438560006</c:v>
                </c:pt>
                <c:pt idx="46">
                  <c:v>85.809170379381356</c:v>
                </c:pt>
                <c:pt idx="47">
                  <c:v>88.781313973661369</c:v>
                </c:pt>
                <c:pt idx="48">
                  <c:v>73.136255675922712</c:v>
                </c:pt>
                <c:pt idx="49">
                  <c:v>66.378959925064621</c:v>
                </c:pt>
                <c:pt idx="50">
                  <c:v>70.374955210761598</c:v>
                </c:pt>
                <c:pt idx="51">
                  <c:v>66.262236382587631</c:v>
                </c:pt>
                <c:pt idx="52">
                  <c:v>66.496557610953403</c:v>
                </c:pt>
                <c:pt idx="53">
                  <c:v>59.67338357956308</c:v>
                </c:pt>
                <c:pt idx="54">
                  <c:v>47.929267805255613</c:v>
                </c:pt>
                <c:pt idx="55">
                  <c:v>45.80161376645534</c:v>
                </c:pt>
                <c:pt idx="56">
                  <c:v>44.446658375060579</c:v>
                </c:pt>
                <c:pt idx="57">
                  <c:v>48.2786034603497</c:v>
                </c:pt>
                <c:pt idx="58">
                  <c:v>45.365761195687284</c:v>
                </c:pt>
                <c:pt idx="59">
                  <c:v>46.636596010539492</c:v>
                </c:pt>
                <c:pt idx="60">
                  <c:v>47.139623751586981</c:v>
                </c:pt>
                <c:pt idx="61">
                  <c:v>52.794729162544428</c:v>
                </c:pt>
                <c:pt idx="62">
                  <c:v>51.81814963067356</c:v>
                </c:pt>
                <c:pt idx="63">
                  <c:v>45.398639822882011</c:v>
                </c:pt>
                <c:pt idx="64">
                  <c:v>42.475550819219436</c:v>
                </c:pt>
                <c:pt idx="65">
                  <c:v>38.582888361849868</c:v>
                </c:pt>
                <c:pt idx="66">
                  <c:v>40.148778144974564</c:v>
                </c:pt>
                <c:pt idx="67">
                  <c:v>42.609907394035702</c:v>
                </c:pt>
                <c:pt idx="68">
                  <c:v>41.643394772149087</c:v>
                </c:pt>
                <c:pt idx="69">
                  <c:v>40.621654826296236</c:v>
                </c:pt>
                <c:pt idx="70">
                  <c:v>39.16976255855274</c:v>
                </c:pt>
                <c:pt idx="71">
                  <c:v>38.579202017919165</c:v>
                </c:pt>
                <c:pt idx="72">
                  <c:v>38.941608786948798</c:v>
                </c:pt>
                <c:pt idx="73">
                  <c:v>36.667256698231306</c:v>
                </c:pt>
                <c:pt idx="74">
                  <c:v>31.834941542250856</c:v>
                </c:pt>
                <c:pt idx="75">
                  <c:v>39.536765181572044</c:v>
                </c:pt>
                <c:pt idx="76">
                  <c:v>49.71879027133339</c:v>
                </c:pt>
                <c:pt idx="77">
                  <c:v>54.852527367838398</c:v>
                </c:pt>
                <c:pt idx="78">
                  <c:v>54.561499730312157</c:v>
                </c:pt>
                <c:pt idx="79">
                  <c:v>55.338548052735824</c:v>
                </c:pt>
                <c:pt idx="80">
                  <c:v>61.88824591754161</c:v>
                </c:pt>
                <c:pt idx="81">
                  <c:v>65.933727912956314</c:v>
                </c:pt>
                <c:pt idx="82">
                  <c:v>70.287584507652241</c:v>
                </c:pt>
                <c:pt idx="83">
                  <c:v>63.953030742969638</c:v>
                </c:pt>
                <c:pt idx="84">
                  <c:v>67.865509526136719</c:v>
                </c:pt>
                <c:pt idx="85">
                  <c:v>71.732734122847688</c:v>
                </c:pt>
                <c:pt idx="86">
                  <c:v>65.908158858946464</c:v>
                </c:pt>
                <c:pt idx="87">
                  <c:v>61.355986467503229</c:v>
                </c:pt>
                <c:pt idx="88">
                  <c:v>66.036704394704017</c:v>
                </c:pt>
                <c:pt idx="89">
                  <c:v>63.785379800545151</c:v>
                </c:pt>
                <c:pt idx="90">
                  <c:v>58.353019662037639</c:v>
                </c:pt>
                <c:pt idx="91">
                  <c:v>56.736876563257141</c:v>
                </c:pt>
                <c:pt idx="92">
                  <c:v>54.318770622173318</c:v>
                </c:pt>
                <c:pt idx="93">
                  <c:v>55.502579176677834</c:v>
                </c:pt>
                <c:pt idx="94">
                  <c:v>56.084025053000317</c:v>
                </c:pt>
                <c:pt idx="95">
                  <c:v>57.316720660305286</c:v>
                </c:pt>
                <c:pt idx="96">
                  <c:v>53.772395774533599</c:v>
                </c:pt>
                <c:pt idx="97">
                  <c:v>53.37561056745276</c:v>
                </c:pt>
                <c:pt idx="98">
                  <c:v>55.764399834437086</c:v>
                </c:pt>
                <c:pt idx="99">
                  <c:v>69.796468009437092</c:v>
                </c:pt>
                <c:pt idx="100">
                  <c:v>70.546024608829356</c:v>
                </c:pt>
                <c:pt idx="101">
                  <c:v>71.357802409217015</c:v>
                </c:pt>
                <c:pt idx="102">
                  <c:v>72.321851678848333</c:v>
                </c:pt>
                <c:pt idx="103">
                  <c:v>72.852293530932016</c:v>
                </c:pt>
                <c:pt idx="104">
                  <c:v>70.255725024228724</c:v>
                </c:pt>
                <c:pt idx="105">
                  <c:v>67.733344189145541</c:v>
                </c:pt>
                <c:pt idx="106">
                  <c:v>64.394898966241314</c:v>
                </c:pt>
                <c:pt idx="107">
                  <c:v>62.540207175738971</c:v>
                </c:pt>
                <c:pt idx="108">
                  <c:v>62.243456489258598</c:v>
                </c:pt>
                <c:pt idx="109">
                  <c:v>64.543274309481518</c:v>
                </c:pt>
                <c:pt idx="110">
                  <c:v>63.282083891939912</c:v>
                </c:pt>
                <c:pt idx="111">
                  <c:v>61.501579773057671</c:v>
                </c:pt>
                <c:pt idx="112">
                  <c:v>61.649955116297846</c:v>
                </c:pt>
                <c:pt idx="113">
                  <c:v>62.087662378856415</c:v>
                </c:pt>
                <c:pt idx="114">
                  <c:v>65.758097432260541</c:v>
                </c:pt>
                <c:pt idx="115">
                  <c:v>61.934991959891384</c:v>
                </c:pt>
                <c:pt idx="116">
                  <c:v>58.867034243977145</c:v>
                </c:pt>
                <c:pt idx="117">
                  <c:v>55.640753715070254</c:v>
                </c:pt>
                <c:pt idx="118">
                  <c:v>58.979198937974473</c:v>
                </c:pt>
                <c:pt idx="119">
                  <c:v>65.359338697302547</c:v>
                </c:pt>
                <c:pt idx="120">
                  <c:v>65.581901712162818</c:v>
                </c:pt>
                <c:pt idx="121">
                  <c:v>67.584968845905351</c:v>
                </c:pt>
                <c:pt idx="122">
                  <c:v>61.872518131158138</c:v>
                </c:pt>
                <c:pt idx="123">
                  <c:v>56.605193446131487</c:v>
                </c:pt>
                <c:pt idx="124">
                  <c:v>53.192560551607173</c:v>
                </c:pt>
                <c:pt idx="125">
                  <c:v>49.186426284122113</c:v>
                </c:pt>
                <c:pt idx="126">
                  <c:v>49.557364642222588</c:v>
                </c:pt>
                <c:pt idx="127">
                  <c:v>52.228120820545954</c:v>
                </c:pt>
                <c:pt idx="128">
                  <c:v>54.453750969148764</c:v>
                </c:pt>
                <c:pt idx="129">
                  <c:v>50.15086601518334</c:v>
                </c:pt>
                <c:pt idx="130">
                  <c:v>47.851048194960427</c:v>
                </c:pt>
                <c:pt idx="131">
                  <c:v>46.589857777418835</c:v>
                </c:pt>
                <c:pt idx="132">
                  <c:v>45.106104345016959</c:v>
                </c:pt>
                <c:pt idx="133">
                  <c:v>43.4739755693749</c:v>
                </c:pt>
                <c:pt idx="134">
                  <c:v>42.361160495073499</c:v>
                </c:pt>
                <c:pt idx="135">
                  <c:v>39.838779659990308</c:v>
                </c:pt>
                <c:pt idx="136">
                  <c:v>36.277771422225818</c:v>
                </c:pt>
                <c:pt idx="137">
                  <c:v>34.86820566144403</c:v>
                </c:pt>
                <c:pt idx="138">
                  <c:v>34.871173168308836</c:v>
                </c:pt>
                <c:pt idx="139">
                  <c:v>35.758457720885161</c:v>
                </c:pt>
                <c:pt idx="140">
                  <c:v>38.206650884348257</c:v>
                </c:pt>
                <c:pt idx="141">
                  <c:v>39.022715272169279</c:v>
                </c:pt>
                <c:pt idx="142">
                  <c:v>37.761524854627687</c:v>
                </c:pt>
                <c:pt idx="143">
                  <c:v>38.577589242448717</c:v>
                </c:pt>
                <c:pt idx="144">
                  <c:v>37.835712526247782</c:v>
                </c:pt>
                <c:pt idx="145">
                  <c:v>34.71983031820384</c:v>
                </c:pt>
                <c:pt idx="146">
                  <c:v>34.942393333064125</c:v>
                </c:pt>
                <c:pt idx="147">
                  <c:v>30.639508379098697</c:v>
                </c:pt>
                <c:pt idx="148">
                  <c:v>30.12019467775804</c:v>
                </c:pt>
                <c:pt idx="149">
                  <c:v>30.416945364238412</c:v>
                </c:pt>
                <c:pt idx="150">
                  <c:v>30.639508379098697</c:v>
                </c:pt>
                <c:pt idx="151">
                  <c:v>30.416945364238412</c:v>
                </c:pt>
                <c:pt idx="152">
                  <c:v>28.636441245356163</c:v>
                </c:pt>
                <c:pt idx="153">
                  <c:v>30.936259065579069</c:v>
                </c:pt>
                <c:pt idx="154">
                  <c:v>31.30719742367954</c:v>
                </c:pt>
                <c:pt idx="155">
                  <c:v>31.158822080439354</c:v>
                </c:pt>
                <c:pt idx="156">
                  <c:v>33.532827572282351</c:v>
                </c:pt>
                <c:pt idx="157">
                  <c:v>36.426146765466008</c:v>
                </c:pt>
                <c:pt idx="158">
                  <c:v>38.280838555968344</c:v>
                </c:pt>
                <c:pt idx="159">
                  <c:v>40.877407062671622</c:v>
                </c:pt>
                <c:pt idx="160">
                  <c:v>34.571454974963657</c:v>
                </c:pt>
                <c:pt idx="161">
                  <c:v>36.055208407365534</c:v>
                </c:pt>
                <c:pt idx="162">
                  <c:v>35.461707034404782</c:v>
                </c:pt>
                <c:pt idx="163">
                  <c:v>36.277771422225818</c:v>
                </c:pt>
                <c:pt idx="164">
                  <c:v>37.168023481666943</c:v>
                </c:pt>
                <c:pt idx="165">
                  <c:v>38.800152257309001</c:v>
                </c:pt>
                <c:pt idx="166">
                  <c:v>38.800152257309001</c:v>
                </c:pt>
                <c:pt idx="167">
                  <c:v>38.800152257309001</c:v>
                </c:pt>
                <c:pt idx="168">
                  <c:v>43.177224882894521</c:v>
                </c:pt>
                <c:pt idx="169">
                  <c:v>43.177224882894521</c:v>
                </c:pt>
                <c:pt idx="170">
                  <c:v>44.290039957195937</c:v>
                </c:pt>
                <c:pt idx="171">
                  <c:v>44.067476942335652</c:v>
                </c:pt>
                <c:pt idx="172">
                  <c:v>47.776860523340339</c:v>
                </c:pt>
                <c:pt idx="173">
                  <c:v>42.880474196414148</c:v>
                </c:pt>
                <c:pt idx="174">
                  <c:v>43.103037211274433</c:v>
                </c:pt>
                <c:pt idx="175">
                  <c:v>41.0999700775319</c:v>
                </c:pt>
                <c:pt idx="176">
                  <c:v>42.657911181553871</c:v>
                </c:pt>
                <c:pt idx="177">
                  <c:v>42.361160495073499</c:v>
                </c:pt>
                <c:pt idx="178">
                  <c:v>44.215852285575842</c:v>
                </c:pt>
                <c:pt idx="179">
                  <c:v>41.545096107252469</c:v>
                </c:pt>
                <c:pt idx="180">
                  <c:v>40.283905689710878</c:v>
                </c:pt>
                <c:pt idx="181">
                  <c:v>40.283905689710878</c:v>
                </c:pt>
                <c:pt idx="182">
                  <c:v>41.619283778872557</c:v>
                </c:pt>
                <c:pt idx="183">
                  <c:v>39.616216645130031</c:v>
                </c:pt>
                <c:pt idx="184">
                  <c:v>36.574522108706191</c:v>
                </c:pt>
                <c:pt idx="185">
                  <c:v>38.280838555968344</c:v>
                </c:pt>
                <c:pt idx="186">
                  <c:v>40.283905689710878</c:v>
                </c:pt>
                <c:pt idx="187">
                  <c:v>41.025782405911812</c:v>
                </c:pt>
                <c:pt idx="188">
                  <c:v>42.583723509933776</c:v>
                </c:pt>
                <c:pt idx="189">
                  <c:v>45.328667359877244</c:v>
                </c:pt>
                <c:pt idx="190">
                  <c:v>43.4739755693749</c:v>
                </c:pt>
                <c:pt idx="191">
                  <c:v>42.212785151833309</c:v>
                </c:pt>
                <c:pt idx="192">
                  <c:v>44.215852285575842</c:v>
                </c:pt>
                <c:pt idx="193">
                  <c:v>41.545096107252469</c:v>
                </c:pt>
                <c:pt idx="194">
                  <c:v>40.061342674850593</c:v>
                </c:pt>
                <c:pt idx="195">
                  <c:v>44.849378129542892</c:v>
                </c:pt>
                <c:pt idx="196">
                  <c:v>45.025036343078668</c:v>
                </c:pt>
                <c:pt idx="197">
                  <c:v>50.008076239702802</c:v>
                </c:pt>
                <c:pt idx="198">
                  <c:v>54.991116136326937</c:v>
                </c:pt>
                <c:pt idx="199">
                  <c:v>55.120335971571642</c:v>
                </c:pt>
                <c:pt idx="200">
                  <c:v>54.221854304635762</c:v>
                </c:pt>
                <c:pt idx="201">
                  <c:v>58.41140365046035</c:v>
                </c:pt>
                <c:pt idx="202">
                  <c:v>58.431594249717335</c:v>
                </c:pt>
                <c:pt idx="203">
                  <c:v>55.146583750605714</c:v>
                </c:pt>
                <c:pt idx="204">
                  <c:v>56.725488612502019</c:v>
                </c:pt>
                <c:pt idx="205">
                  <c:v>60.016556291390735</c:v>
                </c:pt>
                <c:pt idx="206">
                  <c:v>57.654256178323379</c:v>
                </c:pt>
                <c:pt idx="207">
                  <c:v>59.414876433532548</c:v>
                </c:pt>
                <c:pt idx="208">
                  <c:v>65.522532708770797</c:v>
                </c:pt>
                <c:pt idx="209">
                  <c:v>68.153367791956072</c:v>
                </c:pt>
                <c:pt idx="210">
                  <c:v>71.609998384752075</c:v>
                </c:pt>
                <c:pt idx="211">
                  <c:v>76.613228880633173</c:v>
                </c:pt>
                <c:pt idx="212">
                  <c:v>76.08019706024875</c:v>
                </c:pt>
                <c:pt idx="213">
                  <c:v>75.561298659344217</c:v>
                </c:pt>
                <c:pt idx="214">
                  <c:v>78.844290098530138</c:v>
                </c:pt>
                <c:pt idx="215">
                  <c:v>98.186884186722665</c:v>
                </c:pt>
                <c:pt idx="216">
                  <c:v>100</c:v>
                </c:pt>
                <c:pt idx="217">
                  <c:v>105.4534808593119</c:v>
                </c:pt>
                <c:pt idx="218">
                  <c:v>92.793975125181717</c:v>
                </c:pt>
                <c:pt idx="219">
                  <c:v>77.22904215797125</c:v>
                </c:pt>
                <c:pt idx="220">
                  <c:v>77.301728315296401</c:v>
                </c:pt>
                <c:pt idx="221">
                  <c:v>84.626877725730893</c:v>
                </c:pt>
                <c:pt idx="222">
                  <c:v>88.424729445969959</c:v>
                </c:pt>
                <c:pt idx="223">
                  <c:v>85.3416249394282</c:v>
                </c:pt>
                <c:pt idx="224">
                  <c:v>78.002342109513805</c:v>
                </c:pt>
                <c:pt idx="225">
                  <c:v>76.796963333871759</c:v>
                </c:pt>
                <c:pt idx="226">
                  <c:v>79.702390566952033</c:v>
                </c:pt>
                <c:pt idx="227">
                  <c:v>74.676950411888228</c:v>
                </c:pt>
                <c:pt idx="228">
                  <c:v>76.356808270069465</c:v>
                </c:pt>
                <c:pt idx="229">
                  <c:v>74.248909707640138</c:v>
                </c:pt>
                <c:pt idx="230">
                  <c:v>69.758520432886456</c:v>
                </c:pt>
                <c:pt idx="231">
                  <c:v>69.758520432886456</c:v>
                </c:pt>
                <c:pt idx="232">
                  <c:v>63.765950573413022</c:v>
                </c:pt>
                <c:pt idx="233">
                  <c:v>63.535777741883379</c:v>
                </c:pt>
                <c:pt idx="234">
                  <c:v>60.188176385075124</c:v>
                </c:pt>
                <c:pt idx="235">
                  <c:v>57.250444193183661</c:v>
                </c:pt>
                <c:pt idx="236">
                  <c:v>58.778872556937486</c:v>
                </c:pt>
                <c:pt idx="237">
                  <c:v>57.323130350508812</c:v>
                </c:pt>
                <c:pt idx="238">
                  <c:v>56.230818930705858</c:v>
                </c:pt>
                <c:pt idx="239">
                  <c:v>55.489823937974478</c:v>
                </c:pt>
                <c:pt idx="240">
                  <c:v>54.979001776772741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7-4B36-AF46-CF8AD8B5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31539807524059"/>
          <c:y val="0.84245802013162874"/>
          <c:w val="0.76336920384951878"/>
          <c:h val="0.12969912174417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77996500437438E-2"/>
          <c:y val="4.7619047619047616E-2"/>
          <c:w val="0.83048862642169741"/>
          <c:h val="0.66264273783958816"/>
        </c:manualLayout>
      </c:layout>
      <c:lineChart>
        <c:grouping val="standard"/>
        <c:varyColors val="0"/>
        <c:ser>
          <c:idx val="1"/>
          <c:order val="0"/>
          <c:tx>
            <c:strRef>
              <c:f>'Interest rates'!$B$12</c:f>
              <c:strCache>
                <c:ptCount val="1"/>
                <c:pt idx="0">
                  <c:v>United States(a)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'Interest rates'!$B$13:$B$253</c:f>
              <c:numCache>
                <c:formatCode>0.00</c:formatCode>
                <c:ptCount val="241"/>
                <c:pt idx="0">
                  <c:v>1</c:v>
                </c:pt>
                <c:pt idx="1">
                  <c:v>1</c:v>
                </c:pt>
                <c:pt idx="2">
                  <c:v>1.25</c:v>
                </c:pt>
                <c:pt idx="3">
                  <c:v>1.25</c:v>
                </c:pt>
                <c:pt idx="4">
                  <c:v>1.5</c:v>
                </c:pt>
                <c:pt idx="5">
                  <c:v>1.75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2.75</c:v>
                </c:pt>
                <c:pt idx="13">
                  <c:v>3</c:v>
                </c:pt>
                <c:pt idx="14">
                  <c:v>3.25</c:v>
                </c:pt>
                <c:pt idx="15">
                  <c:v>3.25</c:v>
                </c:pt>
                <c:pt idx="16">
                  <c:v>3.5</c:v>
                </c:pt>
                <c:pt idx="17">
                  <c:v>3.75</c:v>
                </c:pt>
                <c:pt idx="18">
                  <c:v>3.75</c:v>
                </c:pt>
                <c:pt idx="19">
                  <c:v>4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4.75</c:v>
                </c:pt>
                <c:pt idx="24">
                  <c:v>4.75</c:v>
                </c:pt>
                <c:pt idx="25">
                  <c:v>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39">
                  <c:v>5.25</c:v>
                </c:pt>
                <c:pt idx="40">
                  <c:v>5.25</c:v>
                </c:pt>
                <c:pt idx="41">
                  <c:v>4.75</c:v>
                </c:pt>
                <c:pt idx="42">
                  <c:v>4.5</c:v>
                </c:pt>
                <c:pt idx="43">
                  <c:v>4.5</c:v>
                </c:pt>
                <c:pt idx="44">
                  <c:v>4.25</c:v>
                </c:pt>
                <c:pt idx="45">
                  <c:v>3</c:v>
                </c:pt>
                <c:pt idx="46">
                  <c:v>3</c:v>
                </c:pt>
                <c:pt idx="47">
                  <c:v>2.25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0.125</c:v>
                </c:pt>
                <c:pt idx="126">
                  <c:v>0.125</c:v>
                </c:pt>
                <c:pt idx="127">
                  <c:v>0.125</c:v>
                </c:pt>
                <c:pt idx="128">
                  <c:v>0.125</c:v>
                </c:pt>
                <c:pt idx="129">
                  <c:v>0.125</c:v>
                </c:pt>
                <c:pt idx="130">
                  <c:v>0.125</c:v>
                </c:pt>
                <c:pt idx="131">
                  <c:v>0.125</c:v>
                </c:pt>
                <c:pt idx="132">
                  <c:v>0.125</c:v>
                </c:pt>
                <c:pt idx="133">
                  <c:v>0.125</c:v>
                </c:pt>
                <c:pt idx="134">
                  <c:v>0.125</c:v>
                </c:pt>
                <c:pt idx="135">
                  <c:v>0.125</c:v>
                </c:pt>
                <c:pt idx="136">
                  <c:v>0.125</c:v>
                </c:pt>
                <c:pt idx="137">
                  <c:v>0.125</c:v>
                </c:pt>
                <c:pt idx="138">
                  <c:v>0.125</c:v>
                </c:pt>
                <c:pt idx="139">
                  <c:v>0.125</c:v>
                </c:pt>
                <c:pt idx="140">
                  <c:v>0.375</c:v>
                </c:pt>
                <c:pt idx="141">
                  <c:v>0.375</c:v>
                </c:pt>
                <c:pt idx="142">
                  <c:v>0.375</c:v>
                </c:pt>
                <c:pt idx="143">
                  <c:v>0.375</c:v>
                </c:pt>
                <c:pt idx="144">
                  <c:v>0.375</c:v>
                </c:pt>
                <c:pt idx="145">
                  <c:v>0.375</c:v>
                </c:pt>
                <c:pt idx="146">
                  <c:v>0.375</c:v>
                </c:pt>
                <c:pt idx="147">
                  <c:v>0.375</c:v>
                </c:pt>
                <c:pt idx="148">
                  <c:v>0.375</c:v>
                </c:pt>
                <c:pt idx="149">
                  <c:v>0.375</c:v>
                </c:pt>
                <c:pt idx="150">
                  <c:v>0.375</c:v>
                </c:pt>
                <c:pt idx="151">
                  <c:v>0.375</c:v>
                </c:pt>
                <c:pt idx="152">
                  <c:v>0.625</c:v>
                </c:pt>
                <c:pt idx="153">
                  <c:v>0.625</c:v>
                </c:pt>
                <c:pt idx="154">
                  <c:v>0.625</c:v>
                </c:pt>
                <c:pt idx="155">
                  <c:v>0.875</c:v>
                </c:pt>
                <c:pt idx="156">
                  <c:v>0.875</c:v>
                </c:pt>
                <c:pt idx="157">
                  <c:v>0.875</c:v>
                </c:pt>
                <c:pt idx="158">
                  <c:v>1.125</c:v>
                </c:pt>
                <c:pt idx="159">
                  <c:v>1.125</c:v>
                </c:pt>
                <c:pt idx="160">
                  <c:v>1.125</c:v>
                </c:pt>
                <c:pt idx="161">
                  <c:v>1.125</c:v>
                </c:pt>
                <c:pt idx="162">
                  <c:v>1.125</c:v>
                </c:pt>
                <c:pt idx="163">
                  <c:v>1.125</c:v>
                </c:pt>
                <c:pt idx="164">
                  <c:v>1.375</c:v>
                </c:pt>
                <c:pt idx="165">
                  <c:v>1.375</c:v>
                </c:pt>
                <c:pt idx="166">
                  <c:v>1.375</c:v>
                </c:pt>
                <c:pt idx="167">
                  <c:v>1.625</c:v>
                </c:pt>
                <c:pt idx="168">
                  <c:v>1.625</c:v>
                </c:pt>
                <c:pt idx="169">
                  <c:v>1.625</c:v>
                </c:pt>
                <c:pt idx="170">
                  <c:v>1.875</c:v>
                </c:pt>
                <c:pt idx="171">
                  <c:v>1.875</c:v>
                </c:pt>
                <c:pt idx="172">
                  <c:v>1.875</c:v>
                </c:pt>
                <c:pt idx="173">
                  <c:v>2.125</c:v>
                </c:pt>
                <c:pt idx="174">
                  <c:v>2.125</c:v>
                </c:pt>
                <c:pt idx="175">
                  <c:v>2.125</c:v>
                </c:pt>
                <c:pt idx="176">
                  <c:v>2.375</c:v>
                </c:pt>
                <c:pt idx="177">
                  <c:v>2.375</c:v>
                </c:pt>
                <c:pt idx="178">
                  <c:v>2.375</c:v>
                </c:pt>
                <c:pt idx="179">
                  <c:v>2.375</c:v>
                </c:pt>
                <c:pt idx="180">
                  <c:v>2.375</c:v>
                </c:pt>
                <c:pt idx="181">
                  <c:v>2.375</c:v>
                </c:pt>
                <c:pt idx="182">
                  <c:v>2.375</c:v>
                </c:pt>
                <c:pt idx="183">
                  <c:v>2.125</c:v>
                </c:pt>
                <c:pt idx="184">
                  <c:v>2.125</c:v>
                </c:pt>
                <c:pt idx="185">
                  <c:v>1.875</c:v>
                </c:pt>
                <c:pt idx="186">
                  <c:v>1.625</c:v>
                </c:pt>
                <c:pt idx="187">
                  <c:v>1.625</c:v>
                </c:pt>
                <c:pt idx="188">
                  <c:v>1.625</c:v>
                </c:pt>
                <c:pt idx="189">
                  <c:v>1.625</c:v>
                </c:pt>
                <c:pt idx="190">
                  <c:v>1.625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0.125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0.125</c:v>
                </c:pt>
                <c:pt idx="204">
                  <c:v>0.125</c:v>
                </c:pt>
                <c:pt idx="205">
                  <c:v>0.125</c:v>
                </c:pt>
                <c:pt idx="206">
                  <c:v>0.125</c:v>
                </c:pt>
                <c:pt idx="207">
                  <c:v>0.125</c:v>
                </c:pt>
                <c:pt idx="208">
                  <c:v>0.125</c:v>
                </c:pt>
                <c:pt idx="209">
                  <c:v>0.125</c:v>
                </c:pt>
                <c:pt idx="210">
                  <c:v>0.125</c:v>
                </c:pt>
                <c:pt idx="211">
                  <c:v>0.125</c:v>
                </c:pt>
                <c:pt idx="212">
                  <c:v>0.125</c:v>
                </c:pt>
                <c:pt idx="213">
                  <c:v>0.125</c:v>
                </c:pt>
                <c:pt idx="214">
                  <c:v>0.125</c:v>
                </c:pt>
                <c:pt idx="215">
                  <c:v>0.375</c:v>
                </c:pt>
                <c:pt idx="216">
                  <c:v>0.375</c:v>
                </c:pt>
                <c:pt idx="217">
                  <c:v>0.875</c:v>
                </c:pt>
                <c:pt idx="218">
                  <c:v>1.625</c:v>
                </c:pt>
                <c:pt idx="219">
                  <c:v>2.375</c:v>
                </c:pt>
                <c:pt idx="220">
                  <c:v>2.375</c:v>
                </c:pt>
                <c:pt idx="221">
                  <c:v>3.125</c:v>
                </c:pt>
                <c:pt idx="222">
                  <c:v>3.125</c:v>
                </c:pt>
                <c:pt idx="223">
                  <c:v>3.875</c:v>
                </c:pt>
                <c:pt idx="224">
                  <c:v>4.375</c:v>
                </c:pt>
                <c:pt idx="225">
                  <c:v>4.375</c:v>
                </c:pt>
                <c:pt idx="226">
                  <c:v>4.625</c:v>
                </c:pt>
                <c:pt idx="227">
                  <c:v>4.875</c:v>
                </c:pt>
                <c:pt idx="228">
                  <c:v>4.875</c:v>
                </c:pt>
                <c:pt idx="229">
                  <c:v>5.125</c:v>
                </c:pt>
                <c:pt idx="230">
                  <c:v>5.125</c:v>
                </c:pt>
                <c:pt idx="231">
                  <c:v>5.375</c:v>
                </c:pt>
                <c:pt idx="232">
                  <c:v>5.375</c:v>
                </c:pt>
                <c:pt idx="233">
                  <c:v>5.375</c:v>
                </c:pt>
                <c:pt idx="234">
                  <c:v>5.375</c:v>
                </c:pt>
                <c:pt idx="235">
                  <c:v>5.375</c:v>
                </c:pt>
                <c:pt idx="236">
                  <c:v>5.375</c:v>
                </c:pt>
                <c:pt idx="237">
                  <c:v>5.375</c:v>
                </c:pt>
                <c:pt idx="238">
                  <c:v>5.375</c:v>
                </c:pt>
                <c:pt idx="239">
                  <c:v>5.375</c:v>
                </c:pt>
                <c:pt idx="240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33F-86E0-E4298BEE6E99}"/>
            </c:ext>
          </c:extLst>
        </c:ser>
        <c:ser>
          <c:idx val="2"/>
          <c:order val="1"/>
          <c:tx>
            <c:strRef>
              <c:f>'Interest rates'!$C$12</c:f>
              <c:strCache>
                <c:ptCount val="1"/>
                <c:pt idx="0">
                  <c:v>Japan(b)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'Interest rates'!$C$13:$C$253</c:f>
              <c:numCache>
                <c:formatCode>0.00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0.3</c:v>
                </c:pt>
                <c:pt idx="55">
                  <c:v>0.3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0.1</c:v>
                </c:pt>
                <c:pt idx="24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33F-86E0-E4298BEE6E99}"/>
            </c:ext>
          </c:extLst>
        </c:ser>
        <c:ser>
          <c:idx val="4"/>
          <c:order val="2"/>
          <c:tx>
            <c:strRef>
              <c:f>'Interest rates'!$D$12</c:f>
              <c:strCache>
                <c:ptCount val="1"/>
                <c:pt idx="0">
                  <c:v>United Kingdom(c)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'Interest rates'!$D$13:$D$253</c:f>
              <c:numCache>
                <c:formatCode>0.00</c:formatCode>
                <c:ptCount val="241"/>
                <c:pt idx="0">
                  <c:v>4</c:v>
                </c:pt>
                <c:pt idx="1">
                  <c:v>4.25</c:v>
                </c:pt>
                <c:pt idx="2">
                  <c:v>4.5</c:v>
                </c:pt>
                <c:pt idx="3">
                  <c:v>4.5</c:v>
                </c:pt>
                <c:pt idx="4">
                  <c:v>4.75</c:v>
                </c:pt>
                <c:pt idx="5">
                  <c:v>4.75</c:v>
                </c:pt>
                <c:pt idx="6">
                  <c:v>4.75</c:v>
                </c:pt>
                <c:pt idx="7">
                  <c:v>4.75</c:v>
                </c:pt>
                <c:pt idx="8">
                  <c:v>4.75</c:v>
                </c:pt>
                <c:pt idx="9">
                  <c:v>4.75</c:v>
                </c:pt>
                <c:pt idx="10">
                  <c:v>4.75</c:v>
                </c:pt>
                <c:pt idx="11">
                  <c:v>4.75</c:v>
                </c:pt>
                <c:pt idx="12">
                  <c:v>4.75</c:v>
                </c:pt>
                <c:pt idx="13">
                  <c:v>4.75</c:v>
                </c:pt>
                <c:pt idx="14">
                  <c:v>4.75</c:v>
                </c:pt>
                <c:pt idx="15">
                  <c:v>4.75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4.75</c:v>
                </c:pt>
                <c:pt idx="29">
                  <c:v>4.75</c:v>
                </c:pt>
                <c:pt idx="30">
                  <c:v>4.75</c:v>
                </c:pt>
                <c:pt idx="31">
                  <c:v>5</c:v>
                </c:pt>
                <c:pt idx="32">
                  <c:v>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5.5</c:v>
                </c:pt>
                <c:pt idx="38">
                  <c:v>5.5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5.75</c:v>
                </c:pt>
                <c:pt idx="44">
                  <c:v>5.5</c:v>
                </c:pt>
                <c:pt idx="45">
                  <c:v>5.5</c:v>
                </c:pt>
                <c:pt idx="46">
                  <c:v>5.25</c:v>
                </c:pt>
                <c:pt idx="47">
                  <c:v>5.25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4.5</c:v>
                </c:pt>
                <c:pt idx="55">
                  <c:v>3</c:v>
                </c:pt>
                <c:pt idx="56">
                  <c:v>2</c:v>
                </c:pt>
                <c:pt idx="57">
                  <c:v>1.5</c:v>
                </c:pt>
                <c:pt idx="58">
                  <c:v>1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0.25</c:v>
                </c:pt>
                <c:pt idx="213">
                  <c:v>0.25</c:v>
                </c:pt>
                <c:pt idx="214">
                  <c:v>0.5</c:v>
                </c:pt>
                <c:pt idx="215">
                  <c:v>0.75</c:v>
                </c:pt>
                <c:pt idx="216">
                  <c:v>0.75</c:v>
                </c:pt>
                <c:pt idx="217">
                  <c:v>1</c:v>
                </c:pt>
                <c:pt idx="218">
                  <c:v>1.25</c:v>
                </c:pt>
                <c:pt idx="219">
                  <c:v>1.25</c:v>
                </c:pt>
                <c:pt idx="220">
                  <c:v>1.75</c:v>
                </c:pt>
                <c:pt idx="221">
                  <c:v>2.25</c:v>
                </c:pt>
                <c:pt idx="222">
                  <c:v>2.25</c:v>
                </c:pt>
                <c:pt idx="223">
                  <c:v>3</c:v>
                </c:pt>
                <c:pt idx="224">
                  <c:v>3.5</c:v>
                </c:pt>
                <c:pt idx="225">
                  <c:v>3.5</c:v>
                </c:pt>
                <c:pt idx="226">
                  <c:v>4</c:v>
                </c:pt>
                <c:pt idx="227">
                  <c:v>4.25</c:v>
                </c:pt>
                <c:pt idx="228">
                  <c:v>4.25</c:v>
                </c:pt>
                <c:pt idx="229">
                  <c:v>4.5</c:v>
                </c:pt>
                <c:pt idx="230">
                  <c:v>5</c:v>
                </c:pt>
                <c:pt idx="231">
                  <c:v>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33F-86E0-E4298BEE6E99}"/>
            </c:ext>
          </c:extLst>
        </c:ser>
        <c:ser>
          <c:idx val="0"/>
          <c:order val="3"/>
          <c:tx>
            <c:strRef>
              <c:f>'Interest rates'!$E$12</c:f>
              <c:strCache>
                <c:ptCount val="1"/>
                <c:pt idx="0">
                  <c:v>Euro Area(d)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'Interest rates'!$E$13:$E$253</c:f>
              <c:numCache>
                <c:formatCode>0.00</c:formatCode>
                <c:ptCount val="24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2.75</c:v>
                </c:pt>
                <c:pt idx="27">
                  <c:v>2.75</c:v>
                </c:pt>
                <c:pt idx="28">
                  <c:v>3</c:v>
                </c:pt>
                <c:pt idx="29">
                  <c:v>3</c:v>
                </c:pt>
                <c:pt idx="30">
                  <c:v>3.25</c:v>
                </c:pt>
                <c:pt idx="31">
                  <c:v>3.25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3.75</c:v>
                </c:pt>
                <c:pt idx="55">
                  <c:v>3.25</c:v>
                </c:pt>
                <c:pt idx="56">
                  <c:v>2.5</c:v>
                </c:pt>
                <c:pt idx="57">
                  <c:v>2</c:v>
                </c:pt>
                <c:pt idx="58">
                  <c:v>2</c:v>
                </c:pt>
                <c:pt idx="59">
                  <c:v>1.5</c:v>
                </c:pt>
                <c:pt idx="60">
                  <c:v>1.25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1.25</c:v>
                </c:pt>
                <c:pt idx="85">
                  <c:v>1.25</c:v>
                </c:pt>
                <c:pt idx="86">
                  <c:v>1.25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1.25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0.15</c:v>
                </c:pt>
                <c:pt idx="123">
                  <c:v>0.15</c:v>
                </c:pt>
                <c:pt idx="124">
                  <c:v>0.15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0.5</c:v>
                </c:pt>
                <c:pt idx="220">
                  <c:v>0.5</c:v>
                </c:pt>
                <c:pt idx="221">
                  <c:v>1.25</c:v>
                </c:pt>
                <c:pt idx="222">
                  <c:v>1.25</c:v>
                </c:pt>
                <c:pt idx="223">
                  <c:v>2</c:v>
                </c:pt>
                <c:pt idx="224">
                  <c:v>2.5</c:v>
                </c:pt>
                <c:pt idx="225">
                  <c:v>2.5</c:v>
                </c:pt>
                <c:pt idx="226">
                  <c:v>3</c:v>
                </c:pt>
                <c:pt idx="227">
                  <c:v>3.5</c:v>
                </c:pt>
                <c:pt idx="228">
                  <c:v>3.5</c:v>
                </c:pt>
                <c:pt idx="229">
                  <c:v>3.75</c:v>
                </c:pt>
                <c:pt idx="230">
                  <c:v>4</c:v>
                </c:pt>
                <c:pt idx="231">
                  <c:v>4</c:v>
                </c:pt>
                <c:pt idx="232">
                  <c:v>4.25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58C-B142-5B2D1F8FD030}"/>
            </c:ext>
          </c:extLst>
        </c:ser>
        <c:ser>
          <c:idx val="6"/>
          <c:order val="4"/>
          <c:tx>
            <c:strRef>
              <c:f>'Interest rates'!$F$12</c:f>
              <c:strCache>
                <c:ptCount val="1"/>
                <c:pt idx="0">
                  <c:v>Australia(e)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  <c:pt idx="213">
                  <c:v>44562</c:v>
                </c:pt>
                <c:pt idx="214">
                  <c:v>44593</c:v>
                </c:pt>
                <c:pt idx="215">
                  <c:v>44621</c:v>
                </c:pt>
                <c:pt idx="216">
                  <c:v>44652</c:v>
                </c:pt>
                <c:pt idx="217">
                  <c:v>44682</c:v>
                </c:pt>
                <c:pt idx="218">
                  <c:v>44713</c:v>
                </c:pt>
                <c:pt idx="219">
                  <c:v>44743</c:v>
                </c:pt>
                <c:pt idx="220">
                  <c:v>44774</c:v>
                </c:pt>
                <c:pt idx="221">
                  <c:v>44805</c:v>
                </c:pt>
                <c:pt idx="222">
                  <c:v>44835</c:v>
                </c:pt>
                <c:pt idx="223">
                  <c:v>44866</c:v>
                </c:pt>
                <c:pt idx="224">
                  <c:v>44896</c:v>
                </c:pt>
                <c:pt idx="225">
                  <c:v>44927</c:v>
                </c:pt>
                <c:pt idx="226">
                  <c:v>44958</c:v>
                </c:pt>
                <c:pt idx="227">
                  <c:v>44986</c:v>
                </c:pt>
                <c:pt idx="228">
                  <c:v>45017</c:v>
                </c:pt>
                <c:pt idx="229">
                  <c:v>45047</c:v>
                </c:pt>
                <c:pt idx="230">
                  <c:v>45078</c:v>
                </c:pt>
                <c:pt idx="231">
                  <c:v>45108</c:v>
                </c:pt>
                <c:pt idx="232">
                  <c:v>45139</c:v>
                </c:pt>
                <c:pt idx="233">
                  <c:v>45170</c:v>
                </c:pt>
                <c:pt idx="234">
                  <c:v>45200</c:v>
                </c:pt>
                <c:pt idx="235">
                  <c:v>45231</c:v>
                </c:pt>
                <c:pt idx="236">
                  <c:v>45261</c:v>
                </c:pt>
                <c:pt idx="237">
                  <c:v>45292</c:v>
                </c:pt>
                <c:pt idx="238">
                  <c:v>45323</c:v>
                </c:pt>
                <c:pt idx="239">
                  <c:v>45352</c:v>
                </c:pt>
                <c:pt idx="240">
                  <c:v>45383</c:v>
                </c:pt>
              </c:numCache>
            </c:numRef>
          </c:cat>
          <c:val>
            <c:numRef>
              <c:f>'Interest rates'!$F$13:$F$253</c:f>
              <c:numCache>
                <c:formatCode>0.00</c:formatCode>
                <c:ptCount val="241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5.75</c:v>
                </c:pt>
                <c:pt idx="26">
                  <c:v>5.75</c:v>
                </c:pt>
                <c:pt idx="27">
                  <c:v>5.75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6.25</c:v>
                </c:pt>
                <c:pt idx="32">
                  <c:v>6.25</c:v>
                </c:pt>
                <c:pt idx="33">
                  <c:v>6.25</c:v>
                </c:pt>
                <c:pt idx="34">
                  <c:v>6.25</c:v>
                </c:pt>
                <c:pt idx="35">
                  <c:v>6.25</c:v>
                </c:pt>
                <c:pt idx="36">
                  <c:v>6.25</c:v>
                </c:pt>
                <c:pt idx="37">
                  <c:v>6.25</c:v>
                </c:pt>
                <c:pt idx="38">
                  <c:v>6.25</c:v>
                </c:pt>
                <c:pt idx="39">
                  <c:v>6.25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7</c:v>
                </c:pt>
                <c:pt idx="47">
                  <c:v>7.25</c:v>
                </c:pt>
                <c:pt idx="48">
                  <c:v>7.25</c:v>
                </c:pt>
                <c:pt idx="49">
                  <c:v>7.25</c:v>
                </c:pt>
                <c:pt idx="50">
                  <c:v>7.25</c:v>
                </c:pt>
                <c:pt idx="51">
                  <c:v>7.25</c:v>
                </c:pt>
                <c:pt idx="52">
                  <c:v>7.25</c:v>
                </c:pt>
                <c:pt idx="53">
                  <c:v>7</c:v>
                </c:pt>
                <c:pt idx="54">
                  <c:v>6</c:v>
                </c:pt>
                <c:pt idx="55">
                  <c:v>5.25</c:v>
                </c:pt>
                <c:pt idx="56">
                  <c:v>4.25</c:v>
                </c:pt>
                <c:pt idx="57">
                  <c:v>4.25</c:v>
                </c:pt>
                <c:pt idx="58">
                  <c:v>3.25</c:v>
                </c:pt>
                <c:pt idx="59">
                  <c:v>3.25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3.25</c:v>
                </c:pt>
                <c:pt idx="67">
                  <c:v>3.5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4</c:v>
                </c:pt>
                <c:pt idx="72">
                  <c:v>4.25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4.5</c:v>
                </c:pt>
                <c:pt idx="92">
                  <c:v>4.25</c:v>
                </c:pt>
                <c:pt idx="93">
                  <c:v>4.25</c:v>
                </c:pt>
                <c:pt idx="94">
                  <c:v>4.25</c:v>
                </c:pt>
                <c:pt idx="95">
                  <c:v>4.25</c:v>
                </c:pt>
                <c:pt idx="96">
                  <c:v>4.25</c:v>
                </c:pt>
                <c:pt idx="97">
                  <c:v>3.75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3.5</c:v>
                </c:pt>
                <c:pt idx="102">
                  <c:v>3.25</c:v>
                </c:pt>
                <c:pt idx="103">
                  <c:v>3.25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2.5</c:v>
                </c:pt>
                <c:pt idx="125">
                  <c:v>2.5</c:v>
                </c:pt>
                <c:pt idx="126">
                  <c:v>2.5</c:v>
                </c:pt>
                <c:pt idx="127">
                  <c:v>2.5</c:v>
                </c:pt>
                <c:pt idx="128">
                  <c:v>2.5</c:v>
                </c:pt>
                <c:pt idx="129">
                  <c:v>2.5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1.25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0.1</c:v>
                </c:pt>
                <c:pt idx="213">
                  <c:v>0.1</c:v>
                </c:pt>
                <c:pt idx="214">
                  <c:v>0.1</c:v>
                </c:pt>
                <c:pt idx="215">
                  <c:v>0.1</c:v>
                </c:pt>
                <c:pt idx="216">
                  <c:v>0.1</c:v>
                </c:pt>
                <c:pt idx="217">
                  <c:v>0.35</c:v>
                </c:pt>
                <c:pt idx="218">
                  <c:v>0.85</c:v>
                </c:pt>
                <c:pt idx="219">
                  <c:v>1.35</c:v>
                </c:pt>
                <c:pt idx="220">
                  <c:v>1.85</c:v>
                </c:pt>
                <c:pt idx="221">
                  <c:v>2.35</c:v>
                </c:pt>
                <c:pt idx="222">
                  <c:v>2.6</c:v>
                </c:pt>
                <c:pt idx="223">
                  <c:v>2.85</c:v>
                </c:pt>
                <c:pt idx="224">
                  <c:v>3.1</c:v>
                </c:pt>
                <c:pt idx="225">
                  <c:v>3.1</c:v>
                </c:pt>
                <c:pt idx="226">
                  <c:v>3.35</c:v>
                </c:pt>
                <c:pt idx="227">
                  <c:v>3.6</c:v>
                </c:pt>
                <c:pt idx="228">
                  <c:v>3.6</c:v>
                </c:pt>
                <c:pt idx="229">
                  <c:v>3.85</c:v>
                </c:pt>
                <c:pt idx="230">
                  <c:v>4.0999999999999996</c:v>
                </c:pt>
                <c:pt idx="231">
                  <c:v>4.0999999999999996</c:v>
                </c:pt>
                <c:pt idx="232">
                  <c:v>4.0999999999999996</c:v>
                </c:pt>
                <c:pt idx="233">
                  <c:v>4.0999999999999996</c:v>
                </c:pt>
                <c:pt idx="234">
                  <c:v>4.0999999999999996</c:v>
                </c:pt>
                <c:pt idx="235">
                  <c:v>4.3499999999999996</c:v>
                </c:pt>
                <c:pt idx="236">
                  <c:v>4.3499999999999996</c:v>
                </c:pt>
                <c:pt idx="237">
                  <c:v>4.3499999999999996</c:v>
                </c:pt>
                <c:pt idx="238">
                  <c:v>4.3499999999999996</c:v>
                </c:pt>
                <c:pt idx="239">
                  <c:v>4.3499999999999996</c:v>
                </c:pt>
                <c:pt idx="240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33F-86E0-E4298BEE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70527"/>
        <c:axId val="25164703"/>
      </c:lineChart>
      <c:catAx>
        <c:axId val="44427052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4703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5164703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7052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3132108486438E-2"/>
          <c:y val="0.80677881173944166"/>
          <c:w val="0.90580949256342969"/>
          <c:h val="0.1575716671779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130175</xdr:rowOff>
    </xdr:from>
    <xdr:to>
      <xdr:col>10</xdr:col>
      <xdr:colOff>139700</xdr:colOff>
      <xdr:row>29</xdr:row>
      <xdr:rowOff>1587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B9610-A38E-A6CF-DEDA-787155F0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107949</xdr:rowOff>
    </xdr:from>
    <xdr:to>
      <xdr:col>11</xdr:col>
      <xdr:colOff>330200</xdr:colOff>
      <xdr:row>26</xdr:row>
      <xdr:rowOff>184149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5B0D26-9BF8-4B89-8689-057998B5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12</xdr:row>
      <xdr:rowOff>38100</xdr:rowOff>
    </xdr:from>
    <xdr:to>
      <xdr:col>11</xdr:col>
      <xdr:colOff>361950</xdr:colOff>
      <xdr:row>26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C82E5-796F-4AE7-A70F-C433057E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</xdr:colOff>
      <xdr:row>12</xdr:row>
      <xdr:rowOff>63498</xdr:rowOff>
    </xdr:from>
    <xdr:to>
      <xdr:col>14</xdr:col>
      <xdr:colOff>581025</xdr:colOff>
      <xdr:row>26</xdr:row>
      <xdr:rowOff>114300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A93E4CFD-DD06-9C73-0D44-04B08037F9A9}"/>
            </a:ext>
          </a:extLst>
        </xdr:cNvPr>
        <xdr:cNvGrpSpPr/>
      </xdr:nvGrpSpPr>
      <xdr:grpSpPr>
        <a:xfrm>
          <a:off x="6207125" y="2968623"/>
          <a:ext cx="4775200" cy="2717802"/>
          <a:chOff x="1254125" y="17218023"/>
          <a:chExt cx="4775200" cy="2574927"/>
        </a:xfrm>
        <a:noFill/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DB7F34F7-2499-ABAC-E91E-347E70D820CC}"/>
              </a:ext>
            </a:extLst>
          </xdr:cNvPr>
          <xdr:cNvGraphicFramePr/>
        </xdr:nvGraphicFramePr>
        <xdr:xfrm>
          <a:off x="1254125" y="17218023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D28BE1C3-3872-47FB-8ADA-79EE94CF410F}"/>
              </a:ext>
            </a:extLst>
          </xdr:cNvPr>
          <xdr:cNvGraphicFramePr>
            <a:graphicFrameLocks/>
          </xdr:cNvGraphicFramePr>
        </xdr:nvGraphicFramePr>
        <xdr:xfrm>
          <a:off x="3692525" y="17218025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57148</xdr:colOff>
      <xdr:row>13</xdr:row>
      <xdr:rowOff>66670</xdr:rowOff>
    </xdr:from>
    <xdr:to>
      <xdr:col>10</xdr:col>
      <xdr:colOff>228598</xdr:colOff>
      <xdr:row>27</xdr:row>
      <xdr:rowOff>142870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20394F-1448-59E8-57CA-1C42F1D572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11</xdr:row>
      <xdr:rowOff>60316</xdr:rowOff>
    </xdr:from>
    <xdr:to>
      <xdr:col>10</xdr:col>
      <xdr:colOff>428625</xdr:colOff>
      <xdr:row>27</xdr:row>
      <xdr:rowOff>44716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2782FA-26BE-494C-8A2A-986F2869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63500</xdr:colOff>
      <xdr:row>13</xdr:row>
      <xdr:rowOff>28575</xdr:rowOff>
    </xdr:from>
    <xdr:to>
      <xdr:col>11</xdr:col>
      <xdr:colOff>368300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07701-4353-6C52-BC81-0A8AD52F3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13</xdr:row>
      <xdr:rowOff>19047</xdr:rowOff>
    </xdr:from>
    <xdr:to>
      <xdr:col>12</xdr:col>
      <xdr:colOff>314325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27815-5ADE-6559-88C4-4D58E05A9C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57148</xdr:colOff>
      <xdr:row>11</xdr:row>
      <xdr:rowOff>49211</xdr:rowOff>
    </xdr:from>
    <xdr:to>
      <xdr:col>8</xdr:col>
      <xdr:colOff>123823</xdr:colOff>
      <xdr:row>27</xdr:row>
      <xdr:rowOff>27261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EEEAB-0DDB-20B7-8F0F-9A8B72405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80962</xdr:colOff>
      <xdr:row>12</xdr:row>
      <xdr:rowOff>42860</xdr:rowOff>
    </xdr:from>
    <xdr:to>
      <xdr:col>14</xdr:col>
      <xdr:colOff>385762</xdr:colOff>
      <xdr:row>27</xdr:row>
      <xdr:rowOff>23810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32F037-6881-BBDA-4B05-EABA02E1E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46037</xdr:colOff>
      <xdr:row>13</xdr:row>
      <xdr:rowOff>30162</xdr:rowOff>
    </xdr:from>
    <xdr:to>
      <xdr:col>11</xdr:col>
      <xdr:colOff>350837</xdr:colOff>
      <xdr:row>27</xdr:row>
      <xdr:rowOff>106362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58F2D-F649-E902-46AB-2D58655B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12</xdr:row>
      <xdr:rowOff>107925</xdr:rowOff>
    </xdr:from>
    <xdr:to>
      <xdr:col>13</xdr:col>
      <xdr:colOff>342899</xdr:colOff>
      <xdr:row>26</xdr:row>
      <xdr:rowOff>184125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9DE678-DFF9-D3C2-BEEE-3ADD6051F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7937</xdr:colOff>
      <xdr:row>12</xdr:row>
      <xdr:rowOff>550854</xdr:rowOff>
    </xdr:from>
    <xdr:to>
      <xdr:col>11</xdr:col>
      <xdr:colOff>312737</xdr:colOff>
      <xdr:row>27</xdr:row>
      <xdr:rowOff>55554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6EE49-5D45-5401-F21E-5E8B4F92E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49212</xdr:colOff>
      <xdr:row>13</xdr:row>
      <xdr:rowOff>3172</xdr:rowOff>
    </xdr:from>
    <xdr:to>
      <xdr:col>12</xdr:col>
      <xdr:colOff>354012</xdr:colOff>
      <xdr:row>28</xdr:row>
      <xdr:rowOff>168547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6359B-A89A-5FEA-4A1D-741C6294A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88897</xdr:rowOff>
    </xdr:from>
    <xdr:to>
      <xdr:col>11</xdr:col>
      <xdr:colOff>333375</xdr:colOff>
      <xdr:row>28</xdr:row>
      <xdr:rowOff>73297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74B82-9922-4DEE-BD52-3B8BB444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11112</xdr:colOff>
      <xdr:row>11</xdr:row>
      <xdr:rowOff>77780</xdr:rowOff>
    </xdr:from>
    <xdr:to>
      <xdr:col>8</xdr:col>
      <xdr:colOff>531812</xdr:colOff>
      <xdr:row>27</xdr:row>
      <xdr:rowOff>55830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34852B-0A2B-C12B-3F02-E4458025B5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13</xdr:row>
      <xdr:rowOff>49212</xdr:rowOff>
    </xdr:from>
    <xdr:to>
      <xdr:col>12</xdr:col>
      <xdr:colOff>171450</xdr:colOff>
      <xdr:row>29</xdr:row>
      <xdr:rowOff>33612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31948C-2B79-E621-BB29-45F6FAE0C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13</xdr:row>
      <xdr:rowOff>126992</xdr:rowOff>
    </xdr:from>
    <xdr:to>
      <xdr:col>11</xdr:col>
      <xdr:colOff>101600</xdr:colOff>
      <xdr:row>28</xdr:row>
      <xdr:rowOff>12692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603CB-C846-EBFA-289D-0D2B2B2C9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96837</xdr:colOff>
      <xdr:row>13</xdr:row>
      <xdr:rowOff>1585</xdr:rowOff>
    </xdr:from>
    <xdr:to>
      <xdr:col>11</xdr:col>
      <xdr:colOff>173037</xdr:colOff>
      <xdr:row>27</xdr:row>
      <xdr:rowOff>77785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9B730-CB52-37ED-31C0-EF57B57890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26986</xdr:colOff>
      <xdr:row>12</xdr:row>
      <xdr:rowOff>65083</xdr:rowOff>
    </xdr:from>
    <xdr:to>
      <xdr:col>11</xdr:col>
      <xdr:colOff>331786</xdr:colOff>
      <xdr:row>28</xdr:row>
      <xdr:rowOff>85483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E25FBE-4386-CB36-41DF-1EECB5487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68262</xdr:colOff>
      <xdr:row>12</xdr:row>
      <xdr:rowOff>50798</xdr:rowOff>
    </xdr:from>
    <xdr:to>
      <xdr:col>11</xdr:col>
      <xdr:colOff>373062</xdr:colOff>
      <xdr:row>27</xdr:row>
      <xdr:rowOff>31748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FCCA6E-397F-968C-1396-D8CDC3CFC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30162</xdr:colOff>
      <xdr:row>13</xdr:row>
      <xdr:rowOff>19047</xdr:rowOff>
    </xdr:from>
    <xdr:to>
      <xdr:col>11</xdr:col>
      <xdr:colOff>277812</xdr:colOff>
      <xdr:row>29</xdr:row>
      <xdr:rowOff>3447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2A989E-19C9-7BEC-7076-0915EDDC63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20636</xdr:colOff>
      <xdr:row>11</xdr:row>
      <xdr:rowOff>379412</xdr:rowOff>
    </xdr:from>
    <xdr:to>
      <xdr:col>13</xdr:col>
      <xdr:colOff>525461</xdr:colOff>
      <xdr:row>26</xdr:row>
      <xdr:rowOff>74612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B269A-32E5-2F4B-7D17-B5C42B28D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14</xdr:row>
      <xdr:rowOff>25400</xdr:rowOff>
    </xdr:from>
    <xdr:to>
      <xdr:col>11</xdr:col>
      <xdr:colOff>333375</xdr:colOff>
      <xdr:row>30</xdr:row>
      <xdr:rowOff>9800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805CFE-76CC-C1A5-4FE0-74DB57777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11</xdr:row>
      <xdr:rowOff>166687</xdr:rowOff>
    </xdr:from>
    <xdr:to>
      <xdr:col>12</xdr:col>
      <xdr:colOff>309562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C946DB-0C97-E525-DC4C-AEA03D1FA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12</xdr:row>
      <xdr:rowOff>9525</xdr:rowOff>
    </xdr:from>
    <xdr:to>
      <xdr:col>12</xdr:col>
      <xdr:colOff>352425</xdr:colOff>
      <xdr:row>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919C5-C270-4BD1-A06F-59C4A439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13</xdr:row>
      <xdr:rowOff>66673</xdr:rowOff>
    </xdr:from>
    <xdr:to>
      <xdr:col>11</xdr:col>
      <xdr:colOff>339725</xdr:colOff>
      <xdr:row>27</xdr:row>
      <xdr:rowOff>142873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37B4E2-B2A8-F6E1-ABB1-72FC18EC5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12</xdr:row>
      <xdr:rowOff>85725</xdr:rowOff>
    </xdr:from>
    <xdr:to>
      <xdr:col>10</xdr:col>
      <xdr:colOff>79373</xdr:colOff>
      <xdr:row>28</xdr:row>
      <xdr:rowOff>63775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FD83FE-4E63-41BC-8C11-B95B29CB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130175</xdr:colOff>
      <xdr:row>12</xdr:row>
      <xdr:rowOff>115887</xdr:rowOff>
    </xdr:from>
    <xdr:to>
      <xdr:col>14</xdr:col>
      <xdr:colOff>438150</xdr:colOff>
      <xdr:row>27</xdr:row>
      <xdr:rowOff>134937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A7D1D2-38C7-4601-957F-3E79B650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720725</xdr:colOff>
      <xdr:row>4</xdr:row>
      <xdr:rowOff>133348</xdr:rowOff>
    </xdr:from>
    <xdr:to>
      <xdr:col>11</xdr:col>
      <xdr:colOff>828675</xdr:colOff>
      <xdr:row>20</xdr:row>
      <xdr:rowOff>108223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545447-DF67-CB14-A66F-E989F8078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15875</xdr:colOff>
      <xdr:row>12</xdr:row>
      <xdr:rowOff>133342</xdr:rowOff>
    </xdr:from>
    <xdr:to>
      <xdr:col>10</xdr:col>
      <xdr:colOff>92075</xdr:colOff>
      <xdr:row>28</xdr:row>
      <xdr:rowOff>117742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FE696-4AD7-4D88-A9BE-8C2793CE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</xdr:colOff>
      <xdr:row>13</xdr:row>
      <xdr:rowOff>85725</xdr:rowOff>
    </xdr:from>
    <xdr:to>
      <xdr:col>13</xdr:col>
      <xdr:colOff>368300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B9A9FD-25D1-4F5F-97D9-3FDC469E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134931</xdr:rowOff>
    </xdr:from>
    <xdr:to>
      <xdr:col>9</xdr:col>
      <xdr:colOff>552450</xdr:colOff>
      <xdr:row>28</xdr:row>
      <xdr:rowOff>119331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3804C-759F-4706-B946-4B34D0F0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38098</xdr:colOff>
      <xdr:row>11</xdr:row>
      <xdr:rowOff>3164</xdr:rowOff>
    </xdr:from>
    <xdr:to>
      <xdr:col>11</xdr:col>
      <xdr:colOff>542923</xdr:colOff>
      <xdr:row>26</xdr:row>
      <xdr:rowOff>171714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56F897-ED91-492D-A319-48F88F3BD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12</xdr:row>
      <xdr:rowOff>161917</xdr:rowOff>
    </xdr:from>
    <xdr:to>
      <xdr:col>11</xdr:col>
      <xdr:colOff>111125</xdr:colOff>
      <xdr:row>28</xdr:row>
      <xdr:rowOff>146317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3244B-5EF9-BCD0-CD03-8A1B7EEEFC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12</xdr:row>
      <xdr:rowOff>152392</xdr:rowOff>
    </xdr:from>
    <xdr:to>
      <xdr:col>12</xdr:col>
      <xdr:colOff>330200</xdr:colOff>
      <xdr:row>28</xdr:row>
      <xdr:rowOff>136792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6BD39-A82B-4FFA-B9F9-A25FA315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12</xdr:row>
      <xdr:rowOff>165098</xdr:rowOff>
    </xdr:from>
    <xdr:to>
      <xdr:col>14</xdr:col>
      <xdr:colOff>387350</xdr:colOff>
      <xdr:row>28</xdr:row>
      <xdr:rowOff>149498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6BC70C-AC02-4A92-A068-15792073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682625</xdr:colOff>
      <xdr:row>13</xdr:row>
      <xdr:rowOff>9525</xdr:rowOff>
    </xdr:from>
    <xdr:to>
      <xdr:col>15</xdr:col>
      <xdr:colOff>215900</xdr:colOff>
      <xdr:row>23</xdr:row>
      <xdr:rowOff>146325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AB1444-F659-430F-897A-AD48D23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</xdr:colOff>
      <xdr:row>12</xdr:row>
      <xdr:rowOff>76201</xdr:rowOff>
    </xdr:from>
    <xdr:to>
      <xdr:col>10</xdr:col>
      <xdr:colOff>304800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0EA6E-CE0B-4A24-941B-758C3914E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123825</xdr:rowOff>
    </xdr:from>
    <xdr:to>
      <xdr:col>9</xdr:col>
      <xdr:colOff>273050</xdr:colOff>
      <xdr:row>28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570DE7-60E2-4EF3-8F2B-EC120E8A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12</xdr:row>
      <xdr:rowOff>122230</xdr:rowOff>
    </xdr:from>
    <xdr:to>
      <xdr:col>13</xdr:col>
      <xdr:colOff>361950</xdr:colOff>
      <xdr:row>28</xdr:row>
      <xdr:rowOff>142630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CF3631-0D36-52F0-76FD-A06493518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13</xdr:row>
      <xdr:rowOff>39687</xdr:rowOff>
    </xdr:from>
    <xdr:to>
      <xdr:col>12</xdr:col>
      <xdr:colOff>152400</xdr:colOff>
      <xdr:row>28</xdr:row>
      <xdr:rowOff>65362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2ECB62-8B41-46FA-9122-21DA1873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</xdr:colOff>
      <xdr:row>12</xdr:row>
      <xdr:rowOff>158750</xdr:rowOff>
    </xdr:from>
    <xdr:to>
      <xdr:col>14</xdr:col>
      <xdr:colOff>225424</xdr:colOff>
      <xdr:row>27</xdr:row>
      <xdr:rowOff>44450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2FB988-5616-435B-966F-668F4E0C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825499</xdr:colOff>
      <xdr:row>11</xdr:row>
      <xdr:rowOff>134936</xdr:rowOff>
    </xdr:from>
    <xdr:to>
      <xdr:col>11</xdr:col>
      <xdr:colOff>863599</xdr:colOff>
      <xdr:row>25</xdr:row>
      <xdr:rowOff>20636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EA1ED-F04E-80EE-FE5B-99B908C5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9</xdr:row>
      <xdr:rowOff>25400</xdr:rowOff>
    </xdr:from>
    <xdr:to>
      <xdr:col>16</xdr:col>
      <xdr:colOff>581025</xdr:colOff>
      <xdr:row>25</xdr:row>
      <xdr:rowOff>45800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A2EBC0-2E26-4288-B666-BA884CA2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11</xdr:row>
      <xdr:rowOff>68262</xdr:rowOff>
    </xdr:from>
    <xdr:to>
      <xdr:col>14</xdr:col>
      <xdr:colOff>361950</xdr:colOff>
      <xdr:row>25</xdr:row>
      <xdr:rowOff>144462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DBE3E8-0C22-4FE7-83B5-BA321B57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76200</xdr:rowOff>
    </xdr:from>
    <xdr:to>
      <xdr:col>9</xdr:col>
      <xdr:colOff>393700</xdr:colOff>
      <xdr:row>27</xdr:row>
      <xdr:rowOff>98700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33E903-8947-4396-AC2C-B647AF36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11</xdr:row>
      <xdr:rowOff>0</xdr:rowOff>
    </xdr:from>
    <xdr:to>
      <xdr:col>15</xdr:col>
      <xdr:colOff>400050</xdr:colOff>
      <xdr:row>24</xdr:row>
      <xdr:rowOff>146325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26046-4B75-4D71-97E6-6BC2F490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13</xdr:row>
      <xdr:rowOff>133350</xdr:rowOff>
    </xdr:from>
    <xdr:to>
      <xdr:col>14</xdr:col>
      <xdr:colOff>247650</xdr:colOff>
      <xdr:row>28</xdr:row>
      <xdr:rowOff>179387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D4B838-C69E-4052-8218-21EEF7C8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12</xdr:row>
      <xdr:rowOff>92075</xdr:rowOff>
    </xdr:from>
    <xdr:to>
      <xdr:col>10</xdr:col>
      <xdr:colOff>390525</xdr:colOff>
      <xdr:row>26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94DAF-0086-4559-BDAA-C944E9A1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38074</xdr:colOff>
      <xdr:row>11</xdr:row>
      <xdr:rowOff>19047</xdr:rowOff>
    </xdr:from>
    <xdr:to>
      <xdr:col>13</xdr:col>
      <xdr:colOff>342874</xdr:colOff>
      <xdr:row>27</xdr:row>
      <xdr:rowOff>6622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78806-DD9D-4B46-BA8C-271557333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12</xdr:row>
      <xdr:rowOff>123821</xdr:rowOff>
    </xdr:from>
    <xdr:to>
      <xdr:col>11</xdr:col>
      <xdr:colOff>428625</xdr:colOff>
      <xdr:row>28</xdr:row>
      <xdr:rowOff>108221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FA1C03-BB61-45F0-927F-78AAE1FB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11</xdr:row>
      <xdr:rowOff>85721</xdr:rowOff>
    </xdr:from>
    <xdr:to>
      <xdr:col>10</xdr:col>
      <xdr:colOff>390525</xdr:colOff>
      <xdr:row>27</xdr:row>
      <xdr:rowOff>73296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45B79A-2C94-4D15-91ED-17E00558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406400</xdr:colOff>
      <xdr:row>11</xdr:row>
      <xdr:rowOff>292100</xdr:rowOff>
    </xdr:from>
    <xdr:to>
      <xdr:col>14</xdr:col>
      <xdr:colOff>130175</xdr:colOff>
      <xdr:row>26</xdr:row>
      <xdr:rowOff>66950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C5F479-095D-4826-B66F-EAB36470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125439</xdr:colOff>
      <xdr:row>12</xdr:row>
      <xdr:rowOff>74601</xdr:rowOff>
    </xdr:from>
    <xdr:to>
      <xdr:col>17</xdr:col>
      <xdr:colOff>315939</xdr:colOff>
      <xdr:row>28</xdr:row>
      <xdr:rowOff>59001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5AD6AF4-D177-69B2-1F6C-5BD9A59AB681}"/>
            </a:ext>
          </a:extLst>
        </xdr:cNvPr>
        <xdr:cNvGrpSpPr/>
      </xdr:nvGrpSpPr>
      <xdr:grpSpPr>
        <a:xfrm>
          <a:off x="10822014" y="2789226"/>
          <a:ext cx="4514850" cy="3032400"/>
          <a:chOff x="9305925" y="27546301"/>
          <a:chExt cx="4802161" cy="2799025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9504645-D3D9-ECAA-9DF7-650B479F2C41}"/>
              </a:ext>
            </a:extLst>
          </xdr:cNvPr>
          <xdr:cNvGraphicFramePr/>
        </xdr:nvGraphicFramePr>
        <xdr:xfrm>
          <a:off x="11601450" y="27546300"/>
          <a:ext cx="2286000" cy="277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3DE81EA1-653B-7FB8-B99A-4151810FEAFE}"/>
              </a:ext>
            </a:extLst>
          </xdr:cNvPr>
          <xdr:cNvGraphicFramePr/>
        </xdr:nvGraphicFramePr>
        <xdr:xfrm>
          <a:off x="9228164" y="27519304"/>
          <a:ext cx="2286000" cy="276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31749</xdr:colOff>
      <xdr:row>11</xdr:row>
      <xdr:rowOff>142866</xdr:rowOff>
    </xdr:from>
    <xdr:to>
      <xdr:col>11</xdr:col>
      <xdr:colOff>533399</xdr:colOff>
      <xdr:row>27</xdr:row>
      <xdr:rowOff>127266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307CA-71ED-4760-8501-5C20567C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11</xdr:row>
      <xdr:rowOff>161917</xdr:rowOff>
    </xdr:from>
    <xdr:to>
      <xdr:col>10</xdr:col>
      <xdr:colOff>457200</xdr:colOff>
      <xdr:row>27</xdr:row>
      <xdr:rowOff>149492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B151B1-AEC9-4A43-8CF5-B276A58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11</xdr:row>
      <xdr:rowOff>552445</xdr:rowOff>
    </xdr:from>
    <xdr:to>
      <xdr:col>12</xdr:col>
      <xdr:colOff>333375</xdr:colOff>
      <xdr:row>26</xdr:row>
      <xdr:rowOff>57145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B52D06-FA07-4711-BA3C-D44CC0F6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82549</xdr:colOff>
      <xdr:row>11</xdr:row>
      <xdr:rowOff>76200</xdr:rowOff>
    </xdr:from>
    <xdr:to>
      <xdr:col>7</xdr:col>
      <xdr:colOff>476249</xdr:colOff>
      <xdr:row>26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5DE205-C74B-BD6F-14AD-12D09A8CCC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12</xdr:row>
      <xdr:rowOff>85723</xdr:rowOff>
    </xdr:from>
    <xdr:to>
      <xdr:col>11</xdr:col>
      <xdr:colOff>349250</xdr:colOff>
      <xdr:row>28</xdr:row>
      <xdr:rowOff>70123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FF7EA-BF0B-4E92-96EE-5251CDC5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13</xdr:row>
      <xdr:rowOff>57147</xdr:rowOff>
    </xdr:from>
    <xdr:to>
      <xdr:col>14</xdr:col>
      <xdr:colOff>336550</xdr:colOff>
      <xdr:row>28</xdr:row>
      <xdr:rowOff>38097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298A9-0061-4194-8EF7-4DC972BA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349250</xdr:colOff>
      <xdr:row>7</xdr:row>
      <xdr:rowOff>77779</xdr:rowOff>
    </xdr:from>
    <xdr:to>
      <xdr:col>12</xdr:col>
      <xdr:colOff>590550</xdr:colOff>
      <xdr:row>20</xdr:row>
      <xdr:rowOff>36779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A4B65-0FFC-C338-3A47-7934B3E2B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26987</xdr:colOff>
      <xdr:row>12</xdr:row>
      <xdr:rowOff>112700</xdr:rowOff>
    </xdr:from>
    <xdr:to>
      <xdr:col>13</xdr:col>
      <xdr:colOff>274637</xdr:colOff>
      <xdr:row>25</xdr:row>
      <xdr:rowOff>188900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ED2B4-4179-6FDC-D004-E3B518270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14</xdr:row>
      <xdr:rowOff>49212</xdr:rowOff>
    </xdr:from>
    <xdr:to>
      <xdr:col>11</xdr:col>
      <xdr:colOff>425450</xdr:colOff>
      <xdr:row>30</xdr:row>
      <xdr:rowOff>33612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DAA79-0508-DEFB-7EDE-8B0A73459B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160336</xdr:colOff>
      <xdr:row>11</xdr:row>
      <xdr:rowOff>1579</xdr:rowOff>
    </xdr:from>
    <xdr:to>
      <xdr:col>13</xdr:col>
      <xdr:colOff>598486</xdr:colOff>
      <xdr:row>25</xdr:row>
      <xdr:rowOff>166679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4B5EEB-2B88-4E88-8551-7CAF606C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25</xdr:row>
      <xdr:rowOff>104769</xdr:rowOff>
    </xdr:from>
    <xdr:to>
      <xdr:col>16</xdr:col>
      <xdr:colOff>577850</xdr:colOff>
      <xdr:row>41</xdr:row>
      <xdr:rowOff>125169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C48D0365-88D8-E1C3-8B48-9BE2D847F137}"/>
            </a:ext>
          </a:extLst>
        </xdr:cNvPr>
        <xdr:cNvGrpSpPr/>
      </xdr:nvGrpSpPr>
      <xdr:grpSpPr>
        <a:xfrm>
          <a:off x="4867275" y="5295894"/>
          <a:ext cx="8931275" cy="3068400"/>
          <a:chOff x="12265025" y="72120125"/>
          <a:chExt cx="9248775" cy="2781300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ABEFBD5-2BD6-F306-35B8-D11A7FE01CB2}"/>
              </a:ext>
            </a:extLst>
          </xdr:cNvPr>
          <xdr:cNvGraphicFramePr/>
        </xdr:nvGraphicFramePr>
        <xdr:xfrm>
          <a:off x="12265025" y="721455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4A766DA-BA84-4EA1-8CE4-057978B243FE}"/>
              </a:ext>
            </a:extLst>
          </xdr:cNvPr>
          <xdr:cNvGraphicFramePr>
            <a:graphicFrameLocks/>
          </xdr:cNvGraphicFramePr>
        </xdr:nvGraphicFramePr>
        <xdr:xfrm>
          <a:off x="14570075" y="721582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57048FB-897C-5A8B-9988-12CD31602F2D}"/>
              </a:ext>
            </a:extLst>
          </xdr:cNvPr>
          <xdr:cNvGraphicFramePr/>
        </xdr:nvGraphicFramePr>
        <xdr:xfrm>
          <a:off x="16891000" y="72158225"/>
          <a:ext cx="23018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A78C663-5849-4567-98DE-7305E270DCB4}"/>
              </a:ext>
            </a:extLst>
          </xdr:cNvPr>
          <xdr:cNvGraphicFramePr>
            <a:graphicFrameLocks/>
          </xdr:cNvGraphicFramePr>
        </xdr:nvGraphicFramePr>
        <xdr:xfrm>
          <a:off x="19208750" y="72120125"/>
          <a:ext cx="230505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53974</xdr:colOff>
      <xdr:row>13</xdr:row>
      <xdr:rowOff>9524</xdr:rowOff>
    </xdr:from>
    <xdr:to>
      <xdr:col>14</xdr:col>
      <xdr:colOff>358774</xdr:colOff>
      <xdr:row>27</xdr:row>
      <xdr:rowOff>88899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762DB7E-15A4-49FB-BD8C-62271AEA9ED0}"/>
            </a:ext>
          </a:extLst>
        </xdr:cNvPr>
        <xdr:cNvGrpSpPr/>
      </xdr:nvGrpSpPr>
      <xdr:grpSpPr>
        <a:xfrm>
          <a:off x="5816599" y="2533649"/>
          <a:ext cx="4572000" cy="2746375"/>
          <a:chOff x="18256250" y="1741470"/>
          <a:chExt cx="4572000" cy="276068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B915CC0-7284-C62B-3902-127C6E3A61BF}"/>
              </a:ext>
            </a:extLst>
          </xdr:cNvPr>
          <xdr:cNvGraphicFramePr/>
        </xdr:nvGraphicFramePr>
        <xdr:xfrm>
          <a:off x="18256250" y="1744662"/>
          <a:ext cx="2286000" cy="2733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36856E49-CC4F-D57C-2AF4-DE0DE6DF09C6}"/>
              </a:ext>
            </a:extLst>
          </xdr:cNvPr>
          <xdr:cNvGraphicFramePr>
            <a:graphicFrameLocks/>
          </xdr:cNvGraphicFramePr>
        </xdr:nvGraphicFramePr>
        <xdr:xfrm>
          <a:off x="20542250" y="1741470"/>
          <a:ext cx="2286000" cy="2760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36512</xdr:colOff>
      <xdr:row>12</xdr:row>
      <xdr:rowOff>107936</xdr:rowOff>
    </xdr:from>
    <xdr:to>
      <xdr:col>14</xdr:col>
      <xdr:colOff>341312</xdr:colOff>
      <xdr:row>26</xdr:row>
      <xdr:rowOff>184136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C9D57-F285-AF1F-D221-90C4BF5597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13</xdr:row>
      <xdr:rowOff>9524</xdr:rowOff>
    </xdr:from>
    <xdr:to>
      <xdr:col>11</xdr:col>
      <xdr:colOff>342900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37A0-8B38-4DA5-8B09-9E50DBF8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odstore7.internal.dom/OurDocs41/Business/Open/Business/Policy/Policy%20-%20Economic%20Analysis/WA%20Economy/WA%20Economic%20Profile/003356policy.data.xlsx" TargetMode="External"/><Relationship Id="rId1" Type="http://schemas.openxmlformats.org/officeDocument/2006/relationships/externalLinkPath" Target="http://odstore7.internal.dom/OurDocs41/Business/Open/Business/Policy/Policy%20-%20Economic%20Analysis/WA%20Economy/WA%20Economic%20Profile/003356policy.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Instructions"/>
      <sheetName val="Gross state product"/>
      <sheetName val="data_Gross state product"/>
      <sheetName val="State final demand"/>
      <sheetName val="data_State final demand"/>
      <sheetName val="SFD comparison"/>
      <sheetName val="data_SFD comparison"/>
      <sheetName val="SFD consumption"/>
      <sheetName val="data_SFD consumption"/>
      <sheetName val="SFD investment"/>
      <sheetName val="data_SFD investment"/>
      <sheetName val="SFD public"/>
      <sheetName val="data_public"/>
      <sheetName val="Commodity prices"/>
      <sheetName val="Interest rates"/>
      <sheetName val="Exchange rates"/>
      <sheetName val="CPI"/>
      <sheetName val="data_CPI"/>
      <sheetName val="CPI components"/>
      <sheetName val="data_CPI components"/>
      <sheetName val="Household spending"/>
      <sheetName val="data_household spending"/>
      <sheetName val="Employed &amp; hours worked"/>
      <sheetName val="data_Employed &amp; hours worked"/>
      <sheetName val="Employed by industry"/>
      <sheetName val="data_Employed by industry"/>
      <sheetName val="Participation rate"/>
      <sheetName val="data_Participation rate"/>
      <sheetName val="Underutilisation rate"/>
      <sheetName val="data_Underutilisation rate"/>
      <sheetName val="Unemployed by region"/>
      <sheetName val="Internet vacancies"/>
      <sheetName val="WPI &amp; utilisation"/>
      <sheetName val="data_WPI &amp; utilisation"/>
      <sheetName val="WPI &amp; utilisation comparison"/>
      <sheetName val="data_WPI &amp; utilisation comp."/>
      <sheetName val="WPI nominal v real"/>
      <sheetName val="data_WPI nominal v real"/>
      <sheetName val="ERP"/>
      <sheetName val="data_ERP1"/>
      <sheetName val="data_ERP2"/>
      <sheetName val="Overseas migration"/>
      <sheetName val="data_Overseas migration"/>
      <sheetName val="Interstate migration"/>
      <sheetName val="data_Interstate migration"/>
      <sheetName val="Dwellings"/>
      <sheetName val="data_Dwellings"/>
      <sheetName val="House &amp; rental prices"/>
      <sheetName val="data_House &amp; rental prices"/>
      <sheetName val="House price comparison"/>
      <sheetName val="data_House price comparison"/>
      <sheetName val="Capex"/>
      <sheetName val="data_Capex1"/>
      <sheetName val="data_Capex2"/>
      <sheetName val="Construction"/>
      <sheetName val="data_Construction1"/>
      <sheetName val="data_Construction2"/>
      <sheetName val="Construction in pipeline"/>
      <sheetName val="data_Construction in pipeline"/>
      <sheetName val="Exports"/>
      <sheetName val="Imports"/>
      <sheetName val="data_Exports &amp; imports"/>
      <sheetName val="Shipping rates"/>
      <sheetName val="SFD &amp; net exports"/>
      <sheetName val="data_SFD &amp; net exports"/>
      <sheetName val="GSP by component"/>
      <sheetName val="data_GSP by component"/>
      <sheetName val="GSP by component comparison"/>
      <sheetName val="data_GSP by component compar."/>
      <sheetName val="GSP per capita"/>
      <sheetName val="data_GSP per capita"/>
      <sheetName val="GSP by income"/>
      <sheetName val="data_GSP by income"/>
      <sheetName val="Household income"/>
      <sheetName val="data_Household income"/>
      <sheetName val="Trade in goods"/>
      <sheetName val="data_Trade in goods"/>
      <sheetName val="Trade in services"/>
      <sheetName val="data_Trade in services"/>
      <sheetName val="Exports by market"/>
      <sheetName val="data_Exports by market"/>
      <sheetName val="data_Imports by market"/>
      <sheetName val="GSP by 3Ps"/>
      <sheetName val="data_GSP by 3Ps"/>
      <sheetName val="Multifactor productivity"/>
      <sheetName val="Capital stock per capita"/>
      <sheetName val="Population by component"/>
      <sheetName val="data_Population by component"/>
      <sheetName val="Population by age"/>
      <sheetName val="data_Population by age"/>
      <sheetName val="Population by LFS"/>
      <sheetName val="data_Population by LFS"/>
      <sheetName val="Electricity generation"/>
      <sheetName val="Emissions by sector"/>
      <sheetName val="Emissions intensity"/>
      <sheetName val="GSP by industry"/>
      <sheetName val="data_GSP by industry"/>
      <sheetName val="Industry value added"/>
      <sheetName val="data_Industry value added"/>
      <sheetName val="Industry value added latest"/>
      <sheetName val="data_Industry value added late."/>
      <sheetName val="Investment by industry"/>
      <sheetName val="data_Investment by industry"/>
      <sheetName val="Industry capital formation"/>
      <sheetName val="data_Industry capital formation"/>
      <sheetName val="Industry cap. form. latest"/>
      <sheetName val="data_Industry cap. form. latest"/>
      <sheetName val="Employment by industry"/>
      <sheetName val="Industry employment"/>
      <sheetName val="Industry employ. latest"/>
      <sheetName val="data_Employment by industry"/>
      <sheetName val="Minerals &amp; energy sales"/>
      <sheetName val="Minerals &amp; energy sales latest"/>
      <sheetName val="Agriculture value added"/>
      <sheetName val="data_Agriculture value added"/>
      <sheetName val="Agriculture exports"/>
      <sheetName val="Defence"/>
      <sheetName val="Tourism"/>
      <sheetName val="Internat. education exports"/>
      <sheetName val="Internat. student enrolments"/>
      <sheetName val="Population by region"/>
    </sheetNames>
    <definedNames>
      <definedName name="DATES" refersTo="='data_ERP2'!$A$16" sheetId="4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6">
          <cell r="A16">
            <v>45199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rba.gov.au/statistics/tables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abs.gov.au/statistics/economy/finance/monthly-household-spending-indicator/latest-releas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jobsandskills.gov.au/data/small-area-labour-market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jobsandskills.gov.au/data/internet-vacancy-inde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abs.gov.au/statistics/economy/price-indexes-and-inflation/wage-price-index-australia/latest-release" TargetMode="External"/><Relationship Id="rId1" Type="http://schemas.openxmlformats.org/officeDocument/2006/relationships/hyperlink" Target="https://www.abs.gov.au/statistics/labour/employment-and-unemployment/labour-force-australia/latest-release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s://www.abs.gov.au/statistics/economy/price-indexes-and-inflation/wage-price-index-australia/latest-release" TargetMode="Externa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abs.gov.au/statistics/economy/price-indexes-and-inflation/wage-price-index-australia/latest-release" TargetMode="External"/><Relationship Id="rId1" Type="http://schemas.openxmlformats.org/officeDocument/2006/relationships/hyperlink" Target="https://www.abs.gov.au/statistics/economy/price-indexes-and-inflation/consumer-price-index-australia/latest-release" TargetMode="External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abs.gov.au/statistics/industry/building-and-construction/building-approvals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Relationship Id="rId4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abs.gov.au/statistics/economy/price-indexes-and-inflation/total-value-dwellings/latest-release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abs.gov.au/statistics/economy/business-indicators/private-new-capital-expenditure-and-expected-expenditure-australia/latest-relea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hyperlink" Target="https://www.abs.gov.au/statistics/industry/building-and-construction/engineering-construction-activity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www.abs.gov.au/statistics/industry/building-and-construction/engineering-construction-activity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tradingeconomics.com/commodity/containerized-freight-index" TargetMode="External"/><Relationship Id="rId1" Type="http://schemas.openxmlformats.org/officeDocument/2006/relationships/hyperlink" Target="https://tradingeconomics.com/commodity/baltic" TargetMode="External"/><Relationship Id="rId4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people/population/national-state-and-territory-population/latest-release" TargetMode="Externa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national-accounts/australian-national-accounts-state-accounts/2022-23-financial-year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abs.gov.au/statistics/industry/industry-overview/estimates-industry-multifactor-productivity/latest-release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abs.gov.au/statistics/economy/national-accounts/australian-system-national-accounts/2022-23" TargetMode="External"/><Relationship Id="rId1" Type="http://schemas.openxmlformats.org/officeDocument/2006/relationships/hyperlink" Target="https://www.abs.gov.au/statistics/economy/national-accounts/australian-national-accounts-state-accounts/2022-23-financial-year" TargetMode="External"/><Relationship Id="rId4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energy.gov.au/energy-data/australian-energy-statistics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greenhouseaccounts.climatechange.gov.au/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dcceew.gov.au/climate-change/publications/national-greenhouse-accounts-2021/state-and-territory-greenhouse-gas-inventories-emissions-metric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://www.dmp.wa.gov.au/Investors/Resource-statistics-1431.aspx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dmp.wa.gov.au/Investors/Resource-statistics-1431.aspx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hyperlink" Target="https://www.abs.gov.au/statistics/economy/national-accounts/australian-defence-industry-account-experimental-estimates/latest-release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https://www.tourism.wa.gov.au/Markets-and-research/Latest-tourism-statistics/Pages/Latest-tourism-statistics.aspx" TargetMode="External"/><Relationship Id="rId1" Type="http://schemas.openxmlformats.org/officeDocument/2006/relationships/hyperlink" Target="https://www.tra.gov.au/en/data-and-research" TargetMode="External"/><Relationship Id="rId4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hyperlink" Target="https://www.abs.gov.au/statistics/economy/international-trade/international-trade-supplementary-information-calendar-year/2022" TargetMode="External"/><Relationship Id="rId1" Type="http://schemas.openxmlformats.org/officeDocument/2006/relationships/hyperlink" Target="https://www.abs.gov.au/statistics/economy/international-trade/international-trade-supplementary-information-financial-year/2022-23" TargetMode="External"/><Relationship Id="rId4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hyperlink" Target="https://www.education.gov.au/international-education-data-and-research/international-student-monthly-summary-and-data-table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abs.gov.au/statistics/people/population/regional-population/latest-releas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worldbank.org/en/research/commodity-market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rba.gov.au/statistics/tabl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E15B-9F2C-4C5D-986C-F95236D67688}">
  <sheetPr>
    <tabColor rgb="FFC00000"/>
  </sheetPr>
  <dimension ref="A1:D41"/>
  <sheetViews>
    <sheetView tabSelected="1" workbookViewId="0">
      <selection activeCell="G6" sqref="G6"/>
    </sheetView>
  </sheetViews>
  <sheetFormatPr defaultRowHeight="15" x14ac:dyDescent="0.25"/>
  <cols>
    <col min="2" max="2" width="78.28515625" bestFit="1" customWidth="1"/>
    <col min="4" max="4" width="69.140625" style="53" bestFit="1" customWidth="1"/>
  </cols>
  <sheetData>
    <row r="1" spans="1:4" ht="31.5" x14ac:dyDescent="0.5">
      <c r="A1" s="166" t="s">
        <v>826</v>
      </c>
      <c r="B1" s="166"/>
      <c r="C1" s="166"/>
      <c r="D1" s="166"/>
    </row>
    <row r="3" spans="1:4" ht="18.75" x14ac:dyDescent="0.25">
      <c r="A3" s="164" t="s">
        <v>734</v>
      </c>
      <c r="B3" s="164"/>
      <c r="C3" s="165" t="s">
        <v>733</v>
      </c>
      <c r="D3" s="165"/>
    </row>
    <row r="4" spans="1:4" ht="18" customHeight="1" x14ac:dyDescent="0.25">
      <c r="A4" s="108" t="s">
        <v>702</v>
      </c>
      <c r="B4" s="113" t="s">
        <v>703</v>
      </c>
      <c r="C4" s="109" t="s">
        <v>702</v>
      </c>
      <c r="D4" s="115" t="s">
        <v>703</v>
      </c>
    </row>
    <row r="5" spans="1:4" ht="18" customHeight="1" x14ac:dyDescent="0.25">
      <c r="A5" s="110">
        <v>2</v>
      </c>
      <c r="B5" s="114" t="s">
        <v>704</v>
      </c>
      <c r="C5" s="111">
        <v>14</v>
      </c>
      <c r="D5" s="116" t="s">
        <v>735</v>
      </c>
    </row>
    <row r="6" spans="1:4" ht="18" customHeight="1" x14ac:dyDescent="0.25">
      <c r="A6" s="110">
        <v>2</v>
      </c>
      <c r="B6" s="114" t="s">
        <v>705</v>
      </c>
      <c r="C6" s="111">
        <v>14</v>
      </c>
      <c r="D6" s="116" t="s">
        <v>736</v>
      </c>
    </row>
    <row r="7" spans="1:4" ht="18" customHeight="1" x14ac:dyDescent="0.25">
      <c r="A7" s="110">
        <v>2</v>
      </c>
      <c r="B7" s="114" t="s">
        <v>706</v>
      </c>
      <c r="C7" s="111">
        <v>14</v>
      </c>
      <c r="D7" s="116" t="s">
        <v>737</v>
      </c>
    </row>
    <row r="8" spans="1:4" ht="18" customHeight="1" x14ac:dyDescent="0.25">
      <c r="A8" s="110">
        <v>3</v>
      </c>
      <c r="B8" s="114" t="s">
        <v>707</v>
      </c>
      <c r="C8" s="111">
        <v>15</v>
      </c>
      <c r="D8" s="116" t="s">
        <v>738</v>
      </c>
    </row>
    <row r="9" spans="1:4" ht="18" customHeight="1" x14ac:dyDescent="0.25">
      <c r="A9" s="110">
        <v>3</v>
      </c>
      <c r="B9" s="114" t="s">
        <v>708</v>
      </c>
      <c r="C9" s="111">
        <v>15</v>
      </c>
      <c r="D9" s="116" t="s">
        <v>739</v>
      </c>
    </row>
    <row r="10" spans="1:4" ht="18" customHeight="1" x14ac:dyDescent="0.25">
      <c r="A10" s="110">
        <v>3</v>
      </c>
      <c r="B10" s="114" t="s">
        <v>709</v>
      </c>
      <c r="C10" s="111">
        <v>15</v>
      </c>
      <c r="D10" s="116" t="s">
        <v>740</v>
      </c>
    </row>
    <row r="11" spans="1:4" ht="18" customHeight="1" x14ac:dyDescent="0.25">
      <c r="A11" s="110">
        <v>4</v>
      </c>
      <c r="B11" s="114" t="s">
        <v>710</v>
      </c>
      <c r="C11" s="111">
        <v>16</v>
      </c>
      <c r="D11" s="116" t="s">
        <v>741</v>
      </c>
    </row>
    <row r="12" spans="1:4" ht="18" customHeight="1" x14ac:dyDescent="0.25">
      <c r="A12" s="110">
        <v>4</v>
      </c>
      <c r="B12" s="114" t="s">
        <v>711</v>
      </c>
      <c r="C12" s="111">
        <v>16</v>
      </c>
      <c r="D12" s="116" t="s">
        <v>742</v>
      </c>
    </row>
    <row r="13" spans="1:4" ht="18" customHeight="1" x14ac:dyDescent="0.25">
      <c r="A13" s="110">
        <v>4</v>
      </c>
      <c r="B13" s="114" t="s">
        <v>712</v>
      </c>
      <c r="C13" s="111">
        <v>16</v>
      </c>
      <c r="D13" s="116" t="s">
        <v>743</v>
      </c>
    </row>
    <row r="14" spans="1:4" ht="18" customHeight="1" x14ac:dyDescent="0.25">
      <c r="A14" s="110">
        <v>5</v>
      </c>
      <c r="B14" s="114" t="s">
        <v>713</v>
      </c>
      <c r="C14" s="111">
        <v>17</v>
      </c>
      <c r="D14" s="116" t="s">
        <v>744</v>
      </c>
    </row>
    <row r="15" spans="1:4" ht="18" customHeight="1" x14ac:dyDescent="0.25">
      <c r="A15" s="110">
        <v>5</v>
      </c>
      <c r="B15" s="114" t="s">
        <v>714</v>
      </c>
      <c r="C15" s="111">
        <v>17</v>
      </c>
      <c r="D15" s="116" t="s">
        <v>745</v>
      </c>
    </row>
    <row r="16" spans="1:4" ht="18" customHeight="1" x14ac:dyDescent="0.25">
      <c r="A16" s="110">
        <v>5</v>
      </c>
      <c r="B16" s="114" t="s">
        <v>715</v>
      </c>
      <c r="C16" s="111">
        <v>17</v>
      </c>
      <c r="D16" s="116" t="s">
        <v>746</v>
      </c>
    </row>
    <row r="17" spans="1:4" ht="18" customHeight="1" x14ac:dyDescent="0.25">
      <c r="A17" s="110">
        <v>6</v>
      </c>
      <c r="B17" s="114" t="s">
        <v>716</v>
      </c>
      <c r="C17" s="111">
        <v>18</v>
      </c>
      <c r="D17" s="116" t="s">
        <v>747</v>
      </c>
    </row>
    <row r="18" spans="1:4" ht="18" customHeight="1" x14ac:dyDescent="0.25">
      <c r="A18" s="110">
        <v>6</v>
      </c>
      <c r="B18" s="114" t="s">
        <v>717</v>
      </c>
      <c r="C18" s="111">
        <v>18</v>
      </c>
      <c r="D18" s="116" t="s">
        <v>748</v>
      </c>
    </row>
    <row r="19" spans="1:4" ht="18" customHeight="1" x14ac:dyDescent="0.25">
      <c r="A19" s="110">
        <v>6</v>
      </c>
      <c r="B19" s="114" t="s">
        <v>718</v>
      </c>
      <c r="C19" s="111">
        <v>18</v>
      </c>
      <c r="D19" s="116" t="s">
        <v>749</v>
      </c>
    </row>
    <row r="20" spans="1:4" ht="18" customHeight="1" x14ac:dyDescent="0.25">
      <c r="A20" s="110">
        <v>7</v>
      </c>
      <c r="B20" s="114" t="s">
        <v>391</v>
      </c>
      <c r="C20" s="111">
        <v>19</v>
      </c>
      <c r="D20" s="116" t="s">
        <v>750</v>
      </c>
    </row>
    <row r="21" spans="1:4" ht="18" customHeight="1" x14ac:dyDescent="0.25">
      <c r="A21" s="110">
        <v>7</v>
      </c>
      <c r="B21" s="114" t="s">
        <v>719</v>
      </c>
      <c r="C21" s="111">
        <v>19</v>
      </c>
      <c r="D21" s="116" t="s">
        <v>751</v>
      </c>
    </row>
    <row r="22" spans="1:4" ht="18" customHeight="1" x14ac:dyDescent="0.25">
      <c r="A22" s="110">
        <v>7</v>
      </c>
      <c r="B22" s="114" t="s">
        <v>720</v>
      </c>
      <c r="C22" s="111">
        <v>19</v>
      </c>
      <c r="D22" s="116" t="s">
        <v>752</v>
      </c>
    </row>
    <row r="23" spans="1:4" ht="18" customHeight="1" x14ac:dyDescent="0.25">
      <c r="A23" s="110">
        <v>8</v>
      </c>
      <c r="B23" s="114" t="s">
        <v>721</v>
      </c>
      <c r="C23" s="111">
        <v>20</v>
      </c>
      <c r="D23" s="116" t="s">
        <v>753</v>
      </c>
    </row>
    <row r="24" spans="1:4" ht="18" customHeight="1" x14ac:dyDescent="0.25">
      <c r="A24" s="110">
        <v>8</v>
      </c>
      <c r="B24" s="114" t="s">
        <v>722</v>
      </c>
      <c r="C24" s="111">
        <v>20</v>
      </c>
      <c r="D24" s="116" t="s">
        <v>754</v>
      </c>
    </row>
    <row r="25" spans="1:4" ht="18" customHeight="1" x14ac:dyDescent="0.25">
      <c r="A25" s="110">
        <v>8</v>
      </c>
      <c r="B25" s="114" t="s">
        <v>723</v>
      </c>
      <c r="C25" s="111">
        <v>20</v>
      </c>
      <c r="D25" s="116" t="s">
        <v>755</v>
      </c>
    </row>
    <row r="26" spans="1:4" ht="18" customHeight="1" x14ac:dyDescent="0.25">
      <c r="A26" s="110">
        <v>9</v>
      </c>
      <c r="B26" s="114" t="s">
        <v>724</v>
      </c>
      <c r="C26" s="111">
        <v>21</v>
      </c>
      <c r="D26" s="116" t="s">
        <v>756</v>
      </c>
    </row>
    <row r="27" spans="1:4" ht="18" customHeight="1" x14ac:dyDescent="0.25">
      <c r="A27" s="110">
        <v>9</v>
      </c>
      <c r="B27" s="114" t="s">
        <v>85</v>
      </c>
      <c r="C27" s="111">
        <v>21</v>
      </c>
      <c r="D27" s="116" t="s">
        <v>757</v>
      </c>
    </row>
    <row r="28" spans="1:4" ht="18" customHeight="1" x14ac:dyDescent="0.25">
      <c r="A28" s="110">
        <v>9</v>
      </c>
      <c r="B28" s="114" t="s">
        <v>725</v>
      </c>
      <c r="C28" s="111">
        <v>21</v>
      </c>
      <c r="D28" s="116" t="s">
        <v>758</v>
      </c>
    </row>
    <row r="29" spans="1:4" ht="18" customHeight="1" x14ac:dyDescent="0.25">
      <c r="A29" s="110">
        <v>10</v>
      </c>
      <c r="B29" s="114" t="s">
        <v>726</v>
      </c>
      <c r="C29" s="111">
        <v>22</v>
      </c>
      <c r="D29" s="116" t="s">
        <v>759</v>
      </c>
    </row>
    <row r="30" spans="1:4" ht="18" customHeight="1" x14ac:dyDescent="0.25">
      <c r="A30" s="110">
        <v>10</v>
      </c>
      <c r="B30" s="114" t="s">
        <v>727</v>
      </c>
      <c r="C30" s="111">
        <v>22</v>
      </c>
      <c r="D30" s="116" t="s">
        <v>760</v>
      </c>
    </row>
    <row r="31" spans="1:4" ht="18" customHeight="1" x14ac:dyDescent="0.25">
      <c r="A31" s="110">
        <v>10</v>
      </c>
      <c r="B31" s="114" t="s">
        <v>728</v>
      </c>
      <c r="C31" s="111">
        <v>22</v>
      </c>
      <c r="D31" s="116" t="s">
        <v>761</v>
      </c>
    </row>
    <row r="32" spans="1:4" ht="18" customHeight="1" x14ac:dyDescent="0.25">
      <c r="A32" s="110">
        <v>11</v>
      </c>
      <c r="B32" s="114" t="s">
        <v>729</v>
      </c>
      <c r="C32" s="111">
        <v>23</v>
      </c>
      <c r="D32" s="117" t="s">
        <v>815</v>
      </c>
    </row>
    <row r="33" spans="1:4" ht="18" customHeight="1" x14ac:dyDescent="0.25">
      <c r="A33" s="110">
        <v>11</v>
      </c>
      <c r="B33" s="114" t="s">
        <v>730</v>
      </c>
      <c r="C33" s="111">
        <v>23</v>
      </c>
      <c r="D33" s="116" t="s">
        <v>762</v>
      </c>
    </row>
    <row r="34" spans="1:4" ht="18" customHeight="1" x14ac:dyDescent="0.25">
      <c r="A34" s="110">
        <v>11</v>
      </c>
      <c r="B34" s="114" t="s">
        <v>731</v>
      </c>
      <c r="C34" s="111">
        <v>23</v>
      </c>
      <c r="D34" s="116" t="s">
        <v>763</v>
      </c>
    </row>
    <row r="35" spans="1:4" ht="18" customHeight="1" x14ac:dyDescent="0.25">
      <c r="A35" s="110">
        <v>12</v>
      </c>
      <c r="B35" s="114" t="s">
        <v>311</v>
      </c>
      <c r="C35" s="111">
        <v>24</v>
      </c>
      <c r="D35" s="116" t="s">
        <v>764</v>
      </c>
    </row>
    <row r="36" spans="1:4" ht="18" customHeight="1" x14ac:dyDescent="0.25">
      <c r="A36" s="110">
        <v>12</v>
      </c>
      <c r="B36" s="114" t="s">
        <v>312</v>
      </c>
      <c r="C36" s="111">
        <v>24</v>
      </c>
      <c r="D36" s="116" t="s">
        <v>765</v>
      </c>
    </row>
    <row r="37" spans="1:4" ht="18" customHeight="1" x14ac:dyDescent="0.25">
      <c r="A37" s="110">
        <v>12</v>
      </c>
      <c r="B37" s="114" t="s">
        <v>732</v>
      </c>
      <c r="C37" s="111">
        <v>24</v>
      </c>
      <c r="D37" s="116" t="s">
        <v>766</v>
      </c>
    </row>
    <row r="38" spans="1:4" ht="18" customHeight="1" x14ac:dyDescent="0.25">
      <c r="A38" s="112"/>
      <c r="B38" s="112"/>
      <c r="C38" s="111">
        <v>25</v>
      </c>
      <c r="D38" s="116" t="s">
        <v>767</v>
      </c>
    </row>
    <row r="39" spans="1:4" ht="18" customHeight="1" x14ac:dyDescent="0.25">
      <c r="A39" s="112"/>
      <c r="B39" s="112"/>
      <c r="C39" s="111">
        <v>25</v>
      </c>
      <c r="D39" s="116" t="s">
        <v>768</v>
      </c>
    </row>
    <row r="40" spans="1:4" ht="18" customHeight="1" x14ac:dyDescent="0.25">
      <c r="A40" s="112"/>
      <c r="B40" s="112"/>
      <c r="C40" s="111">
        <v>25</v>
      </c>
      <c r="D40" s="116" t="s">
        <v>769</v>
      </c>
    </row>
    <row r="41" spans="1:4" ht="18" customHeight="1" x14ac:dyDescent="0.25">
      <c r="A41" s="112"/>
      <c r="B41" s="112"/>
      <c r="C41" s="111">
        <v>26</v>
      </c>
      <c r="D41" s="116" t="s">
        <v>770</v>
      </c>
    </row>
  </sheetData>
  <mergeCells count="3">
    <mergeCell ref="A3:B3"/>
    <mergeCell ref="C3:D3"/>
    <mergeCell ref="A1:D1"/>
  </mergeCells>
  <hyperlinks>
    <hyperlink ref="B5" location="'Gross state product'!A1" display="Gross state/domestic product (change)" xr:uid="{A1D07711-FCEC-4E9D-9655-DEEC4805198D}"/>
    <hyperlink ref="B6" location="'State final demand'!A1" display="State final demand by component (contribution to change)" xr:uid="{9BBCF1E2-B933-4DC3-B147-90C22A3405BD}"/>
    <hyperlink ref="B7" location="'SFD comparison'!A1" display="Interstate comparison of state final demand by component (contribution to change)" xr:uid="{E295E050-3D62-4C26-9DCC-2B5FEC624BC2}"/>
    <hyperlink ref="B8" location="'SFD consumption'!A1" display="Household consumption by component (contribution to change)" xr:uid="{B63F3145-C366-47C8-97CA-3772C722DABF}"/>
    <hyperlink ref="B9" location="'SFD investment'!A1" display="Private investment by component (contribution to change)" xr:uid="{2C455DEA-10B5-42F1-8040-CF069C009D3F}"/>
    <hyperlink ref="B10" location="'SFD public'!A1" display="Public final demand by component (contribution to change)" xr:uid="{EAA1AF16-9F7B-4902-82FB-9381DC3BE5A8}"/>
    <hyperlink ref="B11" location="'Commodity prices'!A1" display="Indexes of commodity prices" xr:uid="{16119A6D-0B9C-49F6-A778-F2F4702A21E7}"/>
    <hyperlink ref="B12" location="'Interest rates'!A1" display="Monetary policy interest rates" xr:uid="{41E2D3C7-00EE-4790-8824-42CBAB571EA8}"/>
    <hyperlink ref="B13" location="'Exchange rates'!A1" display="Australian dollar exchange rates" xr:uid="{842B74E5-7A16-4991-8A05-AA1A03001036}"/>
    <hyperlink ref="B14" location="CPI!A1" display="Consumer price index (change)" xr:uid="{A4D83546-98D9-4CBC-857E-23C5220F35FB}"/>
    <hyperlink ref="B15" location="'CPI components'!A1" display="Consumer price index by component (contribution to change)" xr:uid="{69FE37D7-9822-4F85-A89D-7C08DE71D053}"/>
    <hyperlink ref="B16" location="'Household spending'!A1" display="Household spending index (change)" xr:uid="{310B521A-EDE1-4C0B-A50F-0FDE455BF9E9}"/>
    <hyperlink ref="B17" location="'Employed &amp; hours worked'!A1" display="Employment and total monthly hours worked (change)" xr:uid="{406314C2-BC81-4BFF-89F5-1A2248B455AC}"/>
    <hyperlink ref="B18" location="'Employed by industry'!A1" display="Employment by industry (change)" xr:uid="{FA702891-46DE-45BE-B311-1BCE9D3420BB}"/>
    <hyperlink ref="B19" location="'Participation rate'!A1" display="Participation rate" xr:uid="{54F80DC4-6CC7-4653-990D-19778035ABB9}"/>
    <hyperlink ref="B20" location="'Underutilisation rate'!A1" display="Underutilisation rate" xr:uid="{6A5F0F9E-3620-4268-A8C0-C59443E2CF47}"/>
    <hyperlink ref="B21" location="'Unemployed by region'!A1" display="Unemployment rate by region" xr:uid="{19C61D64-4B15-4957-A5E3-1740E76DC120}"/>
    <hyperlink ref="B22" location="'Internet vacancies'!A1" display="Internet vacancies by occupation group" xr:uid="{0152D391-268A-40F2-B6D9-9D2201996471}"/>
    <hyperlink ref="B23" location="'WPI &amp; utilisation'!A1" display="Wage price index (change) and labour utilisation rate" xr:uid="{048EC9C6-8242-42F3-9E70-59232B4AA7EC}"/>
    <hyperlink ref="B24" location="'WPI &amp; utilisation comparison'!A1" display="Comparison of wage price index (change) and utilisation rate" xr:uid="{A78528FA-143A-4E8E-85FD-3213886637A0}"/>
    <hyperlink ref="B25" location="'WPI nominal v real'!A1" display="Wage price index (nominal and real change)" xr:uid="{B75319FD-F393-4293-A46D-A5FBE7D48234}"/>
    <hyperlink ref="B26" location="ERP!A1" display="Estimated resident population (change)" xr:uid="{FE522B07-481D-426D-9BDB-1C6B57EDF137}"/>
    <hyperlink ref="B27" location="'Overseas migration'!A1" display="Net overseas migration" xr:uid="{DA5F8373-76E1-4899-8834-3BDDF57F6DD7}"/>
    <hyperlink ref="B28" location="'Interstate migration'!A1" display="Interstate migration" xr:uid="{07EA2DD9-573A-438C-9DAD-C3B0CBB6ABBE}"/>
    <hyperlink ref="B29" location="Dwellings!A1" display="Dwelling approvals and completions" xr:uid="{F4AF57D5-899F-428A-83FA-EFED501656E6}"/>
    <hyperlink ref="B30" location="'House &amp; rental prices'!A1" display="House and rental price indexes" xr:uid="{4F364A2B-80A4-40D2-87AB-2488268BB957}"/>
    <hyperlink ref="B31" location="'House price comparison'!A1" display="Comparison of median house prices" xr:uid="{66ECECAF-3D9E-4288-A2E2-BBB14CE1A401}"/>
    <hyperlink ref="B32" location="Capex!A1" display="Private new capital expenditure" xr:uid="{7B6AE96E-1EF9-4BDA-A106-503591A830FC}"/>
    <hyperlink ref="B33" location="Construction!A1" display="Construction activity" xr:uid="{C774EF27-C9BF-44D3-89C4-093A07792B78}"/>
    <hyperlink ref="B34" location="'Construction in pipeline'!A1" display="Construction activity in the pipeline" xr:uid="{B286DCDA-9097-4DB3-A0A0-758A512A8366}"/>
    <hyperlink ref="B35" location="Exports!A1" display="Exports of goods" xr:uid="{B6B07802-F011-4F9B-980A-0F8C2AE5A515}"/>
    <hyperlink ref="B36" location="Imports!A1" display="Imports of goods" xr:uid="{F544FC06-DB3F-4EFA-B439-05EB24A7AF5A}"/>
    <hyperlink ref="B37" location="'Shipping rates'!A1" display="Shipping freight rates" xr:uid="{06EEF87F-DF02-4C24-9E24-4C2756CF21E9}"/>
    <hyperlink ref="D5" location="'SFD &amp; net exports'!A1" display="Gross state product by broad component" xr:uid="{BB4EEE7B-8CBF-4A29-94FB-B6A6119E8D68}"/>
    <hyperlink ref="D6" location="'GSP by component'!A1" display="Gross state product by component (share)" xr:uid="{339F8250-BB28-474E-A998-86FCEFC01D8C}"/>
    <hyperlink ref="D41" location="'Population by region'!A1" display="Regions" xr:uid="{8A8C9A3C-91EE-470B-B54E-29ECE8029ACB}"/>
    <hyperlink ref="D40" location="'Internat. student enrolments'!A1" display="International student enrolments by sector" xr:uid="{592BBFC4-24F6-4893-9D60-90A38AE92E1F}"/>
    <hyperlink ref="D39" location="'Internat. education exports'!A1" display="Exports of education-related travel services" xr:uid="{EBC3C670-7E35-4BE5-ABA7-373A5B999DF3}"/>
    <hyperlink ref="D38" location="Tourism!A1" display="Visitor expenditure" xr:uid="{26B8984E-14E7-4D04-880C-C9CE3D2C1A5D}"/>
    <hyperlink ref="D37" location="Defence!A1" display="Defence industry gross value added" xr:uid="{D57EC4FC-47F7-45AE-89BC-2AC8574E8418}"/>
    <hyperlink ref="D36" location="'Agriculture exports'!A1" display="Exports of agricultural commodities" xr:uid="{60C24090-8586-43EA-BF20-01B0142D21B9}"/>
    <hyperlink ref="D35" location="'Agriculture value added'!A1" display="Agriculture, forestry and fishing industry gross value added" xr:uid="{F66A6FB8-D4AD-4822-BCE8-5EC45C99405A}"/>
    <hyperlink ref="D34" location="'Minerals &amp; energy sales latest'!A1" display="Sales of minerals and energy commodities (latest year)" xr:uid="{5D74A3F7-ACBE-40AB-BB94-9EC6869DA5F0}"/>
    <hyperlink ref="D33" location="'Minerals &amp; energy sales'!A1" display="Sales of minerals and energy commodities" xr:uid="{6BA45E31-6BE2-4C3B-9264-56A0FCCB7434}"/>
    <hyperlink ref="D31" location="'Industry employ. latest'!A1" display="Industry employment (latest year)" xr:uid="{497F68A9-BF2C-42D3-B402-1CD3FE1C2AE9}"/>
    <hyperlink ref="D30" location="'Industry employment'!A1" display="Industry employment" xr:uid="{31745342-8C1A-46CC-89B2-0BEF01824B9A}"/>
    <hyperlink ref="D29" location="'Employment by industry'!A1" display="Contribution to change in employment by industry" xr:uid="{9493CE20-369E-40E6-82B3-5ACCE4080C32}"/>
    <hyperlink ref="D7" location="'GSP by component comparison'!A1" display="Comparison of gross state/domestic product of component (share)" xr:uid="{E933D7BE-765A-485F-9AE1-68F22BFD2E57}"/>
    <hyperlink ref="D8" location="'GSP per capita'!A1" display="Gross state/domestic product per capita" xr:uid="{DD82D315-4392-4E0F-8CCD-11A41E645BFA}"/>
    <hyperlink ref="D9" location="'GSP by income'!A1" display="Gross state product by factor incomes" xr:uid="{433F4257-26EC-4CA1-9A36-19F7860A47A5}"/>
    <hyperlink ref="D10" location="'Household income'!A1" display="Gross household disposable income per capita" xr:uid="{2D20CF9F-597D-411C-AE2F-A13BCFDA5577}"/>
    <hyperlink ref="D11" location="'Trade in goods'!A1" display="Exports and imports of goods" xr:uid="{8E13CC9D-7FFC-49CD-8A93-B08EDBCC4A92}"/>
    <hyperlink ref="D12" location="'Trade in services'!A1" display="Exports and imports of services" xr:uid="{E4678E2A-9771-4966-93F1-8D67EB9D4E11}"/>
    <hyperlink ref="D13" location="'Exports by market'!A1" display="Exports of goods by market" xr:uid="{36F4FDEF-4F12-47D1-B626-1749F68CE606}"/>
    <hyperlink ref="D14" location="'GSP by 3Ps'!A1" display="Contribution to change in real gross state product from the three Ps" xr:uid="{B3660115-8C32-4833-865B-5620826AA8EA}"/>
    <hyperlink ref="D15" location="'Multifactor productivity'!A1" display="Multifactor productivity" xr:uid="{E5158E35-8BCF-49E8-827D-012862BBA4A8}"/>
    <hyperlink ref="D16" location="'Capital stock per capita'!A1" display="Net capital stock per capita (change)" xr:uid="{D2C9A175-DDC8-41D4-BD74-A66B613C74B4}"/>
    <hyperlink ref="D17" location="'Population by component'!A1" display="Population change by component" xr:uid="{96453FA9-17FD-4AE4-95C5-E35D54124BCA}"/>
    <hyperlink ref="D18" location="'Population by age'!A1" display="Population by age cohort (share)" xr:uid="{AC30839D-77F1-475A-AB28-0788358A6DBC}"/>
    <hyperlink ref="D19" location="'Population by LFS'!A1" display="Population by labour force status (share)" xr:uid="{002FB407-6C4F-440C-A7AE-C7C6D721C117}"/>
    <hyperlink ref="D23" location="'GSP by industry'!A1" display="Contribution to change in real gross state product by industry" xr:uid="{372B07A5-B0CC-4EB9-8CEF-8818603BEB09}"/>
    <hyperlink ref="D24" location="'Industry value added'!A1" display="Industry gross value added" xr:uid="{5E773636-44A2-495D-A41C-D7928D746BA4}"/>
    <hyperlink ref="D25" location="'Industry value added latest'!A1" display="Industry gross value added (latest year)" xr:uid="{09C473A5-D035-4301-88C7-C1DE1DC3C71B}"/>
    <hyperlink ref="D26" location="'Investment by industry'!A1" display="Contribution to change in gross fixed capital formation by industry" xr:uid="{E92732F5-8B6A-4899-8A83-76204A6EA571}"/>
    <hyperlink ref="D27" location="'Industry capital formation'!A1" display="Gross fixed capital formation by industry" xr:uid="{AF9BBF51-8B09-4BE5-BB3E-A2144C8290D8}"/>
    <hyperlink ref="D28" location="'Industry cap. form. latest'!A1" display="Industry gross fixed capital formation" xr:uid="{BBD82568-8090-4145-BE76-C34A7FCAE557}"/>
    <hyperlink ref="D20" location="'Electricity generation'!A1" display="Electricity generation by fuel type" xr:uid="{20119670-A3FC-40D6-B405-2762C99D4F98}"/>
    <hyperlink ref="D21" location="'Emissions by sector'!A1" display="Greenhouse gas emissions by sector" xr:uid="{4F0E10B4-944D-461F-9039-D2EEA563D870}"/>
    <hyperlink ref="D22" location="'Emissions intensity'!A1" display="Comparison of greenhouse gas emissions per dollar of gross state product" xr:uid="{6BEE726C-F2FA-4D86-B320-77F69DCD7ABE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61D4-D15E-4488-BAD4-5321735BC551}">
  <sheetPr>
    <tabColor rgb="FF002060"/>
  </sheetPr>
  <dimension ref="A1:E259"/>
  <sheetViews>
    <sheetView workbookViewId="0"/>
  </sheetViews>
  <sheetFormatPr defaultRowHeight="15" x14ac:dyDescent="0.25"/>
  <cols>
    <col min="1" max="1" width="20.7109375" customWidth="1"/>
    <col min="2" max="2" width="11.7109375" style="37" customWidth="1"/>
    <col min="3" max="3" width="11.7109375" customWidth="1"/>
  </cols>
  <sheetData>
    <row r="1" spans="1:5" ht="18.75" x14ac:dyDescent="0.3">
      <c r="A1" s="88" t="s">
        <v>477</v>
      </c>
      <c r="C1" s="37"/>
      <c r="D1" s="37"/>
      <c r="E1" s="37"/>
    </row>
    <row r="2" spans="1:5" x14ac:dyDescent="0.25">
      <c r="A2" s="49" t="s">
        <v>364</v>
      </c>
      <c r="B2" s="34" t="s">
        <v>613</v>
      </c>
      <c r="C2" s="37"/>
      <c r="D2" s="37"/>
      <c r="E2" s="37"/>
    </row>
    <row r="3" spans="1:5" x14ac:dyDescent="0.25">
      <c r="A3" s="46" t="s">
        <v>492</v>
      </c>
      <c r="B3" s="37" t="s">
        <v>497</v>
      </c>
      <c r="C3" s="37"/>
      <c r="D3" s="37"/>
      <c r="E3" s="37"/>
    </row>
    <row r="4" spans="1:5" s="37" customFormat="1" x14ac:dyDescent="0.25">
      <c r="A4" s="46" t="s">
        <v>333</v>
      </c>
      <c r="B4" s="37" t="s">
        <v>450</v>
      </c>
    </row>
    <row r="5" spans="1:5" x14ac:dyDescent="0.25">
      <c r="A5" s="46" t="s">
        <v>456</v>
      </c>
      <c r="B5" s="37" t="s">
        <v>271</v>
      </c>
      <c r="C5" s="37"/>
      <c r="D5" s="37"/>
      <c r="E5" s="37"/>
    </row>
    <row r="6" spans="1:5" x14ac:dyDescent="0.25">
      <c r="A6" s="46" t="s">
        <v>269</v>
      </c>
      <c r="B6" s="37" t="s">
        <v>478</v>
      </c>
      <c r="C6" s="37"/>
      <c r="D6" s="37"/>
      <c r="E6" s="37"/>
    </row>
    <row r="7" spans="1:5" x14ac:dyDescent="0.25">
      <c r="A7" s="46" t="s">
        <v>270</v>
      </c>
      <c r="B7" s="37" t="s">
        <v>384</v>
      </c>
      <c r="C7" s="37"/>
      <c r="D7" s="37"/>
      <c r="E7" s="37"/>
    </row>
    <row r="8" spans="1:5" x14ac:dyDescent="0.25">
      <c r="A8" s="46" t="s">
        <v>457</v>
      </c>
      <c r="B8" s="37" t="s">
        <v>458</v>
      </c>
      <c r="C8" s="37"/>
      <c r="D8" s="37"/>
      <c r="E8" s="37"/>
    </row>
    <row r="9" spans="1:5" s="37" customFormat="1" x14ac:dyDescent="0.25">
      <c r="A9" s="34" t="s">
        <v>701</v>
      </c>
    </row>
    <row r="10" spans="1:5" x14ac:dyDescent="0.25">
      <c r="A10" s="43"/>
      <c r="C10" s="37"/>
      <c r="D10" s="42"/>
      <c r="E10" s="42"/>
    </row>
    <row r="11" spans="1:5" x14ac:dyDescent="0.25">
      <c r="A11" s="49" t="s">
        <v>454</v>
      </c>
      <c r="C11" s="37"/>
      <c r="D11" s="37"/>
      <c r="E11" s="37"/>
    </row>
    <row r="12" spans="1:5" ht="60" x14ac:dyDescent="0.25">
      <c r="A12" s="61"/>
      <c r="B12" s="90" t="s">
        <v>371</v>
      </c>
      <c r="C12" s="90" t="s">
        <v>370</v>
      </c>
    </row>
    <row r="13" spans="1:5" s="37" customFormat="1" x14ac:dyDescent="0.25">
      <c r="A13" s="55">
        <v>38107</v>
      </c>
      <c r="B13" s="50">
        <v>72.2</v>
      </c>
      <c r="C13" s="50">
        <v>62.1</v>
      </c>
    </row>
    <row r="14" spans="1:5" s="37" customFormat="1" x14ac:dyDescent="0.25">
      <c r="A14" s="55">
        <v>38138</v>
      </c>
      <c r="B14" s="50">
        <v>71.430000000000007</v>
      </c>
      <c r="C14" s="50">
        <v>61.1</v>
      </c>
    </row>
    <row r="15" spans="1:5" s="37" customFormat="1" x14ac:dyDescent="0.25">
      <c r="A15" s="55">
        <v>38168</v>
      </c>
      <c r="B15" s="50">
        <v>68.89</v>
      </c>
      <c r="C15" s="50">
        <v>59.1</v>
      </c>
    </row>
    <row r="16" spans="1:5" s="37" customFormat="1" x14ac:dyDescent="0.25">
      <c r="A16" s="55">
        <v>38199</v>
      </c>
      <c r="B16" s="50">
        <v>69.86</v>
      </c>
      <c r="C16" s="50">
        <v>60.2</v>
      </c>
    </row>
    <row r="17" spans="1:3" s="37" customFormat="1" x14ac:dyDescent="0.25">
      <c r="A17" s="55">
        <v>38230</v>
      </c>
      <c r="B17" s="50">
        <v>70.11</v>
      </c>
      <c r="C17" s="50">
        <v>60.1</v>
      </c>
    </row>
    <row r="18" spans="1:3" s="37" customFormat="1" x14ac:dyDescent="0.25">
      <c r="A18" s="55">
        <v>38260</v>
      </c>
      <c r="B18" s="50">
        <v>71.47</v>
      </c>
      <c r="C18" s="50">
        <v>61</v>
      </c>
    </row>
    <row r="19" spans="1:3" s="37" customFormat="1" x14ac:dyDescent="0.25">
      <c r="A19" s="55">
        <v>38291</v>
      </c>
      <c r="B19" s="50">
        <v>74.61</v>
      </c>
      <c r="C19" s="50">
        <v>62.5</v>
      </c>
    </row>
    <row r="20" spans="1:3" s="37" customFormat="1" x14ac:dyDescent="0.25">
      <c r="A20" s="55">
        <v>38321</v>
      </c>
      <c r="B20" s="50">
        <v>77.75</v>
      </c>
      <c r="C20" s="50">
        <v>63.6</v>
      </c>
    </row>
    <row r="21" spans="1:3" s="37" customFormat="1" x14ac:dyDescent="0.25">
      <c r="A21" s="55">
        <v>38352</v>
      </c>
      <c r="B21" s="50">
        <v>77.900000000000006</v>
      </c>
      <c r="C21" s="50">
        <v>63.2</v>
      </c>
    </row>
    <row r="22" spans="1:3" s="37" customFormat="1" x14ac:dyDescent="0.25">
      <c r="A22" s="55">
        <v>38383</v>
      </c>
      <c r="B22" s="50">
        <v>77.44</v>
      </c>
      <c r="C22" s="50">
        <v>63.5</v>
      </c>
    </row>
    <row r="23" spans="1:3" s="37" customFormat="1" x14ac:dyDescent="0.25">
      <c r="A23" s="55">
        <v>38411</v>
      </c>
      <c r="B23" s="50">
        <v>79.05</v>
      </c>
      <c r="C23" s="50">
        <v>64.400000000000006</v>
      </c>
    </row>
    <row r="24" spans="1:3" s="37" customFormat="1" x14ac:dyDescent="0.25">
      <c r="A24" s="55">
        <v>38442</v>
      </c>
      <c r="B24" s="50">
        <v>77.19</v>
      </c>
      <c r="C24" s="50">
        <v>63.8</v>
      </c>
    </row>
    <row r="25" spans="1:3" s="37" customFormat="1" x14ac:dyDescent="0.25">
      <c r="A25" s="55">
        <v>38472</v>
      </c>
      <c r="B25" s="50">
        <v>78.11</v>
      </c>
      <c r="C25" s="50">
        <v>64.099999999999994</v>
      </c>
    </row>
    <row r="26" spans="1:3" s="37" customFormat="1" x14ac:dyDescent="0.25">
      <c r="A26" s="55">
        <v>38503</v>
      </c>
      <c r="B26" s="50">
        <v>75.570000000000007</v>
      </c>
      <c r="C26" s="50">
        <v>63.2</v>
      </c>
    </row>
    <row r="27" spans="1:3" s="37" customFormat="1" x14ac:dyDescent="0.25">
      <c r="A27" s="55">
        <v>38533</v>
      </c>
      <c r="B27" s="50">
        <v>76.37</v>
      </c>
      <c r="C27" s="50">
        <v>64.5</v>
      </c>
    </row>
    <row r="28" spans="1:3" s="37" customFormat="1" x14ac:dyDescent="0.25">
      <c r="A28" s="55">
        <v>38564</v>
      </c>
      <c r="B28" s="50">
        <v>75.949999999999989</v>
      </c>
      <c r="C28" s="50">
        <v>64.3</v>
      </c>
    </row>
    <row r="29" spans="1:3" s="37" customFormat="1" x14ac:dyDescent="0.25">
      <c r="A29" s="55">
        <v>38595</v>
      </c>
      <c r="B29" s="50">
        <v>74.709999999999994</v>
      </c>
      <c r="C29" s="50">
        <v>63.3</v>
      </c>
    </row>
    <row r="30" spans="1:3" s="37" customFormat="1" x14ac:dyDescent="0.25">
      <c r="A30" s="55">
        <v>38625</v>
      </c>
      <c r="B30" s="50">
        <v>76.149999999999991</v>
      </c>
      <c r="C30" s="50">
        <v>64.7</v>
      </c>
    </row>
    <row r="31" spans="1:3" s="37" customFormat="1" x14ac:dyDescent="0.25">
      <c r="A31" s="55">
        <v>38656</v>
      </c>
      <c r="B31" s="50">
        <v>74.87</v>
      </c>
      <c r="C31" s="50">
        <v>63.9</v>
      </c>
    </row>
    <row r="32" spans="1:3" s="37" customFormat="1" x14ac:dyDescent="0.25">
      <c r="A32" s="55">
        <v>38686</v>
      </c>
      <c r="B32" s="50">
        <v>73.89</v>
      </c>
      <c r="C32" s="50">
        <v>63.7</v>
      </c>
    </row>
    <row r="33" spans="1:3" s="37" customFormat="1" x14ac:dyDescent="0.25">
      <c r="A33" s="55">
        <v>38717</v>
      </c>
      <c r="B33" s="50">
        <v>73.37</v>
      </c>
      <c r="C33" s="50">
        <v>62.7</v>
      </c>
    </row>
    <row r="34" spans="1:3" s="37" customFormat="1" x14ac:dyDescent="0.25">
      <c r="A34" s="55">
        <v>38748</v>
      </c>
      <c r="B34" s="50">
        <v>75.099999999999994</v>
      </c>
      <c r="C34" s="50">
        <v>63.4</v>
      </c>
    </row>
    <row r="35" spans="1:3" s="37" customFormat="1" x14ac:dyDescent="0.25">
      <c r="A35" s="55">
        <v>38776</v>
      </c>
      <c r="B35" s="50">
        <v>73.819999999999993</v>
      </c>
      <c r="C35" s="50">
        <v>62.6</v>
      </c>
    </row>
    <row r="36" spans="1:3" s="37" customFormat="1" x14ac:dyDescent="0.25">
      <c r="A36" s="55">
        <v>38807</v>
      </c>
      <c r="B36" s="50">
        <v>71.59</v>
      </c>
      <c r="C36" s="50">
        <v>60.8</v>
      </c>
    </row>
    <row r="37" spans="1:3" s="37" customFormat="1" x14ac:dyDescent="0.25">
      <c r="A37" s="55">
        <v>38837</v>
      </c>
      <c r="B37" s="50">
        <v>75.42</v>
      </c>
      <c r="C37" s="50">
        <v>62.8</v>
      </c>
    </row>
    <row r="38" spans="1:3" s="37" customFormat="1" x14ac:dyDescent="0.25">
      <c r="A38" s="55">
        <v>38868</v>
      </c>
      <c r="B38" s="50">
        <v>76.36</v>
      </c>
      <c r="C38" s="50">
        <v>63.2</v>
      </c>
    </row>
    <row r="39" spans="1:3" s="37" customFormat="1" x14ac:dyDescent="0.25">
      <c r="A39" s="55">
        <v>38898</v>
      </c>
      <c r="B39" s="50">
        <v>74.33</v>
      </c>
      <c r="C39" s="50">
        <v>62.2</v>
      </c>
    </row>
    <row r="40" spans="1:3" s="37" customFormat="1" x14ac:dyDescent="0.25">
      <c r="A40" s="55">
        <v>38929</v>
      </c>
      <c r="B40" s="50">
        <v>76.58</v>
      </c>
      <c r="C40" s="50">
        <v>63.9</v>
      </c>
    </row>
    <row r="41" spans="1:3" s="37" customFormat="1" x14ac:dyDescent="0.25">
      <c r="A41" s="55">
        <v>38960</v>
      </c>
      <c r="B41" s="50">
        <v>76.27000000000001</v>
      </c>
      <c r="C41" s="50">
        <v>63.7</v>
      </c>
    </row>
    <row r="42" spans="1:3" s="37" customFormat="1" x14ac:dyDescent="0.25">
      <c r="A42" s="55">
        <v>38990</v>
      </c>
      <c r="B42" s="50">
        <v>74.8</v>
      </c>
      <c r="C42" s="50">
        <v>62.6</v>
      </c>
    </row>
    <row r="43" spans="1:3" s="37" customFormat="1" x14ac:dyDescent="0.25">
      <c r="A43" s="55">
        <v>39021</v>
      </c>
      <c r="B43" s="50">
        <v>76.92</v>
      </c>
      <c r="C43" s="50">
        <v>64</v>
      </c>
    </row>
    <row r="44" spans="1:3" s="37" customFormat="1" x14ac:dyDescent="0.25">
      <c r="A44" s="55">
        <v>39051</v>
      </c>
      <c r="B44" s="50">
        <v>78.5</v>
      </c>
      <c r="C44" s="50">
        <v>64.5</v>
      </c>
    </row>
    <row r="45" spans="1:3" s="37" customFormat="1" x14ac:dyDescent="0.25">
      <c r="A45" s="55">
        <v>39082</v>
      </c>
      <c r="B45" s="50">
        <v>79.13</v>
      </c>
      <c r="C45" s="50">
        <v>64.900000000000006</v>
      </c>
    </row>
    <row r="46" spans="1:3" s="37" customFormat="1" x14ac:dyDescent="0.25">
      <c r="A46" s="55">
        <v>39113</v>
      </c>
      <c r="B46" s="50">
        <v>77.2</v>
      </c>
      <c r="C46" s="50">
        <v>63.8</v>
      </c>
    </row>
    <row r="47" spans="1:3" s="37" customFormat="1" x14ac:dyDescent="0.25">
      <c r="A47" s="55">
        <v>39141</v>
      </c>
      <c r="B47" s="50">
        <v>78.8</v>
      </c>
      <c r="C47" s="50">
        <v>64.599999999999994</v>
      </c>
    </row>
    <row r="48" spans="1:3" s="37" customFormat="1" x14ac:dyDescent="0.25">
      <c r="A48" s="55">
        <v>39172</v>
      </c>
      <c r="B48" s="50">
        <v>80.7</v>
      </c>
      <c r="C48" s="50">
        <v>65.900000000000006</v>
      </c>
    </row>
    <row r="49" spans="1:3" s="37" customFormat="1" x14ac:dyDescent="0.25">
      <c r="A49" s="55">
        <v>39202</v>
      </c>
      <c r="B49" s="50">
        <v>82.679999999999993</v>
      </c>
      <c r="C49" s="50">
        <v>67</v>
      </c>
    </row>
    <row r="50" spans="1:3" s="37" customFormat="1" x14ac:dyDescent="0.25">
      <c r="A50" s="55">
        <v>39233</v>
      </c>
      <c r="B50" s="50">
        <v>82.44</v>
      </c>
      <c r="C50" s="50">
        <v>67</v>
      </c>
    </row>
    <row r="51" spans="1:3" s="37" customFormat="1" x14ac:dyDescent="0.25">
      <c r="A51" s="55">
        <v>39263</v>
      </c>
      <c r="B51" s="50">
        <v>84.87</v>
      </c>
      <c r="C51" s="50">
        <v>68.900000000000006</v>
      </c>
    </row>
    <row r="52" spans="1:3" s="37" customFormat="1" x14ac:dyDescent="0.25">
      <c r="A52" s="55">
        <v>39294</v>
      </c>
      <c r="B52" s="50">
        <v>85.72</v>
      </c>
      <c r="C52" s="50">
        <v>68.8</v>
      </c>
    </row>
    <row r="53" spans="1:3" s="37" customFormat="1" x14ac:dyDescent="0.25">
      <c r="A53" s="55">
        <v>39325</v>
      </c>
      <c r="B53" s="50">
        <v>82.14</v>
      </c>
      <c r="C53" s="50">
        <v>66.2</v>
      </c>
    </row>
    <row r="54" spans="1:3" s="37" customFormat="1" x14ac:dyDescent="0.25">
      <c r="A54" s="55">
        <v>39355</v>
      </c>
      <c r="B54" s="50">
        <v>88.27000000000001</v>
      </c>
      <c r="C54" s="50">
        <v>70</v>
      </c>
    </row>
    <row r="55" spans="1:3" s="37" customFormat="1" x14ac:dyDescent="0.25">
      <c r="A55" s="55">
        <v>39386</v>
      </c>
      <c r="B55" s="50">
        <v>92.16</v>
      </c>
      <c r="C55" s="50">
        <v>72.2</v>
      </c>
    </row>
    <row r="56" spans="1:3" s="37" customFormat="1" x14ac:dyDescent="0.25">
      <c r="A56" s="55">
        <v>39416</v>
      </c>
      <c r="B56" s="50">
        <v>88.649999999999991</v>
      </c>
      <c r="C56" s="50">
        <v>68.900000000000006</v>
      </c>
    </row>
    <row r="57" spans="1:3" s="37" customFormat="1" x14ac:dyDescent="0.25">
      <c r="A57" s="55">
        <v>39447</v>
      </c>
      <c r="B57" s="50">
        <v>88.160000000000011</v>
      </c>
      <c r="C57" s="50">
        <v>68.7</v>
      </c>
    </row>
    <row r="58" spans="1:3" s="37" customFormat="1" x14ac:dyDescent="0.25">
      <c r="A58" s="55">
        <v>39478</v>
      </c>
      <c r="B58" s="50">
        <v>88.84</v>
      </c>
      <c r="C58" s="50">
        <v>68.3</v>
      </c>
    </row>
    <row r="59" spans="1:3" s="37" customFormat="1" x14ac:dyDescent="0.25">
      <c r="A59" s="55">
        <v>39507</v>
      </c>
      <c r="B59" s="50">
        <v>94.66</v>
      </c>
      <c r="C59" s="50">
        <v>71.8</v>
      </c>
    </row>
    <row r="60" spans="1:3" s="37" customFormat="1" x14ac:dyDescent="0.25">
      <c r="A60" s="55">
        <v>39538</v>
      </c>
      <c r="B60" s="50">
        <v>91.8</v>
      </c>
      <c r="C60" s="50">
        <v>68.900000000000006</v>
      </c>
    </row>
    <row r="61" spans="1:3" s="37" customFormat="1" x14ac:dyDescent="0.25">
      <c r="A61" s="55">
        <v>39568</v>
      </c>
      <c r="B61" s="50">
        <v>93.37</v>
      </c>
      <c r="C61" s="50">
        <v>70.7</v>
      </c>
    </row>
    <row r="62" spans="1:3" s="37" customFormat="1" x14ac:dyDescent="0.25">
      <c r="A62" s="55">
        <v>39599</v>
      </c>
      <c r="B62" s="50">
        <v>95.59</v>
      </c>
      <c r="C62" s="50">
        <v>72.8</v>
      </c>
    </row>
    <row r="63" spans="1:3" s="37" customFormat="1" x14ac:dyDescent="0.25">
      <c r="A63" s="55">
        <v>39629</v>
      </c>
      <c r="B63" s="50">
        <v>96.26</v>
      </c>
      <c r="C63" s="50">
        <v>73.400000000000006</v>
      </c>
    </row>
    <row r="64" spans="1:3" s="37" customFormat="1" x14ac:dyDescent="0.25">
      <c r="A64" s="55">
        <v>39660</v>
      </c>
      <c r="B64" s="50">
        <v>94.34</v>
      </c>
      <c r="C64" s="50">
        <v>72.2</v>
      </c>
    </row>
    <row r="65" spans="1:3" s="37" customFormat="1" x14ac:dyDescent="0.25">
      <c r="A65" s="55">
        <v>39691</v>
      </c>
      <c r="B65" s="50">
        <v>86.39</v>
      </c>
      <c r="C65" s="50">
        <v>67.7</v>
      </c>
    </row>
    <row r="66" spans="1:3" s="37" customFormat="1" x14ac:dyDescent="0.25">
      <c r="A66" s="55">
        <v>39721</v>
      </c>
      <c r="B66" s="50">
        <v>79.959999999999994</v>
      </c>
      <c r="C66" s="50">
        <v>63.4</v>
      </c>
    </row>
    <row r="67" spans="1:3" s="37" customFormat="1" x14ac:dyDescent="0.25">
      <c r="A67" s="55">
        <v>39752</v>
      </c>
      <c r="B67" s="50">
        <v>66.8</v>
      </c>
      <c r="C67" s="50">
        <v>54.7</v>
      </c>
    </row>
    <row r="68" spans="1:3" s="37" customFormat="1" x14ac:dyDescent="0.25">
      <c r="A68" s="55">
        <v>39782</v>
      </c>
      <c r="B68" s="50">
        <v>65.72</v>
      </c>
      <c r="C68" s="50">
        <v>54.6</v>
      </c>
    </row>
    <row r="69" spans="1:3" s="37" customFormat="1" x14ac:dyDescent="0.25">
      <c r="A69" s="55">
        <v>39813</v>
      </c>
      <c r="B69" s="50">
        <v>69.28</v>
      </c>
      <c r="C69" s="50">
        <v>55.6</v>
      </c>
    </row>
    <row r="70" spans="1:3" s="37" customFormat="1" x14ac:dyDescent="0.25">
      <c r="A70" s="55">
        <v>39844</v>
      </c>
      <c r="B70" s="50">
        <v>64.38000000000001</v>
      </c>
      <c r="C70" s="50">
        <v>53.2</v>
      </c>
    </row>
    <row r="71" spans="1:3" s="37" customFormat="1" x14ac:dyDescent="0.25">
      <c r="A71" s="55">
        <v>39872</v>
      </c>
      <c r="B71" s="50">
        <v>64.539999999999992</v>
      </c>
      <c r="C71" s="50">
        <v>54.8</v>
      </c>
    </row>
    <row r="72" spans="1:3" s="37" customFormat="1" x14ac:dyDescent="0.25">
      <c r="A72" s="55">
        <v>39903</v>
      </c>
      <c r="B72" s="50">
        <v>68.73</v>
      </c>
      <c r="C72" s="50">
        <v>57.4</v>
      </c>
    </row>
    <row r="73" spans="1:3" s="37" customFormat="1" x14ac:dyDescent="0.25">
      <c r="A73" s="55">
        <v>39933</v>
      </c>
      <c r="B73" s="50">
        <v>72.650000000000006</v>
      </c>
      <c r="C73" s="50">
        <v>59.7</v>
      </c>
    </row>
    <row r="74" spans="1:3" s="37" customFormat="1" x14ac:dyDescent="0.25">
      <c r="A74" s="55">
        <v>39964</v>
      </c>
      <c r="B74" s="50">
        <v>79.12</v>
      </c>
      <c r="C74" s="50">
        <v>63.3</v>
      </c>
    </row>
    <row r="75" spans="1:3" s="37" customFormat="1" x14ac:dyDescent="0.25">
      <c r="A75" s="55">
        <v>39994</v>
      </c>
      <c r="B75" s="50">
        <v>81.14</v>
      </c>
      <c r="C75" s="50">
        <v>64.7</v>
      </c>
    </row>
    <row r="76" spans="1:3" s="37" customFormat="1" x14ac:dyDescent="0.25">
      <c r="A76" s="55">
        <v>40025</v>
      </c>
      <c r="B76" s="50">
        <v>82.809999999999988</v>
      </c>
      <c r="C76" s="50">
        <v>65.7</v>
      </c>
    </row>
    <row r="77" spans="1:3" s="37" customFormat="1" x14ac:dyDescent="0.25">
      <c r="A77" s="55">
        <v>40056</v>
      </c>
      <c r="B77" s="50">
        <v>83.93</v>
      </c>
      <c r="C77" s="50">
        <v>66.3</v>
      </c>
    </row>
    <row r="78" spans="1:3" s="37" customFormat="1" x14ac:dyDescent="0.25">
      <c r="A78" s="55">
        <v>40086</v>
      </c>
      <c r="B78" s="50">
        <v>88.01</v>
      </c>
      <c r="C78" s="50">
        <v>68.2</v>
      </c>
    </row>
    <row r="79" spans="1:3" s="37" customFormat="1" x14ac:dyDescent="0.25">
      <c r="A79" s="55">
        <v>40117</v>
      </c>
      <c r="B79" s="50">
        <v>91.61</v>
      </c>
      <c r="C79" s="50">
        <v>70.7</v>
      </c>
    </row>
    <row r="80" spans="1:3" s="37" customFormat="1" x14ac:dyDescent="0.25">
      <c r="A80" s="55">
        <v>40147</v>
      </c>
      <c r="B80" s="50">
        <v>91.78</v>
      </c>
      <c r="C80" s="50">
        <v>69.900000000000006</v>
      </c>
    </row>
    <row r="81" spans="1:3" s="37" customFormat="1" x14ac:dyDescent="0.25">
      <c r="A81" s="55">
        <v>40178</v>
      </c>
      <c r="B81" s="50">
        <v>89.69</v>
      </c>
      <c r="C81" s="50">
        <v>69.7</v>
      </c>
    </row>
    <row r="82" spans="1:3" s="37" customFormat="1" x14ac:dyDescent="0.25">
      <c r="A82" s="55">
        <v>40209</v>
      </c>
      <c r="B82" s="50">
        <v>89.09</v>
      </c>
      <c r="C82" s="50">
        <v>69.2</v>
      </c>
    </row>
    <row r="83" spans="1:3" s="37" customFormat="1" x14ac:dyDescent="0.25">
      <c r="A83" s="55">
        <v>40237</v>
      </c>
      <c r="B83" s="50">
        <v>88.990000000000009</v>
      </c>
      <c r="C83" s="50">
        <v>69.5</v>
      </c>
    </row>
    <row r="84" spans="1:3" s="37" customFormat="1" x14ac:dyDescent="0.25">
      <c r="A84" s="55">
        <v>40268</v>
      </c>
      <c r="B84" s="50">
        <v>91.59</v>
      </c>
      <c r="C84" s="50">
        <v>71.7</v>
      </c>
    </row>
    <row r="85" spans="1:3" s="37" customFormat="1" x14ac:dyDescent="0.25">
      <c r="A85" s="55">
        <v>40298</v>
      </c>
      <c r="B85" s="50">
        <v>93</v>
      </c>
      <c r="C85" s="50">
        <v>72.5</v>
      </c>
    </row>
    <row r="86" spans="1:3" x14ac:dyDescent="0.25">
      <c r="A86" s="55">
        <v>40329</v>
      </c>
      <c r="B86" s="50">
        <v>84.899999999999991</v>
      </c>
      <c r="C86" s="50">
        <v>67.5</v>
      </c>
    </row>
    <row r="87" spans="1:3" x14ac:dyDescent="0.25">
      <c r="A87" s="55">
        <v>40359</v>
      </c>
      <c r="B87" s="50">
        <v>85.22999999999999</v>
      </c>
      <c r="C87" s="50">
        <v>67.3</v>
      </c>
    </row>
    <row r="88" spans="1:3" x14ac:dyDescent="0.25">
      <c r="A88" s="55">
        <v>40390</v>
      </c>
      <c r="B88" s="50">
        <v>89.86</v>
      </c>
      <c r="C88" s="50">
        <v>69.400000000000006</v>
      </c>
    </row>
    <row r="89" spans="1:3" x14ac:dyDescent="0.25">
      <c r="A89" s="55">
        <v>40421</v>
      </c>
      <c r="B89" s="50">
        <v>89.18</v>
      </c>
      <c r="C89" s="50">
        <v>69</v>
      </c>
    </row>
    <row r="90" spans="1:3" x14ac:dyDescent="0.25">
      <c r="A90" s="55">
        <v>40451</v>
      </c>
      <c r="B90" s="50">
        <v>96.67</v>
      </c>
      <c r="C90" s="50">
        <v>72.900000000000006</v>
      </c>
    </row>
    <row r="91" spans="1:3" x14ac:dyDescent="0.25">
      <c r="A91" s="55">
        <v>40482</v>
      </c>
      <c r="B91" s="50">
        <v>97.61</v>
      </c>
      <c r="C91" s="50">
        <v>72.7</v>
      </c>
    </row>
    <row r="92" spans="1:3" x14ac:dyDescent="0.25">
      <c r="A92" s="55">
        <v>40512</v>
      </c>
      <c r="B92" s="50">
        <v>96.179999999999993</v>
      </c>
      <c r="C92" s="50">
        <v>73</v>
      </c>
    </row>
    <row r="93" spans="1:3" x14ac:dyDescent="0.25">
      <c r="A93" s="55">
        <v>40543</v>
      </c>
      <c r="B93" s="50">
        <v>101.63</v>
      </c>
      <c r="C93" s="50">
        <v>75.8</v>
      </c>
    </row>
    <row r="94" spans="1:3" x14ac:dyDescent="0.25">
      <c r="A94" s="55">
        <v>40574</v>
      </c>
      <c r="B94" s="50">
        <v>99.24</v>
      </c>
      <c r="C94" s="50">
        <v>74</v>
      </c>
    </row>
    <row r="95" spans="1:3" x14ac:dyDescent="0.25">
      <c r="A95" s="55">
        <v>40602</v>
      </c>
      <c r="B95" s="50">
        <v>101.63</v>
      </c>
      <c r="C95" s="50">
        <v>75.5</v>
      </c>
    </row>
    <row r="96" spans="1:3" x14ac:dyDescent="0.25">
      <c r="A96" s="55">
        <v>40633</v>
      </c>
      <c r="B96" s="50">
        <v>103.34</v>
      </c>
      <c r="C96" s="50">
        <v>76.3</v>
      </c>
    </row>
    <row r="97" spans="1:3" x14ac:dyDescent="0.25">
      <c r="A97" s="55">
        <v>40663</v>
      </c>
      <c r="B97" s="50">
        <v>109.00000000000001</v>
      </c>
      <c r="C97" s="50">
        <v>78.900000000000006</v>
      </c>
    </row>
    <row r="98" spans="1:3" x14ac:dyDescent="0.25">
      <c r="A98" s="55">
        <v>40694</v>
      </c>
      <c r="B98" s="50">
        <v>107.09</v>
      </c>
      <c r="C98" s="50">
        <v>77.8</v>
      </c>
    </row>
    <row r="99" spans="1:3" x14ac:dyDescent="0.25">
      <c r="A99" s="55">
        <v>40724</v>
      </c>
      <c r="B99" s="50">
        <v>107.39000000000001</v>
      </c>
      <c r="C99" s="50">
        <v>77.8</v>
      </c>
    </row>
    <row r="100" spans="1:3" x14ac:dyDescent="0.25">
      <c r="A100" s="55">
        <v>40755</v>
      </c>
      <c r="B100" s="50">
        <v>109.53999999999999</v>
      </c>
      <c r="C100" s="50">
        <v>78.400000000000006</v>
      </c>
    </row>
    <row r="101" spans="1:3" x14ac:dyDescent="0.25">
      <c r="A101" s="55">
        <v>40786</v>
      </c>
      <c r="B101" s="50">
        <v>106.91</v>
      </c>
      <c r="C101" s="50">
        <v>76.5</v>
      </c>
    </row>
    <row r="102" spans="1:3" x14ac:dyDescent="0.25">
      <c r="A102" s="55">
        <v>40816</v>
      </c>
      <c r="B102" s="50">
        <v>97.81</v>
      </c>
      <c r="C102" s="50">
        <v>72.400000000000006</v>
      </c>
    </row>
    <row r="103" spans="1:3" x14ac:dyDescent="0.25">
      <c r="A103" s="55">
        <v>40847</v>
      </c>
      <c r="B103" s="50">
        <v>105.08999999999999</v>
      </c>
      <c r="C103" s="50">
        <v>76.900000000000006</v>
      </c>
    </row>
    <row r="104" spans="1:3" x14ac:dyDescent="0.25">
      <c r="A104" s="55">
        <v>40877</v>
      </c>
      <c r="B104" s="50">
        <v>100.21</v>
      </c>
      <c r="C104" s="50">
        <v>74.599999999999994</v>
      </c>
    </row>
    <row r="105" spans="1:3" x14ac:dyDescent="0.25">
      <c r="A105" s="55">
        <v>40908</v>
      </c>
      <c r="B105" s="50">
        <v>101.56</v>
      </c>
      <c r="C105" s="50">
        <v>75.8</v>
      </c>
    </row>
    <row r="106" spans="1:3" x14ac:dyDescent="0.25">
      <c r="A106" s="55">
        <v>40939</v>
      </c>
      <c r="B106" s="50">
        <v>106.37</v>
      </c>
      <c r="C106" s="50">
        <v>77.900000000000006</v>
      </c>
    </row>
    <row r="107" spans="1:3" x14ac:dyDescent="0.25">
      <c r="A107" s="55">
        <v>40968</v>
      </c>
      <c r="B107" s="50">
        <v>108.16</v>
      </c>
      <c r="C107" s="50">
        <v>79.2</v>
      </c>
    </row>
    <row r="108" spans="1:3" x14ac:dyDescent="0.25">
      <c r="A108" s="55">
        <v>40999</v>
      </c>
      <c r="B108" s="50">
        <v>104.02</v>
      </c>
      <c r="C108" s="50">
        <v>76.900000000000006</v>
      </c>
    </row>
    <row r="109" spans="1:3" x14ac:dyDescent="0.25">
      <c r="A109" s="55">
        <v>41029</v>
      </c>
      <c r="B109" s="50">
        <v>104.52999999999999</v>
      </c>
      <c r="C109" s="50">
        <v>77</v>
      </c>
    </row>
    <row r="110" spans="1:3" x14ac:dyDescent="0.25">
      <c r="A110" s="55">
        <v>41060</v>
      </c>
      <c r="B110" s="50">
        <v>97.27</v>
      </c>
      <c r="C110" s="50">
        <v>73.599999999999994</v>
      </c>
    </row>
    <row r="111" spans="1:3" x14ac:dyDescent="0.25">
      <c r="A111" s="55">
        <v>41090</v>
      </c>
      <c r="B111" s="50">
        <v>101.91</v>
      </c>
      <c r="C111" s="50">
        <v>76.5</v>
      </c>
    </row>
    <row r="112" spans="1:3" x14ac:dyDescent="0.25">
      <c r="A112" s="55">
        <v>41121</v>
      </c>
      <c r="B112" s="50">
        <v>105.25999999999999</v>
      </c>
      <c r="C112" s="50">
        <v>78.900000000000006</v>
      </c>
    </row>
    <row r="113" spans="1:3" x14ac:dyDescent="0.25">
      <c r="A113" s="55">
        <v>41152</v>
      </c>
      <c r="B113" s="50">
        <v>103.01</v>
      </c>
      <c r="C113" s="50">
        <v>77</v>
      </c>
    </row>
    <row r="114" spans="1:3" x14ac:dyDescent="0.25">
      <c r="A114" s="55">
        <v>41182</v>
      </c>
      <c r="B114" s="50">
        <v>104.64</v>
      </c>
      <c r="C114" s="50">
        <v>76.900000000000006</v>
      </c>
    </row>
    <row r="115" spans="1:3" x14ac:dyDescent="0.25">
      <c r="A115" s="55">
        <v>41213</v>
      </c>
      <c r="B115" s="50">
        <v>103.78</v>
      </c>
      <c r="C115" s="50">
        <v>76.5</v>
      </c>
    </row>
    <row r="116" spans="1:3" x14ac:dyDescent="0.25">
      <c r="A116" s="55">
        <v>41243</v>
      </c>
      <c r="B116" s="50">
        <v>104.30999999999999</v>
      </c>
      <c r="C116" s="50">
        <v>77.2</v>
      </c>
    </row>
    <row r="117" spans="1:3" x14ac:dyDescent="0.25">
      <c r="A117" s="55">
        <v>41274</v>
      </c>
      <c r="B117" s="50">
        <v>103.84</v>
      </c>
      <c r="C117" s="50">
        <v>77.099999999999994</v>
      </c>
    </row>
    <row r="118" spans="1:3" x14ac:dyDescent="0.25">
      <c r="A118" s="55">
        <v>41305</v>
      </c>
      <c r="B118" s="50">
        <v>103.94000000000001</v>
      </c>
      <c r="C118" s="50">
        <v>77.7</v>
      </c>
    </row>
    <row r="119" spans="1:3" x14ac:dyDescent="0.25">
      <c r="A119" s="55">
        <v>41333</v>
      </c>
      <c r="B119" s="50">
        <v>102.75000000000001</v>
      </c>
      <c r="C119" s="50">
        <v>77.400000000000006</v>
      </c>
    </row>
    <row r="120" spans="1:3" x14ac:dyDescent="0.25">
      <c r="A120" s="55">
        <v>41364</v>
      </c>
      <c r="B120" s="50">
        <v>104.25999999999999</v>
      </c>
      <c r="C120" s="50">
        <v>79.099999999999994</v>
      </c>
    </row>
    <row r="121" spans="1:3" x14ac:dyDescent="0.25">
      <c r="A121" s="55">
        <v>41394</v>
      </c>
      <c r="B121" s="50">
        <v>103.67999999999999</v>
      </c>
      <c r="C121" s="50">
        <v>78.400000000000006</v>
      </c>
    </row>
    <row r="122" spans="1:3" x14ac:dyDescent="0.25">
      <c r="A122" s="55">
        <v>41425</v>
      </c>
      <c r="B122" s="50">
        <v>96.49</v>
      </c>
      <c r="C122" s="50">
        <v>74</v>
      </c>
    </row>
    <row r="123" spans="1:3" x14ac:dyDescent="0.25">
      <c r="A123" s="55">
        <v>41455</v>
      </c>
      <c r="B123" s="50">
        <v>92.75</v>
      </c>
      <c r="C123" s="50">
        <v>71.400000000000006</v>
      </c>
    </row>
    <row r="124" spans="1:3" x14ac:dyDescent="0.25">
      <c r="A124" s="55">
        <v>41486</v>
      </c>
      <c r="B124" s="50">
        <v>90.36999999999999</v>
      </c>
      <c r="C124" s="50">
        <v>69.400000000000006</v>
      </c>
    </row>
    <row r="125" spans="1:3" x14ac:dyDescent="0.25">
      <c r="A125" s="55">
        <v>41517</v>
      </c>
      <c r="B125" s="50">
        <v>89.47</v>
      </c>
      <c r="C125" s="50">
        <v>69.2</v>
      </c>
    </row>
    <row r="126" spans="1:3" x14ac:dyDescent="0.25">
      <c r="A126" s="55">
        <v>41547</v>
      </c>
      <c r="B126" s="50">
        <v>93.089999999999989</v>
      </c>
      <c r="C126" s="50">
        <v>71.2</v>
      </c>
    </row>
    <row r="127" spans="1:3" x14ac:dyDescent="0.25">
      <c r="A127" s="55">
        <v>41578</v>
      </c>
      <c r="B127" s="50">
        <v>94.899999999999991</v>
      </c>
      <c r="C127" s="50">
        <v>72.099999999999994</v>
      </c>
    </row>
    <row r="128" spans="1:3" x14ac:dyDescent="0.25">
      <c r="A128" s="55">
        <v>41608</v>
      </c>
      <c r="B128" s="50">
        <v>90.86999999999999</v>
      </c>
      <c r="C128" s="50">
        <v>69.8</v>
      </c>
    </row>
    <row r="129" spans="1:3" x14ac:dyDescent="0.25">
      <c r="A129" s="55">
        <v>41639</v>
      </c>
      <c r="B129" s="50">
        <v>89.48</v>
      </c>
      <c r="C129" s="50">
        <v>68.900000000000006</v>
      </c>
    </row>
    <row r="130" spans="1:3" x14ac:dyDescent="0.25">
      <c r="A130" s="55">
        <v>41670</v>
      </c>
      <c r="B130" s="50">
        <v>87.63</v>
      </c>
      <c r="C130" s="50">
        <v>67.7</v>
      </c>
    </row>
    <row r="131" spans="1:3" x14ac:dyDescent="0.25">
      <c r="A131" s="55">
        <v>41698</v>
      </c>
      <c r="B131" s="50">
        <v>89.47</v>
      </c>
      <c r="C131" s="50">
        <v>68.900000000000006</v>
      </c>
    </row>
    <row r="132" spans="1:3" x14ac:dyDescent="0.25">
      <c r="A132" s="55">
        <v>41729</v>
      </c>
      <c r="B132" s="50">
        <v>92.210000000000008</v>
      </c>
      <c r="C132" s="50">
        <v>71</v>
      </c>
    </row>
    <row r="133" spans="1:3" x14ac:dyDescent="0.25">
      <c r="A133" s="55">
        <v>41759</v>
      </c>
      <c r="B133" s="50">
        <v>92.86999999999999</v>
      </c>
      <c r="C133" s="50">
        <v>71.400000000000006</v>
      </c>
    </row>
    <row r="134" spans="1:3" x14ac:dyDescent="0.25">
      <c r="A134" s="55">
        <v>41790</v>
      </c>
      <c r="B134" s="50">
        <v>93.19</v>
      </c>
      <c r="C134" s="50">
        <v>71.5</v>
      </c>
    </row>
    <row r="135" spans="1:3" x14ac:dyDescent="0.25">
      <c r="A135" s="55">
        <v>41820</v>
      </c>
      <c r="B135" s="50">
        <v>94.199999999999989</v>
      </c>
      <c r="C135" s="50">
        <v>72</v>
      </c>
    </row>
    <row r="136" spans="1:3" x14ac:dyDescent="0.25">
      <c r="A136" s="55">
        <v>41851</v>
      </c>
      <c r="B136" s="50">
        <v>93.24</v>
      </c>
      <c r="C136" s="50">
        <v>71.5</v>
      </c>
    </row>
    <row r="137" spans="1:3" x14ac:dyDescent="0.25">
      <c r="A137" s="55">
        <v>41882</v>
      </c>
      <c r="B137" s="50">
        <v>93.49</v>
      </c>
      <c r="C137" s="50">
        <v>71.900000000000006</v>
      </c>
    </row>
    <row r="138" spans="1:3" x14ac:dyDescent="0.25">
      <c r="A138" s="55">
        <v>41912</v>
      </c>
      <c r="B138" s="50">
        <v>87.52</v>
      </c>
      <c r="C138" s="50">
        <v>68.900000000000006</v>
      </c>
    </row>
    <row r="139" spans="1:3" x14ac:dyDescent="0.25">
      <c r="A139" s="55">
        <v>41943</v>
      </c>
      <c r="B139" s="50">
        <v>88.05</v>
      </c>
      <c r="C139" s="50">
        <v>69.400000000000006</v>
      </c>
    </row>
    <row r="140" spans="1:3" x14ac:dyDescent="0.25">
      <c r="A140" s="55">
        <v>41973</v>
      </c>
      <c r="B140" s="50">
        <v>84.91</v>
      </c>
      <c r="C140" s="50">
        <v>68.2</v>
      </c>
    </row>
    <row r="141" spans="1:3" x14ac:dyDescent="0.25">
      <c r="A141" s="55">
        <v>42004</v>
      </c>
      <c r="B141" s="50">
        <v>82.02000000000001</v>
      </c>
      <c r="C141" s="50">
        <v>66.5</v>
      </c>
    </row>
    <row r="142" spans="1:3" x14ac:dyDescent="0.25">
      <c r="A142" s="55">
        <v>42035</v>
      </c>
      <c r="B142" s="50">
        <v>77.81</v>
      </c>
      <c r="C142" s="50">
        <v>63.9</v>
      </c>
    </row>
    <row r="143" spans="1:3" x14ac:dyDescent="0.25">
      <c r="A143" s="55">
        <v>42063</v>
      </c>
      <c r="B143" s="50">
        <v>77.92</v>
      </c>
      <c r="C143" s="50">
        <v>64.099999999999994</v>
      </c>
    </row>
    <row r="144" spans="1:3" x14ac:dyDescent="0.25">
      <c r="A144" s="55">
        <v>42094</v>
      </c>
      <c r="B144" s="50">
        <v>76.34</v>
      </c>
      <c r="C144" s="50">
        <v>63.3</v>
      </c>
    </row>
    <row r="145" spans="1:3" x14ac:dyDescent="0.25">
      <c r="A145" s="55">
        <v>42124</v>
      </c>
      <c r="B145" s="50">
        <v>79.81</v>
      </c>
      <c r="C145" s="50">
        <v>65.3</v>
      </c>
    </row>
    <row r="146" spans="1:3" x14ac:dyDescent="0.25">
      <c r="A146" s="55">
        <v>42155</v>
      </c>
      <c r="B146" s="50">
        <v>76.63</v>
      </c>
      <c r="C146" s="50">
        <v>63.7</v>
      </c>
    </row>
    <row r="147" spans="1:3" x14ac:dyDescent="0.25">
      <c r="A147" s="55">
        <v>42185</v>
      </c>
      <c r="B147" s="50">
        <v>76.8</v>
      </c>
      <c r="C147" s="50">
        <v>63.8</v>
      </c>
    </row>
    <row r="148" spans="1:3" x14ac:dyDescent="0.25">
      <c r="A148" s="55">
        <v>42216</v>
      </c>
      <c r="B148" s="50">
        <v>72.94</v>
      </c>
      <c r="C148" s="50">
        <v>61.4</v>
      </c>
    </row>
    <row r="149" spans="1:3" x14ac:dyDescent="0.25">
      <c r="A149" s="55">
        <v>42247</v>
      </c>
      <c r="B149" s="50">
        <v>71.489999999999995</v>
      </c>
      <c r="C149" s="50">
        <v>60.9</v>
      </c>
    </row>
    <row r="150" spans="1:3" x14ac:dyDescent="0.25">
      <c r="A150" s="55">
        <v>42277</v>
      </c>
      <c r="B150" s="50">
        <v>70.099999999999994</v>
      </c>
      <c r="C150" s="50">
        <v>59.9</v>
      </c>
    </row>
    <row r="151" spans="1:3" x14ac:dyDescent="0.25">
      <c r="A151" s="55">
        <v>42308</v>
      </c>
      <c r="B151" s="50">
        <v>70.989999999999995</v>
      </c>
      <c r="C151" s="50">
        <v>60.3</v>
      </c>
    </row>
    <row r="152" spans="1:3" x14ac:dyDescent="0.25">
      <c r="A152" s="55">
        <v>42338</v>
      </c>
      <c r="B152" s="50">
        <v>71.89</v>
      </c>
      <c r="C152" s="50">
        <v>61.8</v>
      </c>
    </row>
    <row r="153" spans="1:3" x14ac:dyDescent="0.25">
      <c r="A153" s="55">
        <v>42369</v>
      </c>
      <c r="B153" s="50">
        <v>73.06</v>
      </c>
      <c r="C153" s="50">
        <v>62.7</v>
      </c>
    </row>
    <row r="154" spans="1:3" x14ac:dyDescent="0.25">
      <c r="A154" s="55">
        <v>42400</v>
      </c>
      <c r="B154" s="50">
        <v>71</v>
      </c>
      <c r="C154" s="50">
        <v>61.5</v>
      </c>
    </row>
    <row r="155" spans="1:3" x14ac:dyDescent="0.25">
      <c r="A155" s="55">
        <v>42429</v>
      </c>
      <c r="B155" s="50">
        <v>71.399999999999991</v>
      </c>
      <c r="C155" s="50">
        <v>61.4</v>
      </c>
    </row>
    <row r="156" spans="1:3" x14ac:dyDescent="0.25">
      <c r="A156" s="55">
        <v>42460</v>
      </c>
      <c r="B156" s="50">
        <v>76.570000000000007</v>
      </c>
      <c r="C156" s="50">
        <v>64.400000000000006</v>
      </c>
    </row>
    <row r="157" spans="1:3" x14ac:dyDescent="0.25">
      <c r="A157" s="55">
        <v>42490</v>
      </c>
      <c r="B157" s="50">
        <v>76.55</v>
      </c>
      <c r="C157" s="50">
        <v>63.8</v>
      </c>
    </row>
    <row r="158" spans="1:3" x14ac:dyDescent="0.25">
      <c r="A158" s="55">
        <v>42521</v>
      </c>
      <c r="B158" s="50">
        <v>72.42</v>
      </c>
      <c r="C158" s="50">
        <v>61.7</v>
      </c>
    </row>
    <row r="159" spans="1:3" x14ac:dyDescent="0.25">
      <c r="A159" s="55">
        <v>42551</v>
      </c>
      <c r="B159" s="50">
        <v>74.260000000000005</v>
      </c>
      <c r="C159" s="50">
        <v>62.5</v>
      </c>
    </row>
    <row r="160" spans="1:3" x14ac:dyDescent="0.25">
      <c r="A160" s="55">
        <v>42582</v>
      </c>
      <c r="B160" s="50">
        <v>75.22</v>
      </c>
      <c r="C160" s="50">
        <v>63.3</v>
      </c>
    </row>
    <row r="161" spans="1:3" x14ac:dyDescent="0.25">
      <c r="A161" s="55">
        <v>42613</v>
      </c>
      <c r="B161" s="50">
        <v>75.14</v>
      </c>
      <c r="C161" s="50">
        <v>63.2</v>
      </c>
    </row>
    <row r="162" spans="1:3" x14ac:dyDescent="0.25">
      <c r="A162" s="55">
        <v>42643</v>
      </c>
      <c r="B162" s="50">
        <v>76.3</v>
      </c>
      <c r="C162" s="50">
        <v>63.9</v>
      </c>
    </row>
    <row r="163" spans="1:3" x14ac:dyDescent="0.25">
      <c r="A163" s="55">
        <v>42674</v>
      </c>
      <c r="B163" s="50">
        <v>76.13</v>
      </c>
      <c r="C163" s="50">
        <v>65</v>
      </c>
    </row>
    <row r="164" spans="1:3" x14ac:dyDescent="0.25">
      <c r="A164" s="55">
        <v>42704</v>
      </c>
      <c r="B164" s="50">
        <v>74.739999999999995</v>
      </c>
      <c r="C164" s="50">
        <v>65.3</v>
      </c>
    </row>
    <row r="165" spans="1:3" x14ac:dyDescent="0.25">
      <c r="A165" s="55">
        <v>42735</v>
      </c>
      <c r="B165" s="50">
        <v>72.36</v>
      </c>
      <c r="C165" s="50">
        <v>63.9</v>
      </c>
    </row>
    <row r="166" spans="1:3" x14ac:dyDescent="0.25">
      <c r="A166" s="55">
        <v>42766</v>
      </c>
      <c r="B166" s="50">
        <v>75.67</v>
      </c>
      <c r="C166" s="50">
        <v>65.8</v>
      </c>
    </row>
    <row r="167" spans="1:3" x14ac:dyDescent="0.25">
      <c r="A167" s="55">
        <v>42794</v>
      </c>
      <c r="B167" s="50">
        <v>76.88000000000001</v>
      </c>
      <c r="C167" s="50">
        <v>66.7</v>
      </c>
    </row>
    <row r="168" spans="1:3" x14ac:dyDescent="0.25">
      <c r="A168" s="55">
        <v>42825</v>
      </c>
      <c r="B168" s="50">
        <v>76.44</v>
      </c>
      <c r="C168" s="50">
        <v>66.2</v>
      </c>
    </row>
    <row r="169" spans="1:3" x14ac:dyDescent="0.25">
      <c r="A169" s="55">
        <v>42855</v>
      </c>
      <c r="B169" s="50">
        <v>74.75</v>
      </c>
      <c r="C169" s="50">
        <v>64.5</v>
      </c>
    </row>
    <row r="170" spans="1:3" x14ac:dyDescent="0.25">
      <c r="A170" s="55">
        <v>42886</v>
      </c>
      <c r="B170" s="50">
        <v>74.5</v>
      </c>
      <c r="C170" s="50">
        <v>63.8</v>
      </c>
    </row>
    <row r="171" spans="1:3" x14ac:dyDescent="0.25">
      <c r="A171" s="55">
        <v>42916</v>
      </c>
      <c r="B171" s="50">
        <v>76.92</v>
      </c>
      <c r="C171" s="50">
        <v>65.5</v>
      </c>
    </row>
    <row r="172" spans="1:3" x14ac:dyDescent="0.25">
      <c r="A172" s="55">
        <v>42947</v>
      </c>
      <c r="B172" s="50">
        <v>79.86999999999999</v>
      </c>
      <c r="C172" s="50">
        <v>67.3</v>
      </c>
    </row>
    <row r="173" spans="1:3" x14ac:dyDescent="0.25">
      <c r="A173" s="55">
        <v>42978</v>
      </c>
      <c r="B173" s="50">
        <v>78.97999999999999</v>
      </c>
      <c r="C173" s="50">
        <v>66.3</v>
      </c>
    </row>
    <row r="174" spans="1:3" x14ac:dyDescent="0.25">
      <c r="A174" s="55">
        <v>43008</v>
      </c>
      <c r="B174" s="50">
        <v>78.39</v>
      </c>
      <c r="C174" s="50">
        <v>66.2</v>
      </c>
    </row>
    <row r="175" spans="1:3" x14ac:dyDescent="0.25">
      <c r="A175" s="55">
        <v>43039</v>
      </c>
      <c r="B175" s="50">
        <v>76.73</v>
      </c>
      <c r="C175" s="50">
        <v>64.900000000000006</v>
      </c>
    </row>
    <row r="176" spans="1:3" x14ac:dyDescent="0.25">
      <c r="A176" s="55">
        <v>43069</v>
      </c>
      <c r="B176" s="50">
        <v>75.849999999999994</v>
      </c>
      <c r="C176" s="50">
        <v>63.6</v>
      </c>
    </row>
    <row r="177" spans="1:3" x14ac:dyDescent="0.25">
      <c r="A177" s="55">
        <v>43100</v>
      </c>
      <c r="B177" s="50">
        <v>78</v>
      </c>
      <c r="C177" s="50">
        <v>64.900000000000006</v>
      </c>
    </row>
    <row r="178" spans="1:3" x14ac:dyDescent="0.25">
      <c r="A178" s="55">
        <v>43131</v>
      </c>
      <c r="B178" s="50">
        <v>80.73</v>
      </c>
      <c r="C178" s="50">
        <v>65.599999999999994</v>
      </c>
    </row>
    <row r="179" spans="1:3" x14ac:dyDescent="0.25">
      <c r="A179" s="55">
        <v>43159</v>
      </c>
      <c r="B179" s="50">
        <v>77.92</v>
      </c>
      <c r="C179" s="50">
        <v>63.6</v>
      </c>
    </row>
    <row r="180" spans="1:3" x14ac:dyDescent="0.25">
      <c r="A180" s="55">
        <v>43190</v>
      </c>
      <c r="B180" s="50">
        <v>76.649999999999991</v>
      </c>
      <c r="C180" s="50">
        <v>62.3</v>
      </c>
    </row>
    <row r="181" spans="1:3" x14ac:dyDescent="0.25">
      <c r="A181" s="55">
        <v>43220</v>
      </c>
      <c r="B181" s="50">
        <v>75.7</v>
      </c>
      <c r="C181" s="50">
        <v>62.1</v>
      </c>
    </row>
    <row r="182" spans="1:3" x14ac:dyDescent="0.25">
      <c r="A182" s="55">
        <v>43251</v>
      </c>
      <c r="B182" s="50">
        <v>75.64</v>
      </c>
      <c r="C182" s="50">
        <v>62.8</v>
      </c>
    </row>
    <row r="183" spans="1:3" x14ac:dyDescent="0.25">
      <c r="A183" s="55">
        <v>43281</v>
      </c>
      <c r="B183" s="50">
        <v>73.91</v>
      </c>
      <c r="C183" s="50">
        <v>62.6</v>
      </c>
    </row>
    <row r="184" spans="1:3" x14ac:dyDescent="0.25">
      <c r="A184" s="55">
        <v>43312</v>
      </c>
      <c r="B184" s="50">
        <v>74.31</v>
      </c>
      <c r="C184" s="50">
        <v>63.5</v>
      </c>
    </row>
    <row r="185" spans="1:3" x14ac:dyDescent="0.25">
      <c r="A185" s="55">
        <v>43343</v>
      </c>
      <c r="B185" s="50">
        <v>72.599999999999994</v>
      </c>
      <c r="C185" s="50">
        <v>62.2</v>
      </c>
    </row>
    <row r="186" spans="1:3" x14ac:dyDescent="0.25">
      <c r="A186" s="55">
        <v>43373</v>
      </c>
      <c r="B186" s="50">
        <v>72.22</v>
      </c>
      <c r="C186" s="50">
        <v>62.2</v>
      </c>
    </row>
    <row r="187" spans="1:3" x14ac:dyDescent="0.25">
      <c r="A187" s="55">
        <v>43404</v>
      </c>
      <c r="B187" s="50">
        <v>70.850000000000009</v>
      </c>
      <c r="C187" s="50">
        <v>61.9</v>
      </c>
    </row>
    <row r="188" spans="1:3" x14ac:dyDescent="0.25">
      <c r="A188" s="55">
        <v>43434</v>
      </c>
      <c r="B188" s="50">
        <v>73.16</v>
      </c>
      <c r="C188" s="50">
        <v>63.3</v>
      </c>
    </row>
    <row r="189" spans="1:3" x14ac:dyDescent="0.25">
      <c r="A189" s="55">
        <v>43465</v>
      </c>
      <c r="B189" s="50">
        <v>70.58</v>
      </c>
      <c r="C189" s="50">
        <v>60.7</v>
      </c>
    </row>
    <row r="190" spans="1:3" x14ac:dyDescent="0.25">
      <c r="A190" s="55">
        <v>43496</v>
      </c>
      <c r="B190" s="50">
        <v>72.680000000000007</v>
      </c>
      <c r="C190" s="50">
        <v>61.6</v>
      </c>
    </row>
    <row r="191" spans="1:3" x14ac:dyDescent="0.25">
      <c r="A191" s="55">
        <v>43524</v>
      </c>
      <c r="B191" s="50">
        <v>71.460000000000008</v>
      </c>
      <c r="C191" s="50">
        <v>60.7</v>
      </c>
    </row>
    <row r="192" spans="1:3" x14ac:dyDescent="0.25">
      <c r="A192" s="55">
        <v>43555</v>
      </c>
      <c r="B192" s="50">
        <v>70.87</v>
      </c>
      <c r="C192" s="50">
        <v>60.5</v>
      </c>
    </row>
    <row r="193" spans="1:3" x14ac:dyDescent="0.25">
      <c r="A193" s="55">
        <v>43585</v>
      </c>
      <c r="B193" s="50">
        <v>70.39</v>
      </c>
      <c r="C193" s="50">
        <v>60.5</v>
      </c>
    </row>
    <row r="194" spans="1:3" x14ac:dyDescent="0.25">
      <c r="A194" s="55">
        <v>43616</v>
      </c>
      <c r="B194" s="50">
        <v>69.16</v>
      </c>
      <c r="C194" s="50">
        <v>60</v>
      </c>
    </row>
    <row r="195" spans="1:3" x14ac:dyDescent="0.25">
      <c r="A195" s="55">
        <v>43646</v>
      </c>
      <c r="B195" s="50">
        <v>70.13000000000001</v>
      </c>
      <c r="C195" s="50">
        <v>60.1</v>
      </c>
    </row>
    <row r="196" spans="1:3" x14ac:dyDescent="0.25">
      <c r="A196" s="55">
        <v>43677</v>
      </c>
      <c r="B196" s="50">
        <v>68.94</v>
      </c>
      <c r="C196" s="50">
        <v>59.5</v>
      </c>
    </row>
    <row r="197" spans="1:3" x14ac:dyDescent="0.25">
      <c r="A197" s="55">
        <v>43708</v>
      </c>
      <c r="B197" s="50">
        <v>67.179999999999993</v>
      </c>
      <c r="C197" s="50">
        <v>58.9</v>
      </c>
    </row>
    <row r="198" spans="1:3" x14ac:dyDescent="0.25">
      <c r="A198" s="55">
        <v>43738</v>
      </c>
      <c r="B198" s="50">
        <v>67.490000000000009</v>
      </c>
      <c r="C198" s="50">
        <v>59.2</v>
      </c>
    </row>
    <row r="199" spans="1:3" x14ac:dyDescent="0.25">
      <c r="A199" s="55">
        <v>43769</v>
      </c>
      <c r="B199" s="50">
        <v>69.260000000000005</v>
      </c>
      <c r="C199" s="50">
        <v>60</v>
      </c>
    </row>
    <row r="200" spans="1:3" x14ac:dyDescent="0.25">
      <c r="A200" s="55">
        <v>43799</v>
      </c>
      <c r="B200" s="50">
        <v>67.77</v>
      </c>
      <c r="C200" s="50">
        <v>59</v>
      </c>
    </row>
    <row r="201" spans="1:3" x14ac:dyDescent="0.25">
      <c r="A201" s="55">
        <v>43830</v>
      </c>
      <c r="B201" s="50">
        <v>70.06</v>
      </c>
      <c r="C201" s="50">
        <v>60.3</v>
      </c>
    </row>
    <row r="202" spans="1:3" x14ac:dyDescent="0.25">
      <c r="A202" s="55">
        <v>43861</v>
      </c>
      <c r="B202" s="50">
        <v>67.239999999999995</v>
      </c>
      <c r="C202" s="50">
        <v>58.1</v>
      </c>
    </row>
    <row r="203" spans="1:3" x14ac:dyDescent="0.25">
      <c r="A203" s="55">
        <v>43890</v>
      </c>
      <c r="B203" s="50">
        <v>65.239999999999995</v>
      </c>
      <c r="C203" s="50">
        <v>57</v>
      </c>
    </row>
    <row r="204" spans="1:3" x14ac:dyDescent="0.25">
      <c r="A204" s="55">
        <v>43921</v>
      </c>
      <c r="B204" s="50">
        <v>61.750000000000007</v>
      </c>
      <c r="C204" s="50">
        <v>54.7</v>
      </c>
    </row>
    <row r="205" spans="1:3" x14ac:dyDescent="0.25">
      <c r="A205" s="55">
        <v>43951</v>
      </c>
      <c r="B205" s="50">
        <v>65.66</v>
      </c>
      <c r="C205" s="50">
        <v>57.8</v>
      </c>
    </row>
    <row r="206" spans="1:3" x14ac:dyDescent="0.25">
      <c r="A206" s="55">
        <v>43982</v>
      </c>
      <c r="B206" s="50">
        <v>66.59</v>
      </c>
      <c r="C206" s="50">
        <v>58.8</v>
      </c>
    </row>
    <row r="207" spans="1:3" x14ac:dyDescent="0.25">
      <c r="A207" s="55">
        <v>44012</v>
      </c>
      <c r="B207" s="50">
        <v>68.63</v>
      </c>
      <c r="C207" s="50">
        <v>60</v>
      </c>
    </row>
    <row r="208" spans="1:3" x14ac:dyDescent="0.25">
      <c r="A208" s="55">
        <v>44043</v>
      </c>
      <c r="B208" s="50">
        <v>72.13000000000001</v>
      </c>
      <c r="C208" s="50">
        <v>61.9</v>
      </c>
    </row>
    <row r="209" spans="1:3" x14ac:dyDescent="0.25">
      <c r="A209" s="55">
        <v>44074</v>
      </c>
      <c r="B209" s="50">
        <v>73.540000000000006</v>
      </c>
      <c r="C209" s="50">
        <v>62.6</v>
      </c>
    </row>
    <row r="210" spans="1:3" x14ac:dyDescent="0.25">
      <c r="A210" s="55">
        <v>44104</v>
      </c>
      <c r="B210" s="50">
        <v>71.08</v>
      </c>
      <c r="C210" s="50">
        <v>60.7</v>
      </c>
    </row>
    <row r="211" spans="1:3" x14ac:dyDescent="0.25">
      <c r="A211" s="55">
        <v>44135</v>
      </c>
      <c r="B211" s="50">
        <v>70.44</v>
      </c>
      <c r="C211" s="50">
        <v>59.5</v>
      </c>
    </row>
    <row r="212" spans="1:3" x14ac:dyDescent="0.25">
      <c r="A212" s="55">
        <v>44165</v>
      </c>
      <c r="B212" s="50">
        <v>73.929999999999993</v>
      </c>
      <c r="C212" s="50">
        <v>61.5</v>
      </c>
    </row>
    <row r="213" spans="1:3" x14ac:dyDescent="0.25">
      <c r="A213" s="55">
        <v>44196</v>
      </c>
      <c r="B213" s="50">
        <v>77.02</v>
      </c>
      <c r="C213" s="50">
        <v>63.4</v>
      </c>
    </row>
    <row r="214" spans="1:3" x14ac:dyDescent="0.25">
      <c r="A214" s="55">
        <v>44227</v>
      </c>
      <c r="B214" s="50">
        <v>76.449999999999989</v>
      </c>
      <c r="C214" s="50">
        <v>63</v>
      </c>
    </row>
    <row r="215" spans="1:3" x14ac:dyDescent="0.25">
      <c r="A215" s="55">
        <v>44255</v>
      </c>
      <c r="B215" s="50">
        <v>78.290000000000006</v>
      </c>
      <c r="C215" s="50">
        <v>64.5</v>
      </c>
    </row>
    <row r="216" spans="1:3" x14ac:dyDescent="0.25">
      <c r="A216" s="55">
        <v>44286</v>
      </c>
      <c r="B216" s="50">
        <v>76.02</v>
      </c>
      <c r="C216" s="50">
        <v>63.9</v>
      </c>
    </row>
    <row r="217" spans="1:3" x14ac:dyDescent="0.25">
      <c r="A217" s="55">
        <v>44316</v>
      </c>
      <c r="B217" s="50">
        <v>77.759999999999991</v>
      </c>
      <c r="C217" s="50">
        <v>64.400000000000006</v>
      </c>
    </row>
    <row r="218" spans="1:3" x14ac:dyDescent="0.25">
      <c r="A218" s="55">
        <v>44347</v>
      </c>
      <c r="B218" s="50">
        <v>77.25</v>
      </c>
      <c r="C218" s="50">
        <v>63.5</v>
      </c>
    </row>
    <row r="219" spans="1:3" x14ac:dyDescent="0.25">
      <c r="A219" s="55">
        <v>44377</v>
      </c>
      <c r="B219" s="50">
        <v>75.180000000000007</v>
      </c>
      <c r="C219" s="50">
        <v>62.7</v>
      </c>
    </row>
    <row r="220" spans="1:3" x14ac:dyDescent="0.25">
      <c r="A220" s="55">
        <v>44408</v>
      </c>
      <c r="B220" s="50">
        <v>73.81</v>
      </c>
      <c r="C220" s="50">
        <v>61.6</v>
      </c>
    </row>
    <row r="221" spans="1:3" x14ac:dyDescent="0.25">
      <c r="A221" s="55">
        <v>44439</v>
      </c>
      <c r="B221" s="50">
        <v>73.350000000000009</v>
      </c>
      <c r="C221" s="50">
        <v>61.2</v>
      </c>
    </row>
    <row r="222" spans="1:3" x14ac:dyDescent="0.25">
      <c r="A222" s="55">
        <v>44469</v>
      </c>
      <c r="B222" s="50">
        <v>72.06</v>
      </c>
      <c r="C222" s="50">
        <v>60.8</v>
      </c>
    </row>
    <row r="223" spans="1:3" x14ac:dyDescent="0.25">
      <c r="A223" s="55">
        <v>44500</v>
      </c>
      <c r="B223" s="50">
        <v>75.460000000000008</v>
      </c>
      <c r="C223" s="50">
        <v>63.1</v>
      </c>
    </row>
    <row r="224" spans="1:3" x14ac:dyDescent="0.25">
      <c r="A224" s="55">
        <v>44530</v>
      </c>
      <c r="B224" s="50">
        <v>71.44</v>
      </c>
      <c r="C224" s="50">
        <v>60.2</v>
      </c>
    </row>
    <row r="225" spans="1:3" x14ac:dyDescent="0.25">
      <c r="A225" s="55">
        <v>44561</v>
      </c>
      <c r="B225" s="50">
        <v>72.56</v>
      </c>
      <c r="C225" s="50">
        <v>61.1</v>
      </c>
    </row>
    <row r="226" spans="1:3" x14ac:dyDescent="0.25">
      <c r="A226" s="55">
        <v>44592</v>
      </c>
      <c r="B226" s="50">
        <v>70.11</v>
      </c>
      <c r="C226" s="50">
        <v>59.3</v>
      </c>
    </row>
    <row r="227" spans="1:3" x14ac:dyDescent="0.25">
      <c r="A227" s="55">
        <v>44620</v>
      </c>
      <c r="B227" s="50">
        <v>71.819999999999993</v>
      </c>
      <c r="C227" s="50">
        <v>60.6</v>
      </c>
    </row>
    <row r="228" spans="1:3" x14ac:dyDescent="0.25">
      <c r="A228" s="55">
        <v>44651</v>
      </c>
      <c r="B228" s="50">
        <v>74.819999999999993</v>
      </c>
      <c r="C228" s="50">
        <v>63.6</v>
      </c>
    </row>
    <row r="229" spans="1:3" x14ac:dyDescent="0.25">
      <c r="A229" s="55">
        <v>44681</v>
      </c>
      <c r="B229" s="50">
        <v>71.48</v>
      </c>
      <c r="C229" s="50">
        <v>63.1</v>
      </c>
    </row>
    <row r="230" spans="1:3" x14ac:dyDescent="0.25">
      <c r="A230" s="55">
        <v>44712</v>
      </c>
      <c r="B230" s="50">
        <v>71.87</v>
      </c>
      <c r="C230" s="50">
        <v>63.2</v>
      </c>
    </row>
    <row r="231" spans="1:3" x14ac:dyDescent="0.25">
      <c r="A231" s="55">
        <v>44742</v>
      </c>
      <c r="B231" s="50">
        <v>68.89</v>
      </c>
      <c r="C231" s="50">
        <v>61.8</v>
      </c>
    </row>
    <row r="232" spans="1:3" x14ac:dyDescent="0.25">
      <c r="A232" s="55">
        <v>44773</v>
      </c>
      <c r="B232" s="50">
        <v>70.069999999999993</v>
      </c>
      <c r="C232" s="50">
        <v>63.1</v>
      </c>
    </row>
    <row r="233" spans="1:3" x14ac:dyDescent="0.25">
      <c r="A233" s="55">
        <v>44804</v>
      </c>
      <c r="B233" s="50">
        <v>69.02000000000001</v>
      </c>
      <c r="C233" s="50">
        <v>63.3</v>
      </c>
    </row>
    <row r="234" spans="1:3" x14ac:dyDescent="0.25">
      <c r="A234" s="55">
        <v>44834</v>
      </c>
      <c r="B234" s="50">
        <v>65.02</v>
      </c>
      <c r="C234" s="50">
        <v>61.5</v>
      </c>
    </row>
    <row r="235" spans="1:3" x14ac:dyDescent="0.25">
      <c r="A235" s="55">
        <v>44865</v>
      </c>
      <c r="B235" s="50">
        <v>64.2</v>
      </c>
      <c r="C235" s="50">
        <v>61.3</v>
      </c>
    </row>
    <row r="236" spans="1:3" x14ac:dyDescent="0.25">
      <c r="A236" s="55">
        <v>44895</v>
      </c>
      <c r="B236" s="50">
        <v>66.97999999999999</v>
      </c>
      <c r="C236" s="50">
        <v>62.1</v>
      </c>
    </row>
    <row r="237" spans="1:3" x14ac:dyDescent="0.25">
      <c r="A237" s="55">
        <v>44926</v>
      </c>
      <c r="B237" s="50">
        <v>67.75</v>
      </c>
      <c r="C237" s="50">
        <v>61.4</v>
      </c>
    </row>
    <row r="238" spans="1:3" x14ac:dyDescent="0.25">
      <c r="A238" s="55">
        <v>44957</v>
      </c>
      <c r="B238" s="50">
        <v>70.37</v>
      </c>
      <c r="C238" s="50">
        <v>62.4</v>
      </c>
    </row>
    <row r="239" spans="1:3" x14ac:dyDescent="0.25">
      <c r="A239" s="55">
        <v>44985</v>
      </c>
      <c r="B239" s="50">
        <v>67.300000000000011</v>
      </c>
      <c r="C239" s="50">
        <v>61.4</v>
      </c>
    </row>
    <row r="240" spans="1:3" x14ac:dyDescent="0.25">
      <c r="A240" s="55">
        <v>45016</v>
      </c>
      <c r="B240" s="50">
        <v>67.12</v>
      </c>
      <c r="C240" s="50">
        <v>60.3</v>
      </c>
    </row>
    <row r="241" spans="1:3" x14ac:dyDescent="0.25">
      <c r="A241" s="55">
        <v>45046</v>
      </c>
      <c r="B241" s="50">
        <v>66.100000000000009</v>
      </c>
      <c r="C241" s="50">
        <v>59.8</v>
      </c>
    </row>
    <row r="242" spans="1:3" x14ac:dyDescent="0.25">
      <c r="A242" s="55">
        <v>45077</v>
      </c>
      <c r="B242" s="50">
        <v>64.95</v>
      </c>
      <c r="C242" s="50">
        <v>59.8</v>
      </c>
    </row>
    <row r="243" spans="1:3" x14ac:dyDescent="0.25">
      <c r="A243" s="55">
        <v>45107</v>
      </c>
      <c r="B243" s="50">
        <v>66.3</v>
      </c>
      <c r="C243" s="50">
        <v>61.7</v>
      </c>
    </row>
    <row r="244" spans="1:3" x14ac:dyDescent="0.25">
      <c r="A244" s="55">
        <v>45138</v>
      </c>
      <c r="B244" s="50">
        <v>66.820000000000007</v>
      </c>
      <c r="C244" s="50">
        <v>61.3</v>
      </c>
    </row>
    <row r="245" spans="1:3" x14ac:dyDescent="0.25">
      <c r="A245" s="55">
        <v>45169</v>
      </c>
      <c r="B245" s="50">
        <v>64.849999999999994</v>
      </c>
      <c r="C245" s="50">
        <v>60.6</v>
      </c>
    </row>
    <row r="246" spans="1:3" x14ac:dyDescent="0.25">
      <c r="A246" s="55">
        <v>45199</v>
      </c>
      <c r="B246" s="50">
        <v>64.58</v>
      </c>
      <c r="C246" s="50">
        <v>61.1</v>
      </c>
    </row>
    <row r="247" spans="1:3" x14ac:dyDescent="0.25">
      <c r="A247" s="55">
        <v>45230</v>
      </c>
      <c r="B247" s="50">
        <v>63.460000000000008</v>
      </c>
      <c r="C247" s="50">
        <v>60.2</v>
      </c>
    </row>
    <row r="248" spans="1:3" x14ac:dyDescent="0.25">
      <c r="A248" s="55">
        <v>45260</v>
      </c>
      <c r="B248" s="50">
        <v>66.47999999999999</v>
      </c>
      <c r="C248" s="50">
        <v>61.5</v>
      </c>
    </row>
    <row r="249" spans="1:3" x14ac:dyDescent="0.25">
      <c r="A249" s="55">
        <v>45291</v>
      </c>
      <c r="B249" s="50">
        <v>68.400000000000006</v>
      </c>
      <c r="C249" s="50">
        <v>62.6</v>
      </c>
    </row>
    <row r="250" spans="1:3" x14ac:dyDescent="0.25">
      <c r="A250" s="55">
        <v>45292</v>
      </c>
      <c r="B250" s="50">
        <v>65.739999999999995</v>
      </c>
      <c r="C250" s="50">
        <v>61.4</v>
      </c>
    </row>
    <row r="251" spans="1:3" x14ac:dyDescent="0.25">
      <c r="A251" s="55">
        <v>45323</v>
      </c>
      <c r="B251" s="50">
        <v>65.19</v>
      </c>
      <c r="C251" s="50">
        <v>61.1</v>
      </c>
    </row>
    <row r="252" spans="1:3" x14ac:dyDescent="0.25">
      <c r="A252" s="55">
        <v>45352</v>
      </c>
      <c r="B252" s="50">
        <v>65.319999999999993</v>
      </c>
      <c r="C252" s="50">
        <v>61.5</v>
      </c>
    </row>
    <row r="253" spans="1:3" x14ac:dyDescent="0.25">
      <c r="A253" s="55">
        <v>45383</v>
      </c>
      <c r="B253" s="50">
        <v>65.25</v>
      </c>
      <c r="C253" s="50">
        <v>62.2</v>
      </c>
    </row>
    <row r="254" spans="1:3" x14ac:dyDescent="0.25">
      <c r="B254" s="20"/>
      <c r="C254" s="20"/>
    </row>
    <row r="255" spans="1:3" x14ac:dyDescent="0.25">
      <c r="A255" s="46" t="s">
        <v>459</v>
      </c>
      <c r="B255" s="20"/>
      <c r="C255" s="20"/>
    </row>
    <row r="256" spans="1:3" x14ac:dyDescent="0.25">
      <c r="A256" s="37" t="s">
        <v>494</v>
      </c>
      <c r="B256" s="20"/>
      <c r="C256" s="20"/>
    </row>
    <row r="258" spans="1:1" x14ac:dyDescent="0.25">
      <c r="A258" s="46" t="s">
        <v>455</v>
      </c>
    </row>
    <row r="259" spans="1:1" x14ac:dyDescent="0.25">
      <c r="A259" s="37" t="s">
        <v>494</v>
      </c>
    </row>
  </sheetData>
  <hyperlinks>
    <hyperlink ref="B2" r:id="rId1" display="https://www.rba.gov.au/statistics/tables/" xr:uid="{39EC4002-2FF9-40D2-B005-8D617790C585}"/>
    <hyperlink ref="A9" location="Contents!A1" display="Back to contents" xr:uid="{10229DD7-517E-4D04-AB90-AC8909B560B4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6A14-AFAF-4678-9C8C-97EAF05AEBE8}">
  <sheetPr>
    <tabColor rgb="FF002060"/>
  </sheetPr>
  <dimension ref="A1:C99"/>
  <sheetViews>
    <sheetView workbookViewId="0">
      <selection activeCell="A90" sqref="A90"/>
    </sheetView>
  </sheetViews>
  <sheetFormatPr defaultRowHeight="15" x14ac:dyDescent="0.25"/>
  <cols>
    <col min="1" max="1" width="20.5703125" customWidth="1"/>
    <col min="2" max="3" width="11.5703125" customWidth="1"/>
  </cols>
  <sheetData>
    <row r="1" spans="1:3" s="4" customFormat="1" ht="18.75" x14ac:dyDescent="0.3">
      <c r="A1" s="88" t="s">
        <v>522</v>
      </c>
      <c r="B1" s="37"/>
    </row>
    <row r="2" spans="1:3" x14ac:dyDescent="0.25">
      <c r="A2" s="49" t="s">
        <v>364</v>
      </c>
      <c r="B2" s="34" t="s">
        <v>816</v>
      </c>
    </row>
    <row r="3" spans="1:3" s="37" customFormat="1" x14ac:dyDescent="0.25">
      <c r="A3" s="46" t="s">
        <v>492</v>
      </c>
      <c r="B3" s="37" t="s">
        <v>524</v>
      </c>
    </row>
    <row r="4" spans="1:3" s="37" customFormat="1" x14ac:dyDescent="0.25">
      <c r="A4" s="46" t="s">
        <v>333</v>
      </c>
      <c r="B4" s="37" t="s">
        <v>450</v>
      </c>
    </row>
    <row r="5" spans="1:3" s="37" customFormat="1" x14ac:dyDescent="0.25">
      <c r="A5" s="46" t="s">
        <v>456</v>
      </c>
      <c r="B5" s="37" t="s">
        <v>271</v>
      </c>
    </row>
    <row r="6" spans="1:3" s="37" customFormat="1" x14ac:dyDescent="0.25">
      <c r="A6" s="46" t="s">
        <v>269</v>
      </c>
      <c r="B6" s="37" t="s">
        <v>372</v>
      </c>
    </row>
    <row r="7" spans="1:3" s="37" customFormat="1" x14ac:dyDescent="0.25">
      <c r="A7" s="46" t="s">
        <v>270</v>
      </c>
      <c r="B7" s="37" t="s">
        <v>523</v>
      </c>
    </row>
    <row r="8" spans="1:3" s="37" customFormat="1" x14ac:dyDescent="0.25">
      <c r="A8" s="46" t="s">
        <v>457</v>
      </c>
      <c r="B8" s="37" t="s">
        <v>458</v>
      </c>
    </row>
    <row r="9" spans="1:3" x14ac:dyDescent="0.25">
      <c r="A9" s="34" t="s">
        <v>701</v>
      </c>
      <c r="B9" s="37"/>
    </row>
    <row r="10" spans="1:3" s="37" customFormat="1" x14ac:dyDescent="0.25">
      <c r="A10" s="43"/>
    </row>
    <row r="11" spans="1:3" x14ac:dyDescent="0.25">
      <c r="A11" s="49" t="s">
        <v>454</v>
      </c>
      <c r="B11" s="37"/>
    </row>
    <row r="12" spans="1:3" x14ac:dyDescent="0.25">
      <c r="A12" s="61"/>
      <c r="B12" s="58" t="s">
        <v>179</v>
      </c>
      <c r="C12" s="58" t="s">
        <v>373</v>
      </c>
    </row>
    <row r="13" spans="1:3" x14ac:dyDescent="0.25">
      <c r="A13" s="55">
        <v>38077</v>
      </c>
      <c r="B13" s="11">
        <v>1.6000000000000072</v>
      </c>
      <c r="C13" s="11">
        <v>2.0000000000000027</v>
      </c>
    </row>
    <row r="14" spans="1:3" x14ac:dyDescent="0.25">
      <c r="A14" s="55">
        <v>38168</v>
      </c>
      <c r="B14" s="11">
        <v>2.7000000000000073</v>
      </c>
      <c r="C14" s="11">
        <v>2.5000000000000027</v>
      </c>
    </row>
    <row r="15" spans="1:3" x14ac:dyDescent="0.25">
      <c r="A15" s="55">
        <v>38260</v>
      </c>
      <c r="B15" s="11">
        <v>2.5000000000000071</v>
      </c>
      <c r="C15" s="11">
        <v>2.3000000000000025</v>
      </c>
    </row>
    <row r="16" spans="1:3" x14ac:dyDescent="0.25">
      <c r="A16" s="55">
        <v>38352</v>
      </c>
      <c r="B16" s="11">
        <v>3.0000000000000071</v>
      </c>
      <c r="C16" s="11">
        <v>2.5000000000000027</v>
      </c>
    </row>
    <row r="17" spans="1:3" x14ac:dyDescent="0.25">
      <c r="A17" s="55">
        <v>38442</v>
      </c>
      <c r="B17" s="11">
        <v>3.3000000000000069</v>
      </c>
      <c r="C17" s="11">
        <v>2.4000000000000026</v>
      </c>
    </row>
    <row r="18" spans="1:3" x14ac:dyDescent="0.25">
      <c r="A18" s="55">
        <v>38533</v>
      </c>
      <c r="B18" s="11">
        <v>3.7000000000000068</v>
      </c>
      <c r="C18" s="11">
        <v>2.5000000000000027</v>
      </c>
    </row>
    <row r="19" spans="1:3" x14ac:dyDescent="0.25">
      <c r="A19" s="55">
        <v>38625</v>
      </c>
      <c r="B19" s="11">
        <v>4.2000000000000064</v>
      </c>
      <c r="C19" s="11">
        <v>3.1000000000000028</v>
      </c>
    </row>
    <row r="20" spans="1:3" x14ac:dyDescent="0.25">
      <c r="A20" s="55">
        <v>38717</v>
      </c>
      <c r="B20" s="11">
        <v>4.0000000000000062</v>
      </c>
      <c r="C20" s="11">
        <v>2.8000000000000025</v>
      </c>
    </row>
    <row r="21" spans="1:3" x14ac:dyDescent="0.25">
      <c r="A21" s="55">
        <v>38807</v>
      </c>
      <c r="B21" s="11">
        <v>4.2000000000000064</v>
      </c>
      <c r="C21" s="11">
        <v>2.9000000000000026</v>
      </c>
    </row>
    <row r="22" spans="1:3" x14ac:dyDescent="0.25">
      <c r="A22" s="55">
        <v>38898</v>
      </c>
      <c r="B22" s="11">
        <v>4.800000000000006</v>
      </c>
      <c r="C22" s="11">
        <v>4.0000000000000027</v>
      </c>
    </row>
    <row r="23" spans="1:3" x14ac:dyDescent="0.25">
      <c r="A23" s="55">
        <v>38990</v>
      </c>
      <c r="B23" s="11">
        <v>4.7000000000000064</v>
      </c>
      <c r="C23" s="11">
        <v>4.0000000000000027</v>
      </c>
    </row>
    <row r="24" spans="1:3" x14ac:dyDescent="0.25">
      <c r="A24" s="55">
        <v>39082</v>
      </c>
      <c r="B24" s="11">
        <v>4.300000000000006</v>
      </c>
      <c r="C24" s="11">
        <v>3.3000000000000025</v>
      </c>
    </row>
    <row r="25" spans="1:3" x14ac:dyDescent="0.25">
      <c r="A25" s="55">
        <v>39172</v>
      </c>
      <c r="B25" s="11">
        <v>3.6000000000000059</v>
      </c>
      <c r="C25" s="11">
        <v>2.5000000000000027</v>
      </c>
    </row>
    <row r="26" spans="1:3" x14ac:dyDescent="0.25">
      <c r="A26" s="55">
        <v>39263</v>
      </c>
      <c r="B26" s="11">
        <v>3.0000000000000058</v>
      </c>
      <c r="C26" s="11">
        <v>2.1000000000000028</v>
      </c>
    </row>
    <row r="27" spans="1:3" x14ac:dyDescent="0.25">
      <c r="A27" s="55">
        <v>39355</v>
      </c>
      <c r="B27" s="11">
        <v>2.7000000000000055</v>
      </c>
      <c r="C27" s="11">
        <v>1.8000000000000027</v>
      </c>
    </row>
    <row r="28" spans="1:3" x14ac:dyDescent="0.25">
      <c r="A28" s="55">
        <v>39447</v>
      </c>
      <c r="B28" s="11">
        <v>3.1000000000000054</v>
      </c>
      <c r="C28" s="11">
        <v>2.900000000000003</v>
      </c>
    </row>
    <row r="29" spans="1:3" x14ac:dyDescent="0.25">
      <c r="A29" s="55">
        <v>39538</v>
      </c>
      <c r="B29" s="11">
        <v>4.300000000000006</v>
      </c>
      <c r="C29" s="11">
        <v>4.3000000000000034</v>
      </c>
    </row>
    <row r="30" spans="1:3" x14ac:dyDescent="0.25">
      <c r="A30" s="55">
        <v>39629</v>
      </c>
      <c r="B30" s="11">
        <v>4.5000000000000062</v>
      </c>
      <c r="C30" s="11">
        <v>4.400000000000003</v>
      </c>
    </row>
    <row r="31" spans="1:3" x14ac:dyDescent="0.25">
      <c r="A31" s="55">
        <v>39721</v>
      </c>
      <c r="B31" s="11">
        <v>4.9000000000000066</v>
      </c>
      <c r="C31" s="11">
        <v>5.0000000000000036</v>
      </c>
    </row>
    <row r="32" spans="1:3" x14ac:dyDescent="0.25">
      <c r="A32" s="55">
        <v>39813</v>
      </c>
      <c r="B32" s="11">
        <v>3.7000000000000064</v>
      </c>
      <c r="C32" s="11">
        <v>3.7000000000000037</v>
      </c>
    </row>
    <row r="33" spans="1:3" x14ac:dyDescent="0.25">
      <c r="A33" s="55">
        <v>39903</v>
      </c>
      <c r="B33" s="11">
        <v>2.2000000000000064</v>
      </c>
      <c r="C33" s="11">
        <v>2.4000000000000039</v>
      </c>
    </row>
    <row r="34" spans="1:3" x14ac:dyDescent="0.25">
      <c r="A34" s="55">
        <v>39994</v>
      </c>
      <c r="B34" s="11">
        <v>1.4000000000000064</v>
      </c>
      <c r="C34" s="11">
        <v>1.4000000000000039</v>
      </c>
    </row>
    <row r="35" spans="1:3" x14ac:dyDescent="0.25">
      <c r="A35" s="55">
        <v>40086</v>
      </c>
      <c r="B35" s="11">
        <v>1.2000000000000064</v>
      </c>
      <c r="C35" s="11">
        <v>1.200000000000004</v>
      </c>
    </row>
    <row r="36" spans="1:3" x14ac:dyDescent="0.25">
      <c r="A36" s="55">
        <v>40178</v>
      </c>
      <c r="B36" s="11">
        <v>2.1000000000000063</v>
      </c>
      <c r="C36" s="11">
        <v>2.1000000000000041</v>
      </c>
    </row>
    <row r="37" spans="1:3" x14ac:dyDescent="0.25">
      <c r="A37" s="55">
        <v>40268</v>
      </c>
      <c r="B37" s="11">
        <v>3.4000000000000066</v>
      </c>
      <c r="C37" s="11">
        <v>2.9000000000000039</v>
      </c>
    </row>
    <row r="38" spans="1:3" x14ac:dyDescent="0.25">
      <c r="A38" s="55">
        <v>40359</v>
      </c>
      <c r="B38" s="11">
        <v>3.4000000000000066</v>
      </c>
      <c r="C38" s="11">
        <v>3.1000000000000041</v>
      </c>
    </row>
    <row r="39" spans="1:3" x14ac:dyDescent="0.25">
      <c r="A39" s="55">
        <v>40451</v>
      </c>
      <c r="B39" s="11">
        <v>3.1000000000000068</v>
      </c>
      <c r="C39" s="11">
        <v>2.9000000000000039</v>
      </c>
    </row>
    <row r="40" spans="1:3" x14ac:dyDescent="0.25">
      <c r="A40" s="55">
        <v>40543</v>
      </c>
      <c r="B40" s="11">
        <v>2.6000000000000068</v>
      </c>
      <c r="C40" s="11">
        <v>2.8000000000000038</v>
      </c>
    </row>
    <row r="41" spans="1:3" x14ac:dyDescent="0.25">
      <c r="A41" s="55">
        <v>40633</v>
      </c>
      <c r="B41" s="11">
        <v>2.6000000000000068</v>
      </c>
      <c r="C41" s="11">
        <v>3.3000000000000038</v>
      </c>
    </row>
    <row r="42" spans="1:3" x14ac:dyDescent="0.25">
      <c r="A42" s="55">
        <v>40724</v>
      </c>
      <c r="B42" s="11">
        <v>3.0000000000000067</v>
      </c>
      <c r="C42" s="11">
        <v>3.500000000000004</v>
      </c>
    </row>
    <row r="43" spans="1:3" x14ac:dyDescent="0.25">
      <c r="A43" s="55">
        <v>40816</v>
      </c>
      <c r="B43" s="11">
        <v>2.8000000000000065</v>
      </c>
      <c r="C43" s="11">
        <v>3.4000000000000039</v>
      </c>
    </row>
    <row r="44" spans="1:3" x14ac:dyDescent="0.25">
      <c r="A44" s="55">
        <v>40908</v>
      </c>
      <c r="B44" s="11">
        <v>2.9000000000000066</v>
      </c>
      <c r="C44" s="11">
        <v>3.000000000000004</v>
      </c>
    </row>
    <row r="45" spans="1:3" x14ac:dyDescent="0.25">
      <c r="A45" s="55">
        <v>40999</v>
      </c>
      <c r="B45" s="11">
        <v>1.9000000000000066</v>
      </c>
      <c r="C45" s="11">
        <v>1.6000000000000039</v>
      </c>
    </row>
    <row r="46" spans="1:3" x14ac:dyDescent="0.25">
      <c r="A46" s="55">
        <v>41090</v>
      </c>
      <c r="B46" s="11">
        <v>1.1000000000000065</v>
      </c>
      <c r="C46" s="11">
        <v>1.2000000000000037</v>
      </c>
    </row>
    <row r="47" spans="1:3" x14ac:dyDescent="0.25">
      <c r="A47" s="55">
        <v>41182</v>
      </c>
      <c r="B47" s="11">
        <v>2.0000000000000067</v>
      </c>
      <c r="C47" s="11">
        <v>2.0000000000000036</v>
      </c>
    </row>
    <row r="48" spans="1:3" x14ac:dyDescent="0.25">
      <c r="A48" s="55">
        <v>41274</v>
      </c>
      <c r="B48" s="11">
        <v>2.1000000000000068</v>
      </c>
      <c r="C48" s="11">
        <v>2.2000000000000037</v>
      </c>
    </row>
    <row r="49" spans="1:3" x14ac:dyDescent="0.25">
      <c r="A49" s="55">
        <v>41364</v>
      </c>
      <c r="B49" s="11">
        <v>2.4000000000000066</v>
      </c>
      <c r="C49" s="11">
        <v>2.5000000000000036</v>
      </c>
    </row>
    <row r="50" spans="1:3" x14ac:dyDescent="0.25">
      <c r="A50" s="55">
        <v>41455</v>
      </c>
      <c r="B50" s="11">
        <v>2.5000000000000067</v>
      </c>
      <c r="C50" s="11">
        <v>2.4000000000000035</v>
      </c>
    </row>
    <row r="51" spans="1:3" x14ac:dyDescent="0.25">
      <c r="A51" s="55">
        <v>41547</v>
      </c>
      <c r="B51" s="11">
        <v>2.6000000000000068</v>
      </c>
      <c r="C51" s="11">
        <v>2.2000000000000033</v>
      </c>
    </row>
    <row r="52" spans="1:3" x14ac:dyDescent="0.25">
      <c r="A52" s="55">
        <v>41639</v>
      </c>
      <c r="B52" s="11">
        <v>2.9000000000000066</v>
      </c>
      <c r="C52" s="11">
        <v>2.7000000000000033</v>
      </c>
    </row>
    <row r="53" spans="1:3" x14ac:dyDescent="0.25">
      <c r="A53" s="55">
        <v>41729</v>
      </c>
      <c r="B53" s="11">
        <v>3.1000000000000068</v>
      </c>
      <c r="C53" s="11">
        <v>2.9000000000000035</v>
      </c>
    </row>
    <row r="54" spans="1:3" x14ac:dyDescent="0.25">
      <c r="A54" s="55">
        <v>41820</v>
      </c>
      <c r="B54" s="11">
        <v>3.3000000000000069</v>
      </c>
      <c r="C54" s="11">
        <v>3.0000000000000036</v>
      </c>
    </row>
    <row r="55" spans="1:3" x14ac:dyDescent="0.25">
      <c r="A55" s="55">
        <v>41912</v>
      </c>
      <c r="B55" s="11">
        <v>2.6000000000000068</v>
      </c>
      <c r="C55" s="11">
        <v>2.3000000000000034</v>
      </c>
    </row>
    <row r="56" spans="1:3" x14ac:dyDescent="0.25">
      <c r="A56" s="55">
        <v>42004</v>
      </c>
      <c r="B56" s="11">
        <v>2.0000000000000067</v>
      </c>
      <c r="C56" s="11">
        <v>1.7000000000000033</v>
      </c>
    </row>
    <row r="57" spans="1:3" x14ac:dyDescent="0.25">
      <c r="A57" s="55">
        <v>42094</v>
      </c>
      <c r="B57" s="11">
        <v>1.4000000000000066</v>
      </c>
      <c r="C57" s="11">
        <v>1.3000000000000034</v>
      </c>
    </row>
    <row r="58" spans="1:3" x14ac:dyDescent="0.25">
      <c r="A58" s="55">
        <v>42185</v>
      </c>
      <c r="B58" s="11">
        <v>1.2000000000000066</v>
      </c>
      <c r="C58" s="11">
        <v>1.5000000000000033</v>
      </c>
    </row>
    <row r="59" spans="1:3" x14ac:dyDescent="0.25">
      <c r="A59" s="55">
        <v>42277</v>
      </c>
      <c r="B59" s="11">
        <v>1.1000000000000065</v>
      </c>
      <c r="C59" s="11">
        <v>1.5000000000000033</v>
      </c>
    </row>
    <row r="60" spans="1:3" x14ac:dyDescent="0.25">
      <c r="A60" s="55">
        <v>42369</v>
      </c>
      <c r="B60" s="11">
        <v>1.5000000000000067</v>
      </c>
      <c r="C60" s="11">
        <v>1.7000000000000033</v>
      </c>
    </row>
    <row r="61" spans="1:3" x14ac:dyDescent="0.25">
      <c r="A61" s="55">
        <v>42460</v>
      </c>
      <c r="B61" s="11">
        <v>0.70000000000000662</v>
      </c>
      <c r="C61" s="11">
        <v>1.3000000000000034</v>
      </c>
    </row>
    <row r="62" spans="1:3" x14ac:dyDescent="0.25">
      <c r="A62" s="55">
        <v>42551</v>
      </c>
      <c r="B62" s="11">
        <v>0.50000000000000666</v>
      </c>
      <c r="C62" s="11">
        <v>1.0000000000000033</v>
      </c>
    </row>
    <row r="63" spans="1:3" x14ac:dyDescent="0.25">
      <c r="A63" s="55">
        <v>42643</v>
      </c>
      <c r="B63" s="11">
        <v>0.50000000000000666</v>
      </c>
      <c r="C63" s="11">
        <v>1.3000000000000034</v>
      </c>
    </row>
    <row r="64" spans="1:3" x14ac:dyDescent="0.25">
      <c r="A64" s="55">
        <v>42735</v>
      </c>
      <c r="B64" s="11">
        <v>0.40000000000000668</v>
      </c>
      <c r="C64" s="11">
        <v>1.5000000000000033</v>
      </c>
    </row>
    <row r="65" spans="1:3" x14ac:dyDescent="0.25">
      <c r="A65" s="55">
        <v>42825</v>
      </c>
      <c r="B65" s="11">
        <v>1.0000000000000067</v>
      </c>
      <c r="C65" s="11">
        <v>2.1000000000000032</v>
      </c>
    </row>
    <row r="66" spans="1:3" x14ac:dyDescent="0.25">
      <c r="A66" s="55">
        <v>42916</v>
      </c>
      <c r="B66" s="11">
        <v>0.70000000000000662</v>
      </c>
      <c r="C66" s="11">
        <v>1.9000000000000032</v>
      </c>
    </row>
    <row r="67" spans="1:3" x14ac:dyDescent="0.25">
      <c r="A67" s="55">
        <v>43008</v>
      </c>
      <c r="B67" s="11">
        <v>0.80000000000000659</v>
      </c>
      <c r="C67" s="11">
        <v>1.8000000000000032</v>
      </c>
    </row>
    <row r="68" spans="1:3" x14ac:dyDescent="0.25">
      <c r="A68" s="55">
        <v>43100</v>
      </c>
      <c r="B68" s="11">
        <v>0.80000000000000659</v>
      </c>
      <c r="C68" s="11">
        <v>1.9000000000000032</v>
      </c>
    </row>
    <row r="69" spans="1:3" x14ac:dyDescent="0.25">
      <c r="A69" s="55">
        <v>43190</v>
      </c>
      <c r="B69" s="11">
        <v>0.90000000000000657</v>
      </c>
      <c r="C69" s="11">
        <v>1.9000000000000032</v>
      </c>
    </row>
    <row r="70" spans="1:3" x14ac:dyDescent="0.25">
      <c r="A70" s="55">
        <v>43281</v>
      </c>
      <c r="B70" s="11">
        <v>1.1000000000000065</v>
      </c>
      <c r="C70" s="11">
        <v>2.1000000000000032</v>
      </c>
    </row>
    <row r="71" spans="1:3" x14ac:dyDescent="0.25">
      <c r="A71" s="55">
        <v>43373</v>
      </c>
      <c r="B71" s="11">
        <v>1.2000000000000066</v>
      </c>
      <c r="C71" s="11">
        <v>1.9000000000000032</v>
      </c>
    </row>
    <row r="72" spans="1:3" x14ac:dyDescent="0.25">
      <c r="A72" s="55">
        <v>43465</v>
      </c>
      <c r="B72" s="11">
        <v>1.3000000000000067</v>
      </c>
      <c r="C72" s="11">
        <v>1.8000000000000032</v>
      </c>
    </row>
    <row r="73" spans="1:3" x14ac:dyDescent="0.25">
      <c r="A73" s="55">
        <v>43555</v>
      </c>
      <c r="B73" s="11">
        <v>1.1000000000000068</v>
      </c>
      <c r="C73" s="11">
        <v>1.3000000000000032</v>
      </c>
    </row>
    <row r="74" spans="1:3" x14ac:dyDescent="0.25">
      <c r="A74" s="55">
        <v>43646</v>
      </c>
      <c r="B74" s="11">
        <v>1.6000000000000068</v>
      </c>
      <c r="C74" s="11">
        <v>1.6000000000000032</v>
      </c>
    </row>
    <row r="75" spans="1:3" x14ac:dyDescent="0.25">
      <c r="A75" s="55">
        <v>43738</v>
      </c>
      <c r="B75" s="11">
        <v>1.6000000000000068</v>
      </c>
      <c r="C75" s="11">
        <v>1.7000000000000033</v>
      </c>
    </row>
    <row r="76" spans="1:3" x14ac:dyDescent="0.25">
      <c r="A76" s="55">
        <v>43830</v>
      </c>
      <c r="B76" s="11">
        <v>1.6000000000000068</v>
      </c>
      <c r="C76" s="11">
        <v>1.8000000000000034</v>
      </c>
    </row>
    <row r="77" spans="1:3" x14ac:dyDescent="0.25">
      <c r="A77" s="55">
        <v>43921</v>
      </c>
      <c r="B77" s="11">
        <v>2.1000000000000068</v>
      </c>
      <c r="C77" s="11">
        <v>2.2000000000000033</v>
      </c>
    </row>
    <row r="78" spans="1:3" x14ac:dyDescent="0.25">
      <c r="A78" s="55">
        <v>44012</v>
      </c>
      <c r="B78" s="11">
        <v>0.10000000000000675</v>
      </c>
      <c r="C78" s="11">
        <v>-0.29999999999999671</v>
      </c>
    </row>
    <row r="79" spans="1:3" x14ac:dyDescent="0.25">
      <c r="A79" s="55">
        <v>44104</v>
      </c>
      <c r="B79" s="11">
        <v>1.3000000000000069</v>
      </c>
      <c r="C79" s="11">
        <v>0.70000000000000329</v>
      </c>
    </row>
    <row r="80" spans="1:3" x14ac:dyDescent="0.25">
      <c r="A80" s="55">
        <v>44196</v>
      </c>
      <c r="B80" s="11">
        <v>-9.9999999999993205E-2</v>
      </c>
      <c r="C80" s="11">
        <v>0.90000000000000324</v>
      </c>
    </row>
    <row r="81" spans="1:3" x14ac:dyDescent="0.25">
      <c r="A81" s="55">
        <v>44286</v>
      </c>
      <c r="B81" s="11">
        <v>1.0000000000000069</v>
      </c>
      <c r="C81" s="11">
        <v>1.1000000000000032</v>
      </c>
    </row>
    <row r="82" spans="1:3" x14ac:dyDescent="0.25">
      <c r="A82" s="55">
        <v>44377</v>
      </c>
      <c r="B82" s="11">
        <v>4.2000000000000073</v>
      </c>
      <c r="C82" s="11">
        <v>3.8000000000000034</v>
      </c>
    </row>
    <row r="83" spans="1:3" x14ac:dyDescent="0.25">
      <c r="A83" s="55">
        <v>44469</v>
      </c>
      <c r="B83" s="11">
        <v>3.2000000000000073</v>
      </c>
      <c r="C83" s="11">
        <v>3.0000000000000036</v>
      </c>
    </row>
    <row r="84" spans="1:3" x14ac:dyDescent="0.25">
      <c r="A84" s="55">
        <v>44561</v>
      </c>
      <c r="B84" s="11">
        <v>5.7000000000000073</v>
      </c>
      <c r="C84" s="11">
        <v>3.5000000000000036</v>
      </c>
    </row>
    <row r="85" spans="1:3" x14ac:dyDescent="0.25">
      <c r="A85" s="55">
        <v>44651</v>
      </c>
      <c r="B85" s="11">
        <v>7.6000000000000076</v>
      </c>
      <c r="C85" s="11">
        <v>5.1000000000000032</v>
      </c>
    </row>
    <row r="86" spans="1:3" x14ac:dyDescent="0.25">
      <c r="A86" s="55">
        <v>44742</v>
      </c>
      <c r="B86" s="11">
        <v>7.4000000000000075</v>
      </c>
      <c r="C86" s="11">
        <v>6.1000000000000032</v>
      </c>
    </row>
    <row r="87" spans="1:3" x14ac:dyDescent="0.25">
      <c r="A87" s="55">
        <v>44834</v>
      </c>
      <c r="B87" s="11">
        <v>6.0000000000000071</v>
      </c>
      <c r="C87" s="11">
        <v>7.3000000000000034</v>
      </c>
    </row>
    <row r="88" spans="1:3" x14ac:dyDescent="0.25">
      <c r="A88" s="55">
        <v>44926</v>
      </c>
      <c r="B88" s="11">
        <v>8.3000000000000078</v>
      </c>
      <c r="C88" s="11">
        <v>7.8000000000000034</v>
      </c>
    </row>
    <row r="89" spans="1:3" x14ac:dyDescent="0.25">
      <c r="A89" s="55">
        <v>45016</v>
      </c>
      <c r="B89" s="11">
        <v>5.8000000000000078</v>
      </c>
      <c r="C89" s="11">
        <v>7.0000000000000036</v>
      </c>
    </row>
    <row r="90" spans="1:3" x14ac:dyDescent="0.25">
      <c r="A90" s="55">
        <v>45107</v>
      </c>
      <c r="B90" s="11">
        <v>4.9000000000000075</v>
      </c>
      <c r="C90" s="11">
        <v>6.0000000000000036</v>
      </c>
    </row>
    <row r="91" spans="1:3" x14ac:dyDescent="0.25">
      <c r="A91" s="55">
        <v>45199</v>
      </c>
      <c r="B91" s="11">
        <v>5.8000000000000078</v>
      </c>
      <c r="C91" s="11">
        <v>5.4000000000000039</v>
      </c>
    </row>
    <row r="92" spans="1:3" x14ac:dyDescent="0.25">
      <c r="A92" s="55">
        <v>45291</v>
      </c>
      <c r="B92" s="11">
        <v>3.6000000000000076</v>
      </c>
      <c r="C92" s="11">
        <v>4.1000000000000041</v>
      </c>
    </row>
    <row r="93" spans="1:3" x14ac:dyDescent="0.25">
      <c r="A93" s="55">
        <v>45382</v>
      </c>
      <c r="B93" s="11">
        <v>3.4000000000000075</v>
      </c>
      <c r="C93" s="11">
        <v>3.6000000000000041</v>
      </c>
    </row>
    <row r="95" spans="1:3" x14ac:dyDescent="0.25">
      <c r="A95" s="46" t="s">
        <v>459</v>
      </c>
    </row>
    <row r="96" spans="1:3" x14ac:dyDescent="0.25">
      <c r="A96" s="37" t="s">
        <v>525</v>
      </c>
    </row>
    <row r="97" spans="1:1" x14ac:dyDescent="0.25">
      <c r="A97" s="37"/>
    </row>
    <row r="98" spans="1:1" x14ac:dyDescent="0.25">
      <c r="A98" s="46" t="s">
        <v>455</v>
      </c>
    </row>
    <row r="99" spans="1:1" x14ac:dyDescent="0.25">
      <c r="A99" s="37" t="s">
        <v>494</v>
      </c>
    </row>
  </sheetData>
  <hyperlinks>
    <hyperlink ref="A9" location="Contents!A1" display="Back to contents" xr:uid="{5FBAC5FF-84C5-4C4C-952A-4DB6947A6E34}"/>
    <hyperlink ref="B2" r:id="rId1" display="https://www.abs.gov.au/statistics/economy/price-indexes-and-inflation/consumer-price-index-australia/latest-release" xr:uid="{54366205-D76C-4B5F-8CEA-8D153B0CE475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9972-AD47-4035-BD31-CB8547A589B0}">
  <sheetPr>
    <tabColor rgb="FF002060"/>
  </sheetPr>
  <dimension ref="A1:O43"/>
  <sheetViews>
    <sheetView workbookViewId="0">
      <selection activeCell="B2" sqref="B2"/>
    </sheetView>
  </sheetViews>
  <sheetFormatPr defaultColWidth="9.140625" defaultRowHeight="15" x14ac:dyDescent="0.25"/>
  <cols>
    <col min="1" max="1" width="41.5703125" style="44" customWidth="1"/>
    <col min="2" max="3" width="11.7109375" style="44" customWidth="1"/>
    <col min="4" max="12" width="9.140625" style="44"/>
    <col min="13" max="13" width="12" style="44" bestFit="1" customWidth="1"/>
    <col min="14" max="16384" width="9.140625" style="44"/>
  </cols>
  <sheetData>
    <row r="1" spans="1:15" ht="18.75" x14ac:dyDescent="0.3">
      <c r="A1" s="88" t="s">
        <v>526</v>
      </c>
      <c r="B1" s="37"/>
    </row>
    <row r="2" spans="1:15" x14ac:dyDescent="0.25">
      <c r="A2" s="49" t="s">
        <v>364</v>
      </c>
      <c r="B2" s="34" t="s">
        <v>816</v>
      </c>
      <c r="L2" s="37"/>
    </row>
    <row r="3" spans="1:15" x14ac:dyDescent="0.25">
      <c r="A3" s="46" t="s">
        <v>492</v>
      </c>
      <c r="B3" s="37" t="s">
        <v>527</v>
      </c>
    </row>
    <row r="4" spans="1:15" x14ac:dyDescent="0.25">
      <c r="A4" s="46" t="s">
        <v>333</v>
      </c>
      <c r="B4" s="37" t="s">
        <v>450</v>
      </c>
    </row>
    <row r="5" spans="1:15" x14ac:dyDescent="0.25">
      <c r="A5" s="46" t="s">
        <v>456</v>
      </c>
      <c r="B5" s="37" t="s">
        <v>271</v>
      </c>
    </row>
    <row r="6" spans="1:15" x14ac:dyDescent="0.25">
      <c r="A6" s="46" t="s">
        <v>269</v>
      </c>
      <c r="B6" s="37" t="s">
        <v>372</v>
      </c>
    </row>
    <row r="7" spans="1:15" x14ac:dyDescent="0.25">
      <c r="A7" s="46" t="s">
        <v>270</v>
      </c>
      <c r="B7" s="37" t="s">
        <v>523</v>
      </c>
    </row>
    <row r="8" spans="1:15" x14ac:dyDescent="0.25">
      <c r="A8" s="46" t="s">
        <v>457</v>
      </c>
      <c r="B8" s="55">
        <v>45382</v>
      </c>
    </row>
    <row r="9" spans="1:15" x14ac:dyDescent="0.25">
      <c r="A9" s="34" t="s">
        <v>701</v>
      </c>
      <c r="B9" s="55"/>
    </row>
    <row r="10" spans="1:15" x14ac:dyDescent="0.25">
      <c r="A10" s="136"/>
      <c r="B10" s="138"/>
      <c r="C10" s="138"/>
    </row>
    <row r="11" spans="1:15" x14ac:dyDescent="0.25">
      <c r="A11" s="49" t="s">
        <v>454</v>
      </c>
      <c r="B11" s="37"/>
    </row>
    <row r="12" spans="1:15" x14ac:dyDescent="0.25">
      <c r="A12" s="66"/>
      <c r="B12" s="67" t="s">
        <v>179</v>
      </c>
      <c r="C12" s="67" t="s">
        <v>373</v>
      </c>
    </row>
    <row r="13" spans="1:15" x14ac:dyDescent="0.25">
      <c r="A13" s="139" t="s">
        <v>375</v>
      </c>
      <c r="B13" s="140">
        <v>-8.9552238805970893E-2</v>
      </c>
      <c r="C13" s="140">
        <v>6.1538461538461563E-2</v>
      </c>
      <c r="O13" s="37"/>
    </row>
    <row r="14" spans="1:15" x14ac:dyDescent="0.25">
      <c r="A14" s="139" t="s">
        <v>349</v>
      </c>
      <c r="B14" s="140">
        <v>-3.7313432835818776E-2</v>
      </c>
      <c r="C14" s="140">
        <v>-7.6923076923076953E-3</v>
      </c>
      <c r="O14" s="37"/>
    </row>
    <row r="15" spans="1:15" x14ac:dyDescent="0.25">
      <c r="A15" s="139" t="s">
        <v>345</v>
      </c>
      <c r="B15" s="140">
        <v>-2.9850746268656744E-2</v>
      </c>
      <c r="C15" s="140">
        <v>-3.8461538461538478E-2</v>
      </c>
      <c r="O15" s="37"/>
    </row>
    <row r="16" spans="1:15" x14ac:dyDescent="0.25">
      <c r="A16" s="139" t="s">
        <v>376</v>
      </c>
      <c r="B16" s="140">
        <v>-7.4626865671643516E-3</v>
      </c>
      <c r="C16" s="140">
        <v>-7.6923076923076893E-3</v>
      </c>
      <c r="O16" s="37"/>
    </row>
    <row r="17" spans="1:15" x14ac:dyDescent="0.25">
      <c r="A17" s="139" t="s">
        <v>374</v>
      </c>
      <c r="B17" s="140">
        <v>0</v>
      </c>
      <c r="C17" s="140">
        <v>0.17692307692307691</v>
      </c>
      <c r="O17" s="37"/>
    </row>
    <row r="18" spans="1:15" x14ac:dyDescent="0.25">
      <c r="A18" s="139" t="s">
        <v>382</v>
      </c>
      <c r="B18" s="140">
        <v>1.492537313432804E-2</v>
      </c>
      <c r="C18" s="140">
        <v>-7.6923076923076953E-3</v>
      </c>
      <c r="O18" s="37"/>
    </row>
    <row r="19" spans="1:15" x14ac:dyDescent="0.25">
      <c r="A19" s="139" t="s">
        <v>380</v>
      </c>
      <c r="B19" s="140">
        <v>7.4626865671642853E-2</v>
      </c>
      <c r="C19" s="140">
        <v>6.1538461538461597E-2</v>
      </c>
      <c r="O19" s="37"/>
    </row>
    <row r="20" spans="1:15" x14ac:dyDescent="0.25">
      <c r="A20" s="139" t="s">
        <v>381</v>
      </c>
      <c r="B20" s="140">
        <v>0.11940298507462631</v>
      </c>
      <c r="C20" s="140">
        <v>0.10769230769230773</v>
      </c>
      <c r="O20" s="37"/>
    </row>
    <row r="21" spans="1:15" x14ac:dyDescent="0.25">
      <c r="A21" s="139" t="s">
        <v>379</v>
      </c>
      <c r="B21" s="140">
        <v>0.14925373134328304</v>
      </c>
      <c r="C21" s="140">
        <v>0.1615384615384616</v>
      </c>
      <c r="O21" s="37"/>
    </row>
    <row r="22" spans="1:15" x14ac:dyDescent="0.25">
      <c r="A22" s="139" t="s">
        <v>337</v>
      </c>
      <c r="B22" s="140">
        <v>0.17910447761193912</v>
      </c>
      <c r="C22" s="140">
        <v>0.19230769230769237</v>
      </c>
      <c r="O22" s="37"/>
    </row>
    <row r="23" spans="1:15" x14ac:dyDescent="0.25">
      <c r="A23" s="139" t="s">
        <v>377</v>
      </c>
      <c r="B23" s="140">
        <v>0.21641791044776121</v>
      </c>
      <c r="C23" s="140">
        <v>0.26923076923076938</v>
      </c>
      <c r="O23" s="37"/>
    </row>
    <row r="24" spans="1:15" x14ac:dyDescent="0.25">
      <c r="A24" s="139" t="s">
        <v>378</v>
      </c>
      <c r="B24" s="140">
        <v>0.59701492537314049</v>
      </c>
      <c r="C24" s="140">
        <v>1.0000000000000004</v>
      </c>
    </row>
    <row r="25" spans="1:15" x14ac:dyDescent="0.25">
      <c r="A25" s="139"/>
      <c r="B25" s="140"/>
      <c r="C25" s="140"/>
    </row>
    <row r="26" spans="1:15" x14ac:dyDescent="0.25">
      <c r="A26" s="46" t="s">
        <v>459</v>
      </c>
    </row>
    <row r="27" spans="1:15" x14ac:dyDescent="0.25">
      <c r="A27" s="37" t="s">
        <v>525</v>
      </c>
    </row>
    <row r="28" spans="1:15" x14ac:dyDescent="0.25">
      <c r="A28" s="134"/>
      <c r="B28" s="135"/>
      <c r="C28" s="135"/>
    </row>
    <row r="29" spans="1:15" x14ac:dyDescent="0.25">
      <c r="A29" s="46" t="s">
        <v>455</v>
      </c>
    </row>
    <row r="30" spans="1:15" x14ac:dyDescent="0.25">
      <c r="A30" s="136"/>
      <c r="B30" s="137"/>
      <c r="C30" s="138"/>
      <c r="D30" s="138"/>
    </row>
    <row r="31" spans="1:15" x14ac:dyDescent="0.25">
      <c r="B31" s="62" t="s">
        <v>226</v>
      </c>
    </row>
    <row r="32" spans="1:15" x14ac:dyDescent="0.25">
      <c r="A32" s="44" t="s">
        <v>377</v>
      </c>
      <c r="B32" s="11">
        <v>4.9403747870528036</v>
      </c>
    </row>
    <row r="33" spans="1:2" x14ac:dyDescent="0.25">
      <c r="A33" s="44" t="s">
        <v>337</v>
      </c>
      <c r="B33" s="11">
        <v>2.3715415019762709</v>
      </c>
    </row>
    <row r="34" spans="1:2" x14ac:dyDescent="0.25">
      <c r="A34" s="44" t="s">
        <v>381</v>
      </c>
      <c r="B34" s="11">
        <v>2.2008253094910391</v>
      </c>
    </row>
    <row r="35" spans="1:2" x14ac:dyDescent="0.25">
      <c r="A35" s="44" t="s">
        <v>380</v>
      </c>
      <c r="B35" s="11">
        <v>1.0881392818280933</v>
      </c>
    </row>
    <row r="36" spans="1:2" x14ac:dyDescent="0.25">
      <c r="A36" s="44" t="s">
        <v>379</v>
      </c>
      <c r="B36" s="11">
        <v>0.85070182900892632</v>
      </c>
    </row>
    <row r="37" spans="1:2" x14ac:dyDescent="0.25">
      <c r="A37" s="44" t="s">
        <v>382</v>
      </c>
      <c r="B37" s="11">
        <v>0.16611295681063787</v>
      </c>
    </row>
    <row r="38" spans="1:2" x14ac:dyDescent="0.25">
      <c r="A38" s="44" t="s">
        <v>374</v>
      </c>
      <c r="B38" s="11">
        <v>0</v>
      </c>
    </row>
    <row r="39" spans="1:2" x14ac:dyDescent="0.25">
      <c r="A39" s="44" t="s">
        <v>349</v>
      </c>
      <c r="B39" s="11">
        <v>-0.28360748723764706</v>
      </c>
    </row>
    <row r="40" spans="1:2" x14ac:dyDescent="0.25">
      <c r="A40" s="44" t="s">
        <v>376</v>
      </c>
      <c r="B40" s="11">
        <v>-0.33898305084746339</v>
      </c>
    </row>
    <row r="41" spans="1:2" x14ac:dyDescent="0.25">
      <c r="A41" s="44" t="s">
        <v>375</v>
      </c>
      <c r="B41" s="11">
        <v>-0.7402837754472591</v>
      </c>
    </row>
    <row r="42" spans="1:2" x14ac:dyDescent="0.25">
      <c r="A42" s="44" t="s">
        <v>345</v>
      </c>
      <c r="B42" s="11">
        <v>-0.91533180778031742</v>
      </c>
    </row>
    <row r="43" spans="1:2" x14ac:dyDescent="0.25">
      <c r="A43" s="44" t="s">
        <v>378</v>
      </c>
      <c r="B43" s="11">
        <v>0.59701492537314049</v>
      </c>
    </row>
  </sheetData>
  <hyperlinks>
    <hyperlink ref="A9" location="Contents!A1" display="Back to contents" xr:uid="{B6A2B3C0-38A1-48F6-975C-5A3F189EE55E}"/>
    <hyperlink ref="B2" r:id="rId1" display="https://www.abs.gov.au/statistics/economy/price-indexes-and-inflation/consumer-price-index-australia/latest-release" xr:uid="{E1BA56F2-F69E-46D9-BE51-3FEC5BC77E3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B0B3D-96E4-425A-9AB7-E9309AD237E6}">
  <sheetPr>
    <tabColor rgb="FF002060"/>
  </sheetPr>
  <dimension ref="A1:L67"/>
  <sheetViews>
    <sheetView workbookViewId="0">
      <selection activeCell="B2" sqref="B2"/>
    </sheetView>
  </sheetViews>
  <sheetFormatPr defaultRowHeight="15" x14ac:dyDescent="0.25"/>
  <cols>
    <col min="1" max="1" width="20.7109375" customWidth="1"/>
    <col min="2" max="6" width="12.42578125" customWidth="1"/>
  </cols>
  <sheetData>
    <row r="1" spans="1:12" s="4" customFormat="1" ht="18.75" x14ac:dyDescent="0.3">
      <c r="A1" s="88" t="s">
        <v>528</v>
      </c>
      <c r="B1" s="37"/>
    </row>
    <row r="2" spans="1:12" x14ac:dyDescent="0.25">
      <c r="A2" s="49" t="s">
        <v>364</v>
      </c>
      <c r="B2" s="34" t="s">
        <v>614</v>
      </c>
      <c r="C2" s="37"/>
      <c r="D2" s="37"/>
      <c r="E2" s="37"/>
      <c r="F2" s="37"/>
      <c r="H2" s="37"/>
      <c r="I2" s="37"/>
      <c r="J2" s="37"/>
      <c r="K2" s="37"/>
      <c r="L2" s="37"/>
    </row>
    <row r="3" spans="1:12" x14ac:dyDescent="0.25">
      <c r="A3" s="46" t="s">
        <v>492</v>
      </c>
      <c r="B3" s="37" t="s">
        <v>529</v>
      </c>
      <c r="C3" s="37"/>
      <c r="D3" s="37"/>
      <c r="E3" s="37"/>
      <c r="F3" s="37"/>
      <c r="H3" s="37"/>
      <c r="I3" s="37"/>
      <c r="J3" s="37"/>
      <c r="K3" s="37"/>
      <c r="L3" s="37"/>
    </row>
    <row r="4" spans="1:12" x14ac:dyDescent="0.25">
      <c r="A4" s="46" t="s">
        <v>333</v>
      </c>
      <c r="B4" s="37" t="s">
        <v>450</v>
      </c>
      <c r="C4" s="37"/>
      <c r="D4" s="37"/>
      <c r="E4" s="37"/>
      <c r="F4" s="37"/>
      <c r="H4" s="37"/>
      <c r="I4" s="37"/>
      <c r="J4" s="37"/>
      <c r="K4" s="37"/>
      <c r="L4" s="37"/>
    </row>
    <row r="5" spans="1:12" x14ac:dyDescent="0.25">
      <c r="A5" s="46" t="s">
        <v>456</v>
      </c>
      <c r="B5" s="37" t="s">
        <v>530</v>
      </c>
      <c r="C5" s="37"/>
      <c r="D5" s="37"/>
      <c r="E5" s="37"/>
      <c r="F5" s="37"/>
      <c r="H5" s="37"/>
      <c r="I5" s="37"/>
      <c r="J5" s="37"/>
      <c r="K5" s="37"/>
      <c r="L5" s="37"/>
    </row>
    <row r="6" spans="1:12" x14ac:dyDescent="0.25">
      <c r="A6" s="46" t="s">
        <v>269</v>
      </c>
      <c r="B6" s="37" t="s">
        <v>372</v>
      </c>
      <c r="C6" s="37"/>
      <c r="D6" s="37"/>
      <c r="E6" s="37"/>
      <c r="F6" s="37"/>
      <c r="H6" s="37"/>
      <c r="I6" s="37"/>
      <c r="J6" s="37"/>
      <c r="K6" s="37"/>
      <c r="L6" s="37"/>
    </row>
    <row r="7" spans="1:12" x14ac:dyDescent="0.25">
      <c r="A7" s="46" t="s">
        <v>270</v>
      </c>
      <c r="B7" s="37" t="s">
        <v>384</v>
      </c>
      <c r="C7" s="31"/>
      <c r="D7" s="31"/>
      <c r="E7" s="31"/>
      <c r="F7" s="31"/>
      <c r="H7" s="31"/>
      <c r="I7" s="31"/>
      <c r="J7" s="31"/>
      <c r="K7" s="31"/>
      <c r="L7" s="31"/>
    </row>
    <row r="8" spans="1:12" x14ac:dyDescent="0.25">
      <c r="A8" s="46" t="s">
        <v>457</v>
      </c>
      <c r="B8" s="55" t="s">
        <v>458</v>
      </c>
      <c r="C8" s="31"/>
      <c r="D8" s="31"/>
      <c r="E8" s="31"/>
      <c r="F8" s="31"/>
      <c r="H8" s="31"/>
      <c r="I8" s="31"/>
      <c r="J8" s="31"/>
      <c r="K8" s="31"/>
      <c r="L8" s="31"/>
    </row>
    <row r="9" spans="1:12" x14ac:dyDescent="0.25">
      <c r="A9" s="34" t="s">
        <v>701</v>
      </c>
      <c r="B9" s="37"/>
      <c r="C9" s="37"/>
      <c r="D9" s="37"/>
      <c r="E9" s="37"/>
      <c r="F9" s="37"/>
      <c r="H9" s="37"/>
      <c r="I9" s="37"/>
      <c r="J9" s="37"/>
      <c r="K9" s="37"/>
      <c r="L9" s="37"/>
    </row>
    <row r="10" spans="1:12" s="37" customFormat="1" x14ac:dyDescent="0.25">
      <c r="A10" s="43"/>
    </row>
    <row r="11" spans="1:12" x14ac:dyDescent="0.25">
      <c r="A11" s="49" t="s">
        <v>454</v>
      </c>
      <c r="B11" s="37"/>
      <c r="C11" s="37"/>
      <c r="D11" s="37"/>
      <c r="E11" s="37"/>
      <c r="F11" s="37"/>
      <c r="H11" s="37"/>
      <c r="I11" s="37"/>
      <c r="J11" s="37"/>
      <c r="K11" s="37"/>
      <c r="L11" s="37"/>
    </row>
    <row r="12" spans="1:12" s="43" customFormat="1" ht="60" x14ac:dyDescent="0.25">
      <c r="A12" s="61"/>
      <c r="B12" s="90" t="s">
        <v>385</v>
      </c>
      <c r="C12" s="90" t="s">
        <v>386</v>
      </c>
      <c r="D12" s="90" t="s">
        <v>387</v>
      </c>
      <c r="E12" s="90" t="s">
        <v>388</v>
      </c>
      <c r="F12" s="90" t="s">
        <v>389</v>
      </c>
    </row>
    <row r="13" spans="1:12" x14ac:dyDescent="0.25">
      <c r="A13" s="55">
        <v>43891</v>
      </c>
      <c r="B13" s="11">
        <v>13.200000000000001</v>
      </c>
      <c r="C13" s="11">
        <v>-16.8</v>
      </c>
      <c r="D13" s="11">
        <v>-5.3000000000000007</v>
      </c>
      <c r="E13" s="11">
        <v>-0.70000000000000018</v>
      </c>
      <c r="F13" s="11">
        <v>-2.6999999999999997</v>
      </c>
      <c r="H13" s="12"/>
      <c r="I13" s="12"/>
      <c r="J13" s="12"/>
      <c r="K13" s="12"/>
      <c r="L13" s="12"/>
    </row>
    <row r="14" spans="1:12" x14ac:dyDescent="0.25">
      <c r="A14" s="55">
        <v>43922</v>
      </c>
      <c r="B14" s="11">
        <v>-6.1000000000000005</v>
      </c>
      <c r="C14" s="11">
        <v>-51.5</v>
      </c>
      <c r="D14" s="11">
        <v>-27.000000000000004</v>
      </c>
      <c r="E14" s="11">
        <v>-32.6</v>
      </c>
      <c r="F14" s="11">
        <v>-30.1</v>
      </c>
      <c r="H14" s="12"/>
      <c r="I14" s="12"/>
      <c r="J14" s="12"/>
      <c r="K14" s="12"/>
      <c r="L14" s="12"/>
    </row>
    <row r="15" spans="1:12" x14ac:dyDescent="0.25">
      <c r="A15" s="55">
        <v>43952</v>
      </c>
      <c r="B15" s="11">
        <v>10.3</v>
      </c>
      <c r="C15" s="11">
        <v>-39.799999999999997</v>
      </c>
      <c r="D15" s="11">
        <v>-5.5000000000000036</v>
      </c>
      <c r="E15" s="11">
        <v>-25.3</v>
      </c>
      <c r="F15" s="11">
        <v>-16.600000000000001</v>
      </c>
      <c r="H15" s="12"/>
      <c r="I15" s="12"/>
      <c r="J15" s="12"/>
      <c r="K15" s="12"/>
      <c r="L15" s="12"/>
    </row>
    <row r="16" spans="1:12" x14ac:dyDescent="0.25">
      <c r="A16" s="55">
        <v>43983</v>
      </c>
      <c r="B16" s="11">
        <v>11</v>
      </c>
      <c r="C16" s="11">
        <v>-25.999999999999996</v>
      </c>
      <c r="D16" s="11">
        <v>-2.4000000000000035</v>
      </c>
      <c r="E16" s="11">
        <v>-13.4</v>
      </c>
      <c r="F16" s="11">
        <v>-8.4</v>
      </c>
      <c r="H16" s="12"/>
      <c r="I16" s="12"/>
      <c r="J16" s="12"/>
      <c r="K16" s="12"/>
      <c r="L16" s="12"/>
    </row>
    <row r="17" spans="1:12" x14ac:dyDescent="0.25">
      <c r="A17" s="55">
        <v>44013</v>
      </c>
      <c r="B17" s="11">
        <v>15.9</v>
      </c>
      <c r="C17" s="11">
        <v>-18.299999999999997</v>
      </c>
      <c r="D17" s="11">
        <v>5.3999999999999968</v>
      </c>
      <c r="E17" s="11">
        <v>-8.6</v>
      </c>
      <c r="F17" s="11">
        <v>-2.4000000000000004</v>
      </c>
      <c r="H17" s="12"/>
      <c r="I17" s="12"/>
      <c r="J17" s="12"/>
      <c r="K17" s="12"/>
      <c r="L17" s="12"/>
    </row>
    <row r="18" spans="1:12" x14ac:dyDescent="0.25">
      <c r="A18" s="55">
        <v>44044</v>
      </c>
      <c r="B18" s="11">
        <v>10.5</v>
      </c>
      <c r="C18" s="11">
        <v>-19.199999999999996</v>
      </c>
      <c r="D18" s="11">
        <v>0.49999999999999645</v>
      </c>
      <c r="E18" s="11">
        <v>-10.3</v>
      </c>
      <c r="F18" s="11">
        <v>-5.5</v>
      </c>
      <c r="H18" s="12"/>
      <c r="I18" s="12"/>
      <c r="J18" s="12"/>
      <c r="K18" s="12"/>
      <c r="L18" s="12"/>
    </row>
    <row r="19" spans="1:12" x14ac:dyDescent="0.25">
      <c r="A19" s="55">
        <v>44075</v>
      </c>
      <c r="B19" s="11">
        <v>13.100000000000001</v>
      </c>
      <c r="C19" s="11">
        <v>-12.399999999999995</v>
      </c>
      <c r="D19" s="11">
        <v>6.2999999999999972</v>
      </c>
      <c r="E19" s="11">
        <v>-5.6000000000000005</v>
      </c>
      <c r="F19" s="11">
        <v>-0.39999999999999947</v>
      </c>
      <c r="H19" s="12"/>
      <c r="I19" s="12"/>
      <c r="J19" s="12"/>
      <c r="K19" s="12"/>
      <c r="L19" s="12"/>
    </row>
    <row r="20" spans="1:12" x14ac:dyDescent="0.25">
      <c r="A20" s="55">
        <v>44105</v>
      </c>
      <c r="B20" s="11">
        <v>10.5</v>
      </c>
      <c r="C20" s="11">
        <v>-13.499999999999995</v>
      </c>
      <c r="D20" s="11">
        <v>3.8999999999999968</v>
      </c>
      <c r="E20" s="11">
        <v>-6.9</v>
      </c>
      <c r="F20" s="11">
        <v>-2.0999999999999996</v>
      </c>
      <c r="H20" s="20"/>
      <c r="I20" s="20"/>
      <c r="J20" s="20"/>
      <c r="K20" s="20"/>
      <c r="L20" s="12"/>
    </row>
    <row r="21" spans="1:12" x14ac:dyDescent="0.25">
      <c r="A21" s="55">
        <v>44136</v>
      </c>
      <c r="B21" s="11">
        <v>13.5</v>
      </c>
      <c r="C21" s="11">
        <v>-11.699999999999994</v>
      </c>
      <c r="D21" s="11">
        <v>9.0999999999999979</v>
      </c>
      <c r="E21" s="11">
        <v>-6.3000000000000007</v>
      </c>
      <c r="F21" s="11">
        <v>0.70000000000000062</v>
      </c>
    </row>
    <row r="22" spans="1:12" x14ac:dyDescent="0.25">
      <c r="A22" s="55">
        <v>44166</v>
      </c>
      <c r="B22" s="11">
        <v>10</v>
      </c>
      <c r="C22" s="11">
        <v>-8.199999999999994</v>
      </c>
      <c r="D22" s="11">
        <v>5.3999999999999977</v>
      </c>
      <c r="E22" s="11">
        <v>-1.9000000000000004</v>
      </c>
      <c r="F22" s="11">
        <v>1.8000000000000007</v>
      </c>
    </row>
    <row r="23" spans="1:12" x14ac:dyDescent="0.25">
      <c r="A23" s="55">
        <v>44197</v>
      </c>
      <c r="B23" s="11">
        <v>12.8</v>
      </c>
      <c r="C23" s="11">
        <v>-10.599999999999994</v>
      </c>
      <c r="D23" s="11">
        <v>4.7999999999999972</v>
      </c>
      <c r="E23" s="11">
        <v>-3.2</v>
      </c>
      <c r="F23" s="11">
        <v>0.40000000000000058</v>
      </c>
    </row>
    <row r="24" spans="1:12" x14ac:dyDescent="0.25">
      <c r="A24" s="55">
        <v>44228</v>
      </c>
      <c r="B24" s="11">
        <v>7.8000000000000007</v>
      </c>
      <c r="C24" s="11">
        <v>-12.199999999999994</v>
      </c>
      <c r="D24" s="11">
        <v>1.7999999999999972</v>
      </c>
      <c r="E24" s="11">
        <v>-6.6000000000000005</v>
      </c>
      <c r="F24" s="11">
        <v>-2.8999999999999995</v>
      </c>
    </row>
    <row r="25" spans="1:12" x14ac:dyDescent="0.25">
      <c r="A25" s="55">
        <v>44256</v>
      </c>
      <c r="B25" s="11">
        <v>0.2</v>
      </c>
      <c r="C25" s="11">
        <v>20.800000000000004</v>
      </c>
      <c r="D25" s="11">
        <v>17.5</v>
      </c>
      <c r="E25" s="11">
        <v>3.6000000000000005</v>
      </c>
      <c r="F25" s="11">
        <v>9.6000000000000014</v>
      </c>
    </row>
    <row r="26" spans="1:12" x14ac:dyDescent="0.25">
      <c r="A26" s="55">
        <v>44287</v>
      </c>
      <c r="B26" s="11">
        <v>16.8</v>
      </c>
      <c r="C26" s="11">
        <v>93.800000000000011</v>
      </c>
      <c r="D26" s="11">
        <v>45.5</v>
      </c>
      <c r="E26" s="11">
        <v>44.7</v>
      </c>
      <c r="F26" s="11">
        <v>45.1</v>
      </c>
    </row>
    <row r="27" spans="1:12" x14ac:dyDescent="0.25">
      <c r="A27" s="55">
        <v>44317</v>
      </c>
      <c r="B27" s="11">
        <v>4.3</v>
      </c>
      <c r="C27" s="11">
        <v>61.400000000000013</v>
      </c>
      <c r="D27" s="11">
        <v>18.799999999999997</v>
      </c>
      <c r="E27" s="11">
        <v>33.900000000000006</v>
      </c>
      <c r="F27" s="11">
        <v>26.400000000000002</v>
      </c>
    </row>
    <row r="28" spans="1:12" x14ac:dyDescent="0.25">
      <c r="A28" s="55">
        <v>44348</v>
      </c>
      <c r="B28" s="11">
        <v>1</v>
      </c>
      <c r="C28" s="11">
        <v>30.500000000000011</v>
      </c>
      <c r="D28" s="11">
        <v>11.399999999999997</v>
      </c>
      <c r="E28" s="11">
        <v>15.500000000000004</v>
      </c>
      <c r="F28" s="11">
        <v>13.500000000000002</v>
      </c>
    </row>
    <row r="29" spans="1:12" x14ac:dyDescent="0.25">
      <c r="A29" s="55">
        <v>44378</v>
      </c>
      <c r="B29" s="11">
        <v>-0.70000000000000007</v>
      </c>
      <c r="C29" s="11">
        <v>15.400000000000009</v>
      </c>
      <c r="D29" s="11">
        <v>5.3999999999999968</v>
      </c>
      <c r="E29" s="11">
        <v>7.5000000000000036</v>
      </c>
      <c r="F29" s="11">
        <v>6.5000000000000018</v>
      </c>
    </row>
    <row r="30" spans="1:12" x14ac:dyDescent="0.25">
      <c r="A30" s="55">
        <v>44409</v>
      </c>
      <c r="B30" s="11">
        <v>3.4000000000000004</v>
      </c>
      <c r="C30" s="11">
        <v>18.800000000000011</v>
      </c>
      <c r="D30" s="11">
        <v>11.199999999999998</v>
      </c>
      <c r="E30" s="11">
        <v>9.9000000000000039</v>
      </c>
      <c r="F30" s="11">
        <v>10.500000000000002</v>
      </c>
    </row>
    <row r="31" spans="1:12" x14ac:dyDescent="0.25">
      <c r="A31" s="55">
        <v>44440</v>
      </c>
      <c r="B31" s="11">
        <v>5.6000000000000005</v>
      </c>
      <c r="C31" s="11">
        <v>15.800000000000011</v>
      </c>
      <c r="D31" s="11">
        <v>11.599999999999998</v>
      </c>
      <c r="E31" s="11">
        <v>9.2000000000000046</v>
      </c>
      <c r="F31" s="11">
        <v>10.400000000000002</v>
      </c>
    </row>
    <row r="32" spans="1:12" x14ac:dyDescent="0.25">
      <c r="A32" s="55">
        <v>44470</v>
      </c>
      <c r="B32" s="11">
        <v>5.7</v>
      </c>
      <c r="C32" s="11">
        <v>14.100000000000012</v>
      </c>
      <c r="D32" s="11">
        <v>10.299999999999997</v>
      </c>
      <c r="E32" s="11">
        <v>8.9000000000000039</v>
      </c>
      <c r="F32" s="11">
        <v>9.6000000000000014</v>
      </c>
    </row>
    <row r="33" spans="1:6" x14ac:dyDescent="0.25">
      <c r="A33" s="55">
        <v>44501</v>
      </c>
      <c r="B33" s="11">
        <v>7.2</v>
      </c>
      <c r="C33" s="11">
        <v>17.100000000000012</v>
      </c>
      <c r="D33" s="11">
        <v>11.699999999999998</v>
      </c>
      <c r="E33" s="11">
        <v>11.600000000000005</v>
      </c>
      <c r="F33" s="11">
        <v>11.600000000000001</v>
      </c>
    </row>
    <row r="34" spans="1:6" x14ac:dyDescent="0.25">
      <c r="A34" s="55">
        <v>44531</v>
      </c>
      <c r="B34" s="11">
        <v>5.9</v>
      </c>
      <c r="C34" s="11">
        <v>11.500000000000011</v>
      </c>
      <c r="D34" s="11">
        <v>7.599999999999997</v>
      </c>
      <c r="E34" s="11">
        <v>8.8000000000000043</v>
      </c>
      <c r="F34" s="11">
        <v>8.2000000000000011</v>
      </c>
    </row>
    <row r="35" spans="1:6" x14ac:dyDescent="0.25">
      <c r="A35" s="55">
        <v>44562</v>
      </c>
      <c r="B35" s="11">
        <v>7</v>
      </c>
      <c r="C35" s="11">
        <v>11.800000000000011</v>
      </c>
      <c r="D35" s="11">
        <v>6.8999999999999968</v>
      </c>
      <c r="E35" s="11">
        <v>11.400000000000004</v>
      </c>
      <c r="F35" s="11">
        <v>9.3000000000000007</v>
      </c>
    </row>
    <row r="36" spans="1:6" x14ac:dyDescent="0.25">
      <c r="A36" s="55">
        <v>44593</v>
      </c>
      <c r="B36" s="11">
        <v>11.8</v>
      </c>
      <c r="C36" s="11">
        <v>24.100000000000012</v>
      </c>
      <c r="D36" s="11">
        <v>13.899999999999997</v>
      </c>
      <c r="E36" s="11">
        <v>21.100000000000005</v>
      </c>
      <c r="F36" s="11">
        <v>17.700000000000003</v>
      </c>
    </row>
    <row r="37" spans="1:6" x14ac:dyDescent="0.25">
      <c r="A37" s="55">
        <v>44621</v>
      </c>
      <c r="B37" s="11">
        <v>5.9</v>
      </c>
      <c r="C37" s="11">
        <v>12.800000000000011</v>
      </c>
      <c r="D37" s="11">
        <v>6.1999999999999966</v>
      </c>
      <c r="E37" s="11">
        <v>12.000000000000005</v>
      </c>
      <c r="F37" s="11">
        <v>9.3000000000000025</v>
      </c>
    </row>
    <row r="38" spans="1:6" x14ac:dyDescent="0.25">
      <c r="A38" s="55">
        <v>44652</v>
      </c>
      <c r="B38" s="11">
        <v>12.3</v>
      </c>
      <c r="C38" s="11">
        <v>18.400000000000013</v>
      </c>
      <c r="D38" s="11">
        <v>13.399999999999997</v>
      </c>
      <c r="E38" s="11">
        <v>17.000000000000007</v>
      </c>
      <c r="F38" s="11">
        <v>15.300000000000002</v>
      </c>
    </row>
    <row r="39" spans="1:6" x14ac:dyDescent="0.25">
      <c r="A39" s="55">
        <v>44682</v>
      </c>
      <c r="B39" s="11">
        <v>8</v>
      </c>
      <c r="C39" s="11">
        <v>17.700000000000014</v>
      </c>
      <c r="D39" s="11">
        <v>8.1999999999999957</v>
      </c>
      <c r="E39" s="11">
        <v>16.800000000000008</v>
      </c>
      <c r="F39" s="11">
        <v>12.800000000000002</v>
      </c>
    </row>
    <row r="40" spans="1:6" x14ac:dyDescent="0.25">
      <c r="A40" s="55">
        <v>44713</v>
      </c>
      <c r="B40" s="11">
        <v>9.6000000000000014</v>
      </c>
      <c r="C40" s="11">
        <v>24.900000000000013</v>
      </c>
      <c r="D40" s="11">
        <v>11.199999999999996</v>
      </c>
      <c r="E40" s="11">
        <v>22.400000000000009</v>
      </c>
      <c r="F40" s="11">
        <v>17.100000000000001</v>
      </c>
    </row>
    <row r="41" spans="1:6" x14ac:dyDescent="0.25">
      <c r="A41" s="55">
        <v>44743</v>
      </c>
      <c r="B41" s="11">
        <v>7.5</v>
      </c>
      <c r="C41" s="11">
        <v>28.200000000000014</v>
      </c>
      <c r="D41" s="11">
        <v>10.499999999999996</v>
      </c>
      <c r="E41" s="11">
        <v>23.800000000000008</v>
      </c>
      <c r="F41" s="11">
        <v>17.5</v>
      </c>
    </row>
    <row r="42" spans="1:6" x14ac:dyDescent="0.25">
      <c r="A42" s="55">
        <v>44774</v>
      </c>
      <c r="B42" s="11">
        <v>5.5</v>
      </c>
      <c r="C42" s="11">
        <v>23.700000000000014</v>
      </c>
      <c r="D42" s="11">
        <v>6.4999999999999964</v>
      </c>
      <c r="E42" s="11">
        <v>21.600000000000009</v>
      </c>
      <c r="F42" s="11">
        <v>14.5</v>
      </c>
    </row>
    <row r="43" spans="1:6" x14ac:dyDescent="0.25">
      <c r="A43" s="55">
        <v>44805</v>
      </c>
      <c r="B43" s="11">
        <v>6.3000000000000007</v>
      </c>
      <c r="C43" s="11">
        <v>27.500000000000014</v>
      </c>
      <c r="D43" s="11">
        <v>8.3999999999999968</v>
      </c>
      <c r="E43" s="11">
        <v>24.100000000000009</v>
      </c>
      <c r="F43" s="11">
        <v>16.600000000000001</v>
      </c>
    </row>
    <row r="44" spans="1:6" x14ac:dyDescent="0.25">
      <c r="A44" s="55">
        <v>44835</v>
      </c>
      <c r="B44" s="11">
        <v>8.1</v>
      </c>
      <c r="C44" s="11">
        <v>30.700000000000014</v>
      </c>
      <c r="D44" s="11">
        <v>10.199999999999998</v>
      </c>
      <c r="E44" s="11">
        <v>26.900000000000009</v>
      </c>
      <c r="F44" s="11">
        <v>19</v>
      </c>
    </row>
    <row r="45" spans="1:6" x14ac:dyDescent="0.25">
      <c r="A45" s="55">
        <v>44866</v>
      </c>
      <c r="B45" s="11">
        <v>7.1000000000000005</v>
      </c>
      <c r="C45" s="11">
        <v>25.100000000000012</v>
      </c>
      <c r="D45" s="11">
        <v>6.8999999999999968</v>
      </c>
      <c r="E45" s="11">
        <v>24.000000000000007</v>
      </c>
      <c r="F45" s="11">
        <v>15.5</v>
      </c>
    </row>
    <row r="46" spans="1:6" x14ac:dyDescent="0.25">
      <c r="A46" s="55">
        <v>44896</v>
      </c>
      <c r="B46" s="11">
        <v>2.5</v>
      </c>
      <c r="C46" s="11">
        <v>22.20000000000001</v>
      </c>
      <c r="D46" s="11">
        <v>2.4999999999999964</v>
      </c>
      <c r="E46" s="11">
        <v>19.900000000000006</v>
      </c>
      <c r="F46" s="11">
        <v>10.8</v>
      </c>
    </row>
    <row r="47" spans="1:6" x14ac:dyDescent="0.25">
      <c r="A47" s="55">
        <v>44927</v>
      </c>
      <c r="B47" s="11">
        <v>3.3000000000000003</v>
      </c>
      <c r="C47" s="11">
        <v>21.70000000000001</v>
      </c>
      <c r="D47" s="11">
        <v>5.4999999999999964</v>
      </c>
      <c r="E47" s="11">
        <v>17.900000000000006</v>
      </c>
      <c r="F47" s="11">
        <v>12.200000000000001</v>
      </c>
    </row>
    <row r="48" spans="1:6" x14ac:dyDescent="0.25">
      <c r="A48" s="55">
        <v>44958</v>
      </c>
      <c r="B48" s="11">
        <v>4.2</v>
      </c>
      <c r="C48" s="11">
        <v>20.300000000000011</v>
      </c>
      <c r="D48" s="11">
        <v>6.6999999999999966</v>
      </c>
      <c r="E48" s="11">
        <v>17.000000000000007</v>
      </c>
      <c r="F48" s="11">
        <v>12.4</v>
      </c>
    </row>
    <row r="49" spans="1:6" x14ac:dyDescent="0.25">
      <c r="A49" s="55">
        <v>44986</v>
      </c>
      <c r="B49" s="11">
        <v>5</v>
      </c>
      <c r="C49" s="11">
        <v>17.900000000000013</v>
      </c>
      <c r="D49" s="11">
        <v>4.8999999999999968</v>
      </c>
      <c r="E49" s="11">
        <v>17.000000000000007</v>
      </c>
      <c r="F49" s="11">
        <v>11.6</v>
      </c>
    </row>
    <row r="50" spans="1:6" x14ac:dyDescent="0.25">
      <c r="A50" s="55">
        <v>45017</v>
      </c>
      <c r="B50" s="11">
        <v>3.8000000000000003</v>
      </c>
      <c r="C50" s="11">
        <v>19.300000000000011</v>
      </c>
      <c r="D50" s="11">
        <v>4.4999999999999964</v>
      </c>
      <c r="E50" s="11">
        <v>17.600000000000009</v>
      </c>
      <c r="F50" s="11">
        <v>11.6</v>
      </c>
    </row>
    <row r="51" spans="1:6" x14ac:dyDescent="0.25">
      <c r="A51" s="55">
        <v>45047</v>
      </c>
      <c r="B51" s="11">
        <v>2.7</v>
      </c>
      <c r="C51" s="11">
        <v>18.300000000000011</v>
      </c>
      <c r="D51" s="11">
        <v>3.8999999999999964</v>
      </c>
      <c r="E51" s="11">
        <v>16.300000000000008</v>
      </c>
      <c r="F51" s="11">
        <v>10.799999999999999</v>
      </c>
    </row>
    <row r="52" spans="1:6" x14ac:dyDescent="0.25">
      <c r="A52" s="55">
        <v>45078</v>
      </c>
      <c r="B52" s="11">
        <v>4.1000000000000005</v>
      </c>
      <c r="C52" s="11">
        <v>13.600000000000012</v>
      </c>
      <c r="D52" s="11">
        <v>4.8999999999999968</v>
      </c>
      <c r="E52" s="11">
        <v>12.400000000000007</v>
      </c>
      <c r="F52" s="11">
        <v>8.9999999999999982</v>
      </c>
    </row>
    <row r="53" spans="1:6" x14ac:dyDescent="0.25">
      <c r="A53" s="55">
        <v>45108</v>
      </c>
      <c r="B53" s="11">
        <v>2.1</v>
      </c>
      <c r="C53" s="11">
        <v>11.700000000000012</v>
      </c>
      <c r="D53" s="11">
        <v>1.7999999999999967</v>
      </c>
      <c r="E53" s="11">
        <v>11.500000000000007</v>
      </c>
      <c r="F53" s="11">
        <v>7.1999999999999984</v>
      </c>
    </row>
    <row r="54" spans="1:6" x14ac:dyDescent="0.25">
      <c r="A54" s="55">
        <v>45139</v>
      </c>
      <c r="B54" s="11">
        <v>3.1</v>
      </c>
      <c r="C54" s="11">
        <v>12.400000000000011</v>
      </c>
      <c r="D54" s="11">
        <v>2.3999999999999968</v>
      </c>
      <c r="E54" s="11">
        <v>12.600000000000007</v>
      </c>
      <c r="F54" s="11">
        <v>8.0999999999999979</v>
      </c>
    </row>
    <row r="55" spans="1:6" x14ac:dyDescent="0.25">
      <c r="A55" s="55">
        <v>45170</v>
      </c>
      <c r="B55" s="11">
        <v>1.8</v>
      </c>
      <c r="C55" s="11">
        <v>9.2000000000000099</v>
      </c>
      <c r="D55" s="11">
        <v>0.99999999999999667</v>
      </c>
      <c r="E55" s="11">
        <v>9.5000000000000071</v>
      </c>
      <c r="F55" s="11">
        <v>5.6999999999999975</v>
      </c>
    </row>
    <row r="56" spans="1:6" x14ac:dyDescent="0.25">
      <c r="A56" s="55">
        <v>45200</v>
      </c>
      <c r="B56" s="11">
        <v>1.6</v>
      </c>
      <c r="C56" s="11">
        <v>6.8000000000000096</v>
      </c>
      <c r="D56" s="11">
        <v>0.79999999999999671</v>
      </c>
      <c r="E56" s="11">
        <v>7.1000000000000068</v>
      </c>
      <c r="F56" s="11">
        <v>4.3999999999999977</v>
      </c>
    </row>
    <row r="57" spans="1:6" x14ac:dyDescent="0.25">
      <c r="A57" s="55">
        <v>45231</v>
      </c>
      <c r="B57" s="11">
        <v>2.2000000000000002</v>
      </c>
      <c r="C57" s="11">
        <v>5.8000000000000096</v>
      </c>
      <c r="D57" s="11">
        <v>1.5999999999999968</v>
      </c>
      <c r="E57" s="11">
        <v>6.1000000000000068</v>
      </c>
      <c r="F57" s="11">
        <v>3.9999999999999978</v>
      </c>
    </row>
    <row r="58" spans="1:6" x14ac:dyDescent="0.25">
      <c r="A58" s="55">
        <v>45261</v>
      </c>
      <c r="B58" s="11">
        <v>0</v>
      </c>
      <c r="C58" s="11">
        <v>7.1000000000000094</v>
      </c>
      <c r="D58" s="11">
        <v>0.69999999999999674</v>
      </c>
      <c r="E58" s="11">
        <v>5.6000000000000068</v>
      </c>
      <c r="F58" s="11">
        <v>3.2999999999999976</v>
      </c>
    </row>
    <row r="59" spans="1:6" x14ac:dyDescent="0.25">
      <c r="A59" s="55">
        <v>45292</v>
      </c>
      <c r="B59" s="11">
        <v>3.4000000000000004</v>
      </c>
      <c r="C59" s="11">
        <v>7.7000000000000099</v>
      </c>
      <c r="D59" s="11">
        <v>2.6999999999999966</v>
      </c>
      <c r="E59" s="11">
        <v>7.9000000000000075</v>
      </c>
      <c r="F59" s="11">
        <v>5.5999999999999979</v>
      </c>
    </row>
    <row r="60" spans="1:6" x14ac:dyDescent="0.25">
      <c r="A60" s="55">
        <v>45323</v>
      </c>
      <c r="B60" s="11">
        <v>4.5</v>
      </c>
      <c r="C60" s="11">
        <v>7.2000000000000099</v>
      </c>
      <c r="D60" s="11">
        <v>0.69999999999999662</v>
      </c>
      <c r="E60" s="11">
        <v>9.8000000000000078</v>
      </c>
      <c r="F60" s="11">
        <v>5.9999999999999982</v>
      </c>
    </row>
    <row r="61" spans="1:6" x14ac:dyDescent="0.25">
      <c r="A61" s="55">
        <v>45352</v>
      </c>
      <c r="B61" s="11">
        <v>4.8000000000000007</v>
      </c>
      <c r="C61" s="11">
        <v>4.1000000000000103</v>
      </c>
      <c r="D61" s="11">
        <v>2.099999999999997</v>
      </c>
      <c r="E61" s="11">
        <v>6.1000000000000076</v>
      </c>
      <c r="F61" s="11">
        <v>4.3999999999999986</v>
      </c>
    </row>
    <row r="62" spans="1:6" x14ac:dyDescent="0.25">
      <c r="B62" s="12"/>
      <c r="C62" s="12"/>
      <c r="D62" s="12"/>
      <c r="E62" s="12"/>
      <c r="F62" s="150"/>
    </row>
    <row r="63" spans="1:6" x14ac:dyDescent="0.25">
      <c r="A63" s="46" t="s">
        <v>459</v>
      </c>
      <c r="B63" s="12"/>
      <c r="C63" s="12"/>
      <c r="D63" s="12"/>
      <c r="E63" s="12"/>
      <c r="F63" s="12"/>
    </row>
    <row r="64" spans="1:6" x14ac:dyDescent="0.25">
      <c r="A64" s="37" t="s">
        <v>531</v>
      </c>
      <c r="B64" s="12"/>
      <c r="C64" s="12"/>
      <c r="D64" s="12"/>
      <c r="E64" s="12"/>
      <c r="F64" s="12"/>
    </row>
    <row r="65" spans="1:6" x14ac:dyDescent="0.25">
      <c r="A65" s="37"/>
      <c r="B65" s="12"/>
      <c r="C65" s="12"/>
      <c r="D65" s="12"/>
      <c r="E65" s="12"/>
      <c r="F65" s="12"/>
    </row>
    <row r="66" spans="1:6" x14ac:dyDescent="0.25">
      <c r="A66" s="46" t="s">
        <v>455</v>
      </c>
      <c r="B66" s="12"/>
      <c r="C66" s="12"/>
      <c r="D66" s="12"/>
      <c r="E66" s="12"/>
      <c r="F66" s="12"/>
    </row>
    <row r="67" spans="1:6" x14ac:dyDescent="0.25">
      <c r="A67" s="31" t="s">
        <v>494</v>
      </c>
    </row>
  </sheetData>
  <hyperlinks>
    <hyperlink ref="B2" r:id="rId1" display="https://www.abs.gov.au/statistics/economy/finance/monthly-household-spending-indicator/latest-release" xr:uid="{95054AC8-5549-42B1-A007-9BAFDEBD1846}"/>
    <hyperlink ref="A9" location="Contents!A1" display="Back to contents" xr:uid="{528E2822-4E4D-4685-8168-824BAD2CB4F2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8BF4-1052-4265-9AE4-6AF916619539}">
  <sheetPr>
    <tabColor rgb="FF002060"/>
  </sheetPr>
  <dimension ref="A1:G826"/>
  <sheetViews>
    <sheetView workbookViewId="0">
      <selection activeCell="B261" sqref="B261"/>
    </sheetView>
  </sheetViews>
  <sheetFormatPr defaultRowHeight="15" x14ac:dyDescent="0.25"/>
  <cols>
    <col min="1" max="1" width="20.5703125" customWidth="1"/>
    <col min="2" max="2" width="12.5703125" style="37" customWidth="1"/>
    <col min="3" max="7" width="12.5703125" customWidth="1"/>
    <col min="10" max="10" width="10" bestFit="1" customWidth="1"/>
  </cols>
  <sheetData>
    <row r="1" spans="1:3" s="37" customFormat="1" ht="18.75" x14ac:dyDescent="0.3">
      <c r="A1" s="88" t="s">
        <v>501</v>
      </c>
    </row>
    <row r="2" spans="1:3" s="37" customFormat="1" x14ac:dyDescent="0.25">
      <c r="A2" s="49" t="s">
        <v>364</v>
      </c>
      <c r="B2" s="34" t="s">
        <v>803</v>
      </c>
    </row>
    <row r="3" spans="1:3" s="37" customFormat="1" x14ac:dyDescent="0.25">
      <c r="A3" s="46" t="s">
        <v>492</v>
      </c>
      <c r="B3" s="37" t="s">
        <v>493</v>
      </c>
    </row>
    <row r="4" spans="1:3" s="37" customFormat="1" x14ac:dyDescent="0.25">
      <c r="A4" s="46" t="s">
        <v>333</v>
      </c>
      <c r="B4" s="37" t="s">
        <v>496</v>
      </c>
    </row>
    <row r="5" spans="1:3" s="37" customFormat="1" x14ac:dyDescent="0.25">
      <c r="A5" s="46" t="s">
        <v>456</v>
      </c>
      <c r="B5" s="37" t="s">
        <v>483</v>
      </c>
    </row>
    <row r="6" spans="1:3" s="37" customFormat="1" x14ac:dyDescent="0.25">
      <c r="A6" s="46" t="s">
        <v>269</v>
      </c>
      <c r="B6" s="37" t="s">
        <v>372</v>
      </c>
    </row>
    <row r="7" spans="1:3" s="37" customFormat="1" x14ac:dyDescent="0.25">
      <c r="A7" s="46" t="s">
        <v>270</v>
      </c>
      <c r="B7" s="37" t="s">
        <v>384</v>
      </c>
    </row>
    <row r="8" spans="1:3" s="37" customFormat="1" x14ac:dyDescent="0.25">
      <c r="A8" s="46" t="s">
        <v>457</v>
      </c>
      <c r="B8" s="55" t="s">
        <v>458</v>
      </c>
    </row>
    <row r="9" spans="1:3" s="37" customFormat="1" x14ac:dyDescent="0.25">
      <c r="A9" s="34" t="s">
        <v>701</v>
      </c>
      <c r="B9" s="55"/>
    </row>
    <row r="10" spans="1:3" s="37" customFormat="1" x14ac:dyDescent="0.25">
      <c r="A10" s="43"/>
    </row>
    <row r="11" spans="1:3" s="37" customFormat="1" x14ac:dyDescent="0.25">
      <c r="A11" s="49" t="s">
        <v>454</v>
      </c>
    </row>
    <row r="12" spans="1:3" s="37" customFormat="1" ht="60" x14ac:dyDescent="0.25">
      <c r="A12" s="61"/>
      <c r="B12" s="90" t="s">
        <v>390</v>
      </c>
      <c r="C12" s="90" t="s">
        <v>490</v>
      </c>
    </row>
    <row r="13" spans="1:3" x14ac:dyDescent="0.25">
      <c r="A13" s="55">
        <v>38078</v>
      </c>
      <c r="B13" s="50">
        <v>1.2979085931347445</v>
      </c>
      <c r="C13" s="50">
        <v>2.3327523490746627</v>
      </c>
    </row>
    <row r="14" spans="1:3" x14ac:dyDescent="0.25">
      <c r="A14" s="55">
        <v>38108</v>
      </c>
      <c r="B14" s="50">
        <v>1.2576639057912953</v>
      </c>
      <c r="C14" s="50">
        <v>2.1532129910044606</v>
      </c>
    </row>
    <row r="15" spans="1:3" x14ac:dyDescent="0.25">
      <c r="A15" s="55">
        <v>38139</v>
      </c>
      <c r="B15" s="50">
        <v>1.1507406966901224</v>
      </c>
      <c r="C15" s="50">
        <v>1.756411626237786</v>
      </c>
    </row>
    <row r="16" spans="1:3" x14ac:dyDescent="0.25">
      <c r="A16" s="55">
        <v>38169</v>
      </c>
      <c r="B16" s="50">
        <v>1.1319358842027061</v>
      </c>
      <c r="C16" s="50">
        <v>1.3702263581262253</v>
      </c>
    </row>
    <row r="17" spans="1:3" x14ac:dyDescent="0.25">
      <c r="A17" s="55">
        <v>38200</v>
      </c>
      <c r="B17" s="50">
        <v>1.1603747666226294</v>
      </c>
      <c r="C17" s="50">
        <v>1.2175486133356284</v>
      </c>
    </row>
    <row r="18" spans="1:3" x14ac:dyDescent="0.25">
      <c r="A18" s="55">
        <v>38231</v>
      </c>
      <c r="B18" s="50">
        <v>1.3388284045828813</v>
      </c>
      <c r="C18" s="50">
        <v>1.1825362642525983</v>
      </c>
    </row>
    <row r="19" spans="1:3" x14ac:dyDescent="0.25">
      <c r="A19" s="55">
        <v>38261</v>
      </c>
      <c r="B19" s="50">
        <v>1.5579583385782581</v>
      </c>
      <c r="C19" s="50">
        <v>0.84735792469119442</v>
      </c>
    </row>
    <row r="20" spans="1:3" x14ac:dyDescent="0.25">
      <c r="A20" s="55">
        <v>38292</v>
      </c>
      <c r="B20" s="50">
        <v>1.8144435030771788</v>
      </c>
      <c r="C20" s="50">
        <v>0.86779670360941363</v>
      </c>
    </row>
    <row r="21" spans="1:3" x14ac:dyDescent="0.25">
      <c r="A21" s="55">
        <v>38322</v>
      </c>
      <c r="B21" s="50">
        <v>1.9731563276165209</v>
      </c>
      <c r="C21" s="50">
        <v>0.93425280946051181</v>
      </c>
    </row>
    <row r="22" spans="1:3" x14ac:dyDescent="0.25">
      <c r="A22" s="55">
        <v>38353</v>
      </c>
      <c r="B22" s="50">
        <v>2.3106957097264846</v>
      </c>
      <c r="C22" s="50">
        <v>1.6941757209823827</v>
      </c>
    </row>
    <row r="23" spans="1:3" x14ac:dyDescent="0.25">
      <c r="A23" s="55">
        <v>38384</v>
      </c>
      <c r="B23" s="50">
        <v>2.6460153575698309</v>
      </c>
      <c r="C23" s="50">
        <v>2.3787024859079464</v>
      </c>
    </row>
    <row r="24" spans="1:3" x14ac:dyDescent="0.25">
      <c r="A24" s="55">
        <v>38412</v>
      </c>
      <c r="B24" s="50">
        <v>2.9205670409256257</v>
      </c>
      <c r="C24" s="50">
        <v>3.0482532014526109</v>
      </c>
    </row>
    <row r="25" spans="1:3" x14ac:dyDescent="0.25">
      <c r="A25" s="55">
        <v>38443</v>
      </c>
      <c r="B25" s="50">
        <v>3.224003371172679</v>
      </c>
      <c r="C25" s="50">
        <v>3.3748081506126404</v>
      </c>
    </row>
    <row r="26" spans="1:3" x14ac:dyDescent="0.25">
      <c r="A26" s="55">
        <v>38473</v>
      </c>
      <c r="B26" s="50">
        <v>3.5203233594573335</v>
      </c>
      <c r="C26" s="50">
        <v>3.7759109449904571</v>
      </c>
    </row>
    <row r="27" spans="1:3" x14ac:dyDescent="0.25">
      <c r="A27" s="55">
        <v>38504</v>
      </c>
      <c r="B27" s="50">
        <v>3.9591560237000278</v>
      </c>
      <c r="C27" s="50">
        <v>4.3345936348746283</v>
      </c>
    </row>
    <row r="28" spans="1:3" x14ac:dyDescent="0.25">
      <c r="A28" s="55">
        <v>38534</v>
      </c>
      <c r="B28" s="50">
        <v>4.4028801862647793</v>
      </c>
      <c r="C28" s="50">
        <v>5.1194483657627465</v>
      </c>
    </row>
    <row r="29" spans="1:3" x14ac:dyDescent="0.25">
      <c r="A29" s="55">
        <v>38565</v>
      </c>
      <c r="B29" s="50">
        <v>4.8624479702490175</v>
      </c>
      <c r="C29" s="50">
        <v>5.6459614167249983</v>
      </c>
    </row>
    <row r="30" spans="1:3" x14ac:dyDescent="0.25">
      <c r="A30" s="55">
        <v>38596</v>
      </c>
      <c r="B30" s="50">
        <v>5.2902986939246999</v>
      </c>
      <c r="C30" s="50">
        <v>6.1625081433887674</v>
      </c>
    </row>
    <row r="31" spans="1:3" x14ac:dyDescent="0.25">
      <c r="A31" s="55">
        <v>38626</v>
      </c>
      <c r="B31" s="50">
        <v>5.4381959004700775</v>
      </c>
      <c r="C31" s="50">
        <v>6.9747037031267611</v>
      </c>
    </row>
    <row r="32" spans="1:3" x14ac:dyDescent="0.25">
      <c r="A32" s="55">
        <v>38657</v>
      </c>
      <c r="B32" s="50">
        <v>5.4754454631602334</v>
      </c>
      <c r="C32" s="50">
        <v>7.061032390563482</v>
      </c>
    </row>
    <row r="33" spans="1:3" x14ac:dyDescent="0.25">
      <c r="A33" s="55">
        <v>38687</v>
      </c>
      <c r="B33" s="50">
        <v>5.6780818857089299</v>
      </c>
      <c r="C33" s="50">
        <v>7.2854681679818789</v>
      </c>
    </row>
    <row r="34" spans="1:3" x14ac:dyDescent="0.25">
      <c r="A34" s="55">
        <v>38718</v>
      </c>
      <c r="B34" s="50">
        <v>5.7954025770083462</v>
      </c>
      <c r="C34" s="50">
        <v>6.9658938132401982</v>
      </c>
    </row>
    <row r="35" spans="1:3" x14ac:dyDescent="0.25">
      <c r="A35" s="55">
        <v>38749</v>
      </c>
      <c r="B35" s="50">
        <v>5.7618871206860822</v>
      </c>
      <c r="C35" s="50">
        <v>6.5640994596142699</v>
      </c>
    </row>
    <row r="36" spans="1:3" x14ac:dyDescent="0.25">
      <c r="A36" s="55">
        <v>38777</v>
      </c>
      <c r="B36" s="50">
        <v>5.7520701206722924</v>
      </c>
      <c r="C36" s="50">
        <v>6.0445258028846593</v>
      </c>
    </row>
    <row r="37" spans="1:3" x14ac:dyDescent="0.25">
      <c r="A37" s="55">
        <v>38808</v>
      </c>
      <c r="B37" s="50">
        <v>5.6822473876092516</v>
      </c>
      <c r="C37" s="50">
        <v>5.8455291156809253</v>
      </c>
    </row>
    <row r="38" spans="1:3" x14ac:dyDescent="0.25">
      <c r="A38" s="55">
        <v>38838</v>
      </c>
      <c r="B38" s="50">
        <v>5.5011292209645291</v>
      </c>
      <c r="C38" s="50">
        <v>5.5243078435631476</v>
      </c>
    </row>
    <row r="39" spans="1:3" x14ac:dyDescent="0.25">
      <c r="A39" s="55">
        <v>38869</v>
      </c>
      <c r="B39" s="50">
        <v>5.3145863679530558</v>
      </c>
      <c r="C39" s="50">
        <v>5.4625699808422024</v>
      </c>
    </row>
    <row r="40" spans="1:3" x14ac:dyDescent="0.25">
      <c r="A40" s="55">
        <v>38899</v>
      </c>
      <c r="B40" s="50">
        <v>5.0491784364022241</v>
      </c>
      <c r="C40" s="50">
        <v>4.9513764231882806</v>
      </c>
    </row>
    <row r="41" spans="1:3" x14ac:dyDescent="0.25">
      <c r="A41" s="55">
        <v>38930</v>
      </c>
      <c r="B41" s="50">
        <v>4.6643432933591411</v>
      </c>
      <c r="C41" s="50">
        <v>4.465918387649781</v>
      </c>
    </row>
    <row r="42" spans="1:3" x14ac:dyDescent="0.25">
      <c r="A42" s="55">
        <v>38961</v>
      </c>
      <c r="B42" s="50">
        <v>4.2483121747287633</v>
      </c>
      <c r="C42" s="50">
        <v>3.967069387632316</v>
      </c>
    </row>
    <row r="43" spans="1:3" x14ac:dyDescent="0.25">
      <c r="A43" s="55">
        <v>38991</v>
      </c>
      <c r="B43" s="50">
        <v>3.9631284100950959</v>
      </c>
      <c r="C43" s="50">
        <v>3.1009042251620711</v>
      </c>
    </row>
    <row r="44" spans="1:3" x14ac:dyDescent="0.25">
      <c r="A44" s="55">
        <v>39022</v>
      </c>
      <c r="B44" s="50">
        <v>3.8311199298050269</v>
      </c>
      <c r="C44" s="50">
        <v>3.0592161480992752</v>
      </c>
    </row>
    <row r="45" spans="1:3" x14ac:dyDescent="0.25">
      <c r="A45" s="55">
        <v>39052</v>
      </c>
      <c r="B45" s="50">
        <v>3.5823688798082953</v>
      </c>
      <c r="C45" s="50">
        <v>2.6531097189526731</v>
      </c>
    </row>
    <row r="46" spans="1:3" x14ac:dyDescent="0.25">
      <c r="A46" s="55">
        <v>39083</v>
      </c>
      <c r="B46" s="50">
        <v>3.3719740964237577</v>
      </c>
      <c r="C46" s="50">
        <v>2.3037686306020433</v>
      </c>
    </row>
    <row r="47" spans="1:3" x14ac:dyDescent="0.25">
      <c r="A47" s="55">
        <v>39114</v>
      </c>
      <c r="B47" s="50">
        <v>3.3275101759038028</v>
      </c>
      <c r="C47" s="50">
        <v>2.2580077661056741</v>
      </c>
    </row>
    <row r="48" spans="1:3" x14ac:dyDescent="0.25">
      <c r="A48" s="55">
        <v>39142</v>
      </c>
      <c r="B48" s="50">
        <v>3.2062384590200166</v>
      </c>
      <c r="C48" s="50">
        <v>2.5133970967356145</v>
      </c>
    </row>
    <row r="49" spans="1:3" x14ac:dyDescent="0.25">
      <c r="A49" s="55">
        <v>39173</v>
      </c>
      <c r="B49" s="50">
        <v>3.0466280492105424</v>
      </c>
      <c r="C49" s="50">
        <v>2.722616063126182</v>
      </c>
    </row>
    <row r="50" spans="1:3" x14ac:dyDescent="0.25">
      <c r="A50" s="55">
        <v>39203</v>
      </c>
      <c r="B50" s="50">
        <v>3.0292801156344584</v>
      </c>
      <c r="C50" s="50">
        <v>2.7611970135045905</v>
      </c>
    </row>
    <row r="51" spans="1:3" x14ac:dyDescent="0.25">
      <c r="A51" s="55">
        <v>39234</v>
      </c>
      <c r="B51" s="50">
        <v>3.0508770625397474</v>
      </c>
      <c r="C51" s="50">
        <v>2.5553377721433845</v>
      </c>
    </row>
    <row r="52" spans="1:3" x14ac:dyDescent="0.25">
      <c r="A52" s="55">
        <v>39264</v>
      </c>
      <c r="B52" s="50">
        <v>3.1264572586622963</v>
      </c>
      <c r="C52" s="50">
        <v>2.8973056097693073</v>
      </c>
    </row>
    <row r="53" spans="1:3" x14ac:dyDescent="0.25">
      <c r="A53" s="55">
        <v>39295</v>
      </c>
      <c r="B53" s="50">
        <v>3.3163470598163158</v>
      </c>
      <c r="C53" s="50">
        <v>3.1428004826186129</v>
      </c>
    </row>
    <row r="54" spans="1:3" x14ac:dyDescent="0.25">
      <c r="A54" s="55">
        <v>39326</v>
      </c>
      <c r="B54" s="50">
        <v>3.4377469732798316</v>
      </c>
      <c r="C54" s="50">
        <v>3.3994700681008405</v>
      </c>
    </row>
    <row r="55" spans="1:3" x14ac:dyDescent="0.25">
      <c r="A55" s="55">
        <v>39356</v>
      </c>
      <c r="B55" s="50">
        <v>3.6947286006828062</v>
      </c>
      <c r="C55" s="50">
        <v>3.9669007218240848</v>
      </c>
    </row>
    <row r="56" spans="1:3" x14ac:dyDescent="0.25">
      <c r="A56" s="55">
        <v>39387</v>
      </c>
      <c r="B56" s="50">
        <v>3.7383988716333638</v>
      </c>
      <c r="C56" s="50">
        <v>4.0967660900612657</v>
      </c>
    </row>
    <row r="57" spans="1:3" x14ac:dyDescent="0.25">
      <c r="A57" s="55">
        <v>39417</v>
      </c>
      <c r="B57" s="50">
        <v>3.9307172168919102</v>
      </c>
      <c r="C57" s="50">
        <v>4.3449187856843485</v>
      </c>
    </row>
    <row r="58" spans="1:3" x14ac:dyDescent="0.25">
      <c r="A58" s="55">
        <v>39448</v>
      </c>
      <c r="B58" s="50">
        <v>4.1179943761912918</v>
      </c>
      <c r="C58" s="50">
        <v>4.8907409650422951</v>
      </c>
    </row>
    <row r="59" spans="1:3" x14ac:dyDescent="0.25">
      <c r="A59" s="55">
        <v>39479</v>
      </c>
      <c r="B59" s="50">
        <v>4.1694280076155055</v>
      </c>
      <c r="C59" s="50">
        <v>5.1039683447610118</v>
      </c>
    </row>
    <row r="60" spans="1:3" x14ac:dyDescent="0.25">
      <c r="A60" s="55">
        <v>39508</v>
      </c>
      <c r="B60" s="50">
        <v>4.2251635716912483</v>
      </c>
      <c r="C60" s="50">
        <v>5.0000233914126335</v>
      </c>
    </row>
    <row r="61" spans="1:3" x14ac:dyDescent="0.25">
      <c r="A61" s="55">
        <v>39539</v>
      </c>
      <c r="B61" s="50">
        <v>4.3810769554107676</v>
      </c>
      <c r="C61" s="50">
        <v>4.8476832844899231</v>
      </c>
    </row>
    <row r="62" spans="1:3" x14ac:dyDescent="0.25">
      <c r="A62" s="55">
        <v>39569</v>
      </c>
      <c r="B62" s="50">
        <v>4.3546432079634156</v>
      </c>
      <c r="C62" s="50">
        <v>4.9389270119005735</v>
      </c>
    </row>
    <row r="63" spans="1:3" x14ac:dyDescent="0.25">
      <c r="A63" s="55">
        <v>39600</v>
      </c>
      <c r="B63" s="50">
        <v>4.2930284327239665</v>
      </c>
      <c r="C63" s="50">
        <v>5.0814576069652784</v>
      </c>
    </row>
    <row r="64" spans="1:3" x14ac:dyDescent="0.25">
      <c r="A64" s="55">
        <v>39630</v>
      </c>
      <c r="B64" s="50">
        <v>4.2655749300630319</v>
      </c>
      <c r="C64" s="50">
        <v>4.9286231446794115</v>
      </c>
    </row>
    <row r="65" spans="1:3" x14ac:dyDescent="0.25">
      <c r="A65" s="55">
        <v>39661</v>
      </c>
      <c r="B65" s="50">
        <v>4.2856447940024189</v>
      </c>
      <c r="C65" s="50">
        <v>4.9965338230276268</v>
      </c>
    </row>
    <row r="66" spans="1:3" x14ac:dyDescent="0.25">
      <c r="A66" s="55">
        <v>39692</v>
      </c>
      <c r="B66" s="50">
        <v>4.3686397422852741</v>
      </c>
      <c r="C66" s="50">
        <v>5.0114672634093749</v>
      </c>
    </row>
    <row r="67" spans="1:3" x14ac:dyDescent="0.25">
      <c r="A67" s="55">
        <v>39722</v>
      </c>
      <c r="B67" s="50">
        <v>4.4391601775844558</v>
      </c>
      <c r="C67" s="50">
        <v>5.0327643053081905</v>
      </c>
    </row>
    <row r="68" spans="1:3" x14ac:dyDescent="0.25">
      <c r="A68" s="55">
        <v>39753</v>
      </c>
      <c r="B68" s="50">
        <v>4.5345111794624415</v>
      </c>
      <c r="C68" s="50">
        <v>4.807672982195732</v>
      </c>
    </row>
    <row r="69" spans="1:3" x14ac:dyDescent="0.25">
      <c r="A69" s="55">
        <v>39783</v>
      </c>
      <c r="B69" s="50">
        <v>4.6173860231942365</v>
      </c>
      <c r="C69" s="50">
        <v>4.9426249994244609</v>
      </c>
    </row>
    <row r="70" spans="1:3" x14ac:dyDescent="0.25">
      <c r="A70" s="55">
        <v>39814</v>
      </c>
      <c r="B70" s="50">
        <v>4.4203332115278826</v>
      </c>
      <c r="C70" s="50">
        <v>4.8307246806451154</v>
      </c>
    </row>
    <row r="71" spans="1:3" x14ac:dyDescent="0.25">
      <c r="A71" s="55">
        <v>39845</v>
      </c>
      <c r="B71" s="50">
        <v>4.313440609361141</v>
      </c>
      <c r="C71" s="50">
        <v>4.5869550544372251</v>
      </c>
    </row>
    <row r="72" spans="1:3" x14ac:dyDescent="0.25">
      <c r="A72" s="55">
        <v>39873</v>
      </c>
      <c r="B72" s="50">
        <v>4.2587156303451668</v>
      </c>
      <c r="C72" s="50">
        <v>4.3383392930996578</v>
      </c>
    </row>
    <row r="73" spans="1:3" x14ac:dyDescent="0.25">
      <c r="A73" s="55">
        <v>39904</v>
      </c>
      <c r="B73" s="50">
        <v>4.1332943588049842</v>
      </c>
      <c r="C73" s="50">
        <v>4.043949950878245</v>
      </c>
    </row>
    <row r="74" spans="1:3" x14ac:dyDescent="0.25">
      <c r="A74" s="55">
        <v>39934</v>
      </c>
      <c r="B74" s="50">
        <v>4.1693081206247262</v>
      </c>
      <c r="C74" s="50">
        <v>3.6888361176368401</v>
      </c>
    </row>
    <row r="75" spans="1:3" x14ac:dyDescent="0.25">
      <c r="A75" s="55">
        <v>39965</v>
      </c>
      <c r="B75" s="50">
        <v>3.9997162475510217</v>
      </c>
      <c r="C75" s="50">
        <v>3.1554121492416209</v>
      </c>
    </row>
    <row r="76" spans="1:3" x14ac:dyDescent="0.25">
      <c r="A76" s="55">
        <v>39995</v>
      </c>
      <c r="B76" s="50">
        <v>3.5772616234499344</v>
      </c>
      <c r="C76" s="50">
        <v>2.2565066165828984</v>
      </c>
    </row>
    <row r="77" spans="1:3" x14ac:dyDescent="0.25">
      <c r="A77" s="55">
        <v>40026</v>
      </c>
      <c r="B77" s="50">
        <v>3.0660469206643004</v>
      </c>
      <c r="C77" s="50">
        <v>1.3434171504879799</v>
      </c>
    </row>
    <row r="78" spans="1:3" x14ac:dyDescent="0.25">
      <c r="A78" s="55">
        <v>40057</v>
      </c>
      <c r="B78" s="50">
        <v>2.5380158225475791</v>
      </c>
      <c r="C78" s="50">
        <v>0.72035674835286834</v>
      </c>
    </row>
    <row r="79" spans="1:3" x14ac:dyDescent="0.25">
      <c r="A79" s="55">
        <v>40087</v>
      </c>
      <c r="B79" s="50">
        <v>1.8956229016840576</v>
      </c>
      <c r="C79" s="50">
        <v>-0.25816979134918316</v>
      </c>
    </row>
    <row r="80" spans="1:3" x14ac:dyDescent="0.25">
      <c r="A80" s="55">
        <v>40118</v>
      </c>
      <c r="B80" s="50">
        <v>1.4291176014766371</v>
      </c>
      <c r="C80" s="50">
        <v>-0.63752078493435338</v>
      </c>
    </row>
    <row r="81" spans="1:3" x14ac:dyDescent="0.25">
      <c r="A81" s="55">
        <v>40148</v>
      </c>
      <c r="B81" s="50">
        <v>0.84632953245946663</v>
      </c>
      <c r="C81" s="50">
        <v>-1.438377088498799</v>
      </c>
    </row>
    <row r="82" spans="1:3" x14ac:dyDescent="0.25">
      <c r="A82" s="55">
        <v>40179</v>
      </c>
      <c r="B82" s="50">
        <v>0.64683317445402011</v>
      </c>
      <c r="C82" s="50">
        <v>-2.2037637359843543</v>
      </c>
    </row>
    <row r="83" spans="1:3" x14ac:dyDescent="0.25">
      <c r="A83" s="55">
        <v>40210</v>
      </c>
      <c r="B83" s="50">
        <v>0.44865830836169351</v>
      </c>
      <c r="C83" s="50">
        <v>-2.4831841337225824</v>
      </c>
    </row>
    <row r="84" spans="1:3" x14ac:dyDescent="0.25">
      <c r="A84" s="55">
        <v>40238</v>
      </c>
      <c r="B84" s="50">
        <v>0.22892708669455253</v>
      </c>
      <c r="C84" s="50">
        <v>-2.6429857297839421</v>
      </c>
    </row>
    <row r="85" spans="1:3" x14ac:dyDescent="0.25">
      <c r="A85" s="55">
        <v>40269</v>
      </c>
      <c r="B85" s="50">
        <v>-1.3498224630148492E-3</v>
      </c>
      <c r="C85" s="50">
        <v>-2.6900477274557244</v>
      </c>
    </row>
    <row r="86" spans="1:3" x14ac:dyDescent="0.25">
      <c r="A86" s="55">
        <v>40299</v>
      </c>
      <c r="B86" s="50">
        <v>-0.23784198373645316</v>
      </c>
      <c r="C86" s="50">
        <v>-2.553035026318573</v>
      </c>
    </row>
    <row r="87" spans="1:3" x14ac:dyDescent="0.25">
      <c r="A87" s="55">
        <v>40330</v>
      </c>
      <c r="B87" s="50">
        <v>-4.0081240888190095E-2</v>
      </c>
      <c r="C87" s="50">
        <v>-2.1732493972406175</v>
      </c>
    </row>
    <row r="88" spans="1:3" x14ac:dyDescent="0.25">
      <c r="A88" s="55">
        <v>40360</v>
      </c>
      <c r="B88" s="50">
        <v>0.40335856710604912</v>
      </c>
      <c r="C88" s="50">
        <v>-1.3299921255915059</v>
      </c>
    </row>
    <row r="89" spans="1:3" x14ac:dyDescent="0.25">
      <c r="A89" s="55">
        <v>40391</v>
      </c>
      <c r="B89" s="50">
        <v>0.76241323612316059</v>
      </c>
      <c r="C89" s="50">
        <v>-0.3067358245939289</v>
      </c>
    </row>
    <row r="90" spans="1:3" x14ac:dyDescent="0.25">
      <c r="A90" s="55">
        <v>40422</v>
      </c>
      <c r="B90" s="50">
        <v>1.2102167034095945</v>
      </c>
      <c r="C90" s="50">
        <v>0.18354919869647546</v>
      </c>
    </row>
    <row r="91" spans="1:3" x14ac:dyDescent="0.25">
      <c r="A91" s="55">
        <v>40452</v>
      </c>
      <c r="B91" s="50">
        <v>1.6004585438561314</v>
      </c>
      <c r="C91" s="50">
        <v>1.089318174181253</v>
      </c>
    </row>
    <row r="92" spans="1:3" x14ac:dyDescent="0.25">
      <c r="A92" s="55">
        <v>40483</v>
      </c>
      <c r="B92" s="50">
        <v>1.9783919340747635</v>
      </c>
      <c r="C92" s="50">
        <v>1.7390210001206885</v>
      </c>
    </row>
    <row r="93" spans="1:3" x14ac:dyDescent="0.25">
      <c r="A93" s="55">
        <v>40513</v>
      </c>
      <c r="B93" s="50">
        <v>2.337601687287183</v>
      </c>
      <c r="C93" s="50">
        <v>2.5396319759041663</v>
      </c>
    </row>
    <row r="94" spans="1:3" x14ac:dyDescent="0.25">
      <c r="A94" s="55">
        <v>40544</v>
      </c>
      <c r="B94" s="50">
        <v>2.559454211032608</v>
      </c>
      <c r="C94" s="50">
        <v>3.4847684886754049</v>
      </c>
    </row>
    <row r="95" spans="1:3" x14ac:dyDescent="0.25">
      <c r="A95" s="55">
        <v>40575</v>
      </c>
      <c r="B95" s="50">
        <v>2.6589872270516235</v>
      </c>
      <c r="C95" s="50">
        <v>4.0240253030432216</v>
      </c>
    </row>
    <row r="96" spans="1:3" x14ac:dyDescent="0.25">
      <c r="A96" s="55">
        <v>40603</v>
      </c>
      <c r="B96" s="50">
        <v>2.8742771105072507</v>
      </c>
      <c r="C96" s="50">
        <v>4.5360921898877082</v>
      </c>
    </row>
    <row r="97" spans="1:3" x14ac:dyDescent="0.25">
      <c r="A97" s="55">
        <v>40634</v>
      </c>
      <c r="B97" s="50">
        <v>3.2470735665999451</v>
      </c>
      <c r="C97" s="50">
        <v>4.8649777026826602</v>
      </c>
    </row>
    <row r="98" spans="1:3" x14ac:dyDescent="0.25">
      <c r="A98" s="55">
        <v>40664</v>
      </c>
      <c r="B98" s="50">
        <v>3.5384077560668414</v>
      </c>
      <c r="C98" s="50">
        <v>5.080574062136356</v>
      </c>
    </row>
    <row r="99" spans="1:3" x14ac:dyDescent="0.25">
      <c r="A99" s="55">
        <v>40695</v>
      </c>
      <c r="B99" s="50">
        <v>3.4435521176683581</v>
      </c>
      <c r="C99" s="50">
        <v>5.2600428207313144</v>
      </c>
    </row>
    <row r="100" spans="1:3" x14ac:dyDescent="0.25">
      <c r="A100" s="55">
        <v>40725</v>
      </c>
      <c r="B100" s="50">
        <v>3.3293026920404145</v>
      </c>
      <c r="C100" s="50">
        <v>5.2336610886146495</v>
      </c>
    </row>
    <row r="101" spans="1:3" x14ac:dyDescent="0.25">
      <c r="A101" s="55">
        <v>40756</v>
      </c>
      <c r="B101" s="50">
        <v>3.2689935065502995</v>
      </c>
      <c r="C101" s="50">
        <v>4.8061279256326417</v>
      </c>
    </row>
    <row r="102" spans="1:3" x14ac:dyDescent="0.25">
      <c r="A102" s="55">
        <v>40787</v>
      </c>
      <c r="B102" s="50">
        <v>3.1880320295322617</v>
      </c>
      <c r="C102" s="50">
        <v>4.7825162079459416</v>
      </c>
    </row>
    <row r="103" spans="1:3" x14ac:dyDescent="0.25">
      <c r="A103" s="55">
        <v>40817</v>
      </c>
      <c r="B103" s="50">
        <v>3.1590498423180735</v>
      </c>
      <c r="C103" s="50">
        <v>4.6852410177889769</v>
      </c>
    </row>
    <row r="104" spans="1:3" x14ac:dyDescent="0.25">
      <c r="A104" s="55">
        <v>40848</v>
      </c>
      <c r="B104" s="50">
        <v>3.0959330734541712</v>
      </c>
      <c r="C104" s="50">
        <v>4.4173552743504096</v>
      </c>
    </row>
    <row r="105" spans="1:3" x14ac:dyDescent="0.25">
      <c r="A105" s="55">
        <v>40878</v>
      </c>
      <c r="B105" s="50">
        <v>3.1016143234192217</v>
      </c>
      <c r="C105" s="50">
        <v>4.3509537763751549</v>
      </c>
    </row>
    <row r="106" spans="1:3" x14ac:dyDescent="0.25">
      <c r="A106" s="55">
        <v>40909</v>
      </c>
      <c r="B106" s="50">
        <v>3.2392685831010404</v>
      </c>
      <c r="C106" s="50">
        <v>4.1214992120640392</v>
      </c>
    </row>
    <row r="107" spans="1:3" x14ac:dyDescent="0.25">
      <c r="A107" s="55">
        <v>40940</v>
      </c>
      <c r="B107" s="50">
        <v>3.5895482769445097</v>
      </c>
      <c r="C107" s="50">
        <v>4.2390031624844449</v>
      </c>
    </row>
    <row r="108" spans="1:3" x14ac:dyDescent="0.25">
      <c r="A108" s="55">
        <v>40969</v>
      </c>
      <c r="B108" s="50">
        <v>3.7368524433519568</v>
      </c>
      <c r="C108" s="50">
        <v>4.2394989759359847</v>
      </c>
    </row>
    <row r="109" spans="1:3" x14ac:dyDescent="0.25">
      <c r="A109" s="55">
        <v>41000</v>
      </c>
      <c r="B109" s="50">
        <v>3.7774227369151037</v>
      </c>
      <c r="C109" s="50">
        <v>4.8182992845027028</v>
      </c>
    </row>
    <row r="110" spans="1:3" x14ac:dyDescent="0.25">
      <c r="A110" s="55">
        <v>41030</v>
      </c>
      <c r="B110" s="50">
        <v>3.8383545780449557</v>
      </c>
      <c r="C110" s="50">
        <v>5.0809487731302561</v>
      </c>
    </row>
    <row r="111" spans="1:3" x14ac:dyDescent="0.25">
      <c r="A111" s="55">
        <v>41061</v>
      </c>
      <c r="B111" s="50">
        <v>3.9980794383562168</v>
      </c>
      <c r="C111" s="50">
        <v>5.0246078466860578</v>
      </c>
    </row>
    <row r="112" spans="1:3" x14ac:dyDescent="0.25">
      <c r="A112" s="55">
        <v>41091</v>
      </c>
      <c r="B112" s="50">
        <v>4.0367668032491588</v>
      </c>
      <c r="C112" s="50">
        <v>5.062104735503592</v>
      </c>
    </row>
    <row r="113" spans="1:3" x14ac:dyDescent="0.25">
      <c r="A113" s="55">
        <v>41122</v>
      </c>
      <c r="B113" s="50">
        <v>4.1978151321874657</v>
      </c>
      <c r="C113" s="50">
        <v>5.261184606258329</v>
      </c>
    </row>
    <row r="114" spans="1:3" x14ac:dyDescent="0.25">
      <c r="A114" s="55">
        <v>41153</v>
      </c>
      <c r="B114" s="50">
        <v>4.3348706643218549</v>
      </c>
      <c r="C114" s="50">
        <v>5.6210276508943613</v>
      </c>
    </row>
    <row r="115" spans="1:3" x14ac:dyDescent="0.25">
      <c r="A115" s="55">
        <v>41183</v>
      </c>
      <c r="B115" s="50">
        <v>4.5564964252890805</v>
      </c>
      <c r="C115" s="50">
        <v>5.4927099535982737</v>
      </c>
    </row>
    <row r="116" spans="1:3" x14ac:dyDescent="0.25">
      <c r="A116" s="55">
        <v>41214</v>
      </c>
      <c r="B116" s="50">
        <v>4.6591723837289933</v>
      </c>
      <c r="C116" s="50">
        <v>5.7086782418747539</v>
      </c>
    </row>
    <row r="117" spans="1:3" x14ac:dyDescent="0.25">
      <c r="A117" s="55">
        <v>41244</v>
      </c>
      <c r="B117" s="50">
        <v>4.7624497298240254</v>
      </c>
      <c r="C117" s="50">
        <v>5.4903782749285757</v>
      </c>
    </row>
    <row r="118" spans="1:3" x14ac:dyDescent="0.25">
      <c r="A118" s="55">
        <v>41275</v>
      </c>
      <c r="B118" s="50">
        <v>4.6288864971035348</v>
      </c>
      <c r="C118" s="50">
        <v>5.2860303491732319</v>
      </c>
    </row>
    <row r="119" spans="1:3" x14ac:dyDescent="0.25">
      <c r="A119" s="55">
        <v>41306</v>
      </c>
      <c r="B119" s="50">
        <v>4.2849276248754231</v>
      </c>
      <c r="C119" s="50">
        <v>4.6441113249436228</v>
      </c>
    </row>
    <row r="120" spans="1:3" x14ac:dyDescent="0.25">
      <c r="A120" s="55">
        <v>41334</v>
      </c>
      <c r="B120" s="50">
        <v>3.944889722488254</v>
      </c>
      <c r="C120" s="50">
        <v>4.3453062710362644</v>
      </c>
    </row>
    <row r="121" spans="1:3" x14ac:dyDescent="0.25">
      <c r="A121" s="55">
        <v>41365</v>
      </c>
      <c r="B121" s="50">
        <v>3.56896950998431</v>
      </c>
      <c r="C121" s="50">
        <v>3.3252087390253093</v>
      </c>
    </row>
    <row r="122" spans="1:3" x14ac:dyDescent="0.25">
      <c r="A122" s="55">
        <v>41395</v>
      </c>
      <c r="B122" s="50">
        <v>3.1516525198811873</v>
      </c>
      <c r="C122" s="50">
        <v>2.4694609437291737</v>
      </c>
    </row>
    <row r="123" spans="1:3" x14ac:dyDescent="0.25">
      <c r="A123" s="55">
        <v>41426</v>
      </c>
      <c r="B123" s="50">
        <v>2.7899129585751359</v>
      </c>
      <c r="C123" s="50">
        <v>2.0076220227502217</v>
      </c>
    </row>
    <row r="124" spans="1:3" x14ac:dyDescent="0.25">
      <c r="A124" s="55">
        <v>41456</v>
      </c>
      <c r="B124" s="50">
        <v>2.512886379270074</v>
      </c>
      <c r="C124" s="50">
        <v>1.5599966061676795</v>
      </c>
    </row>
    <row r="125" spans="1:3" x14ac:dyDescent="0.25">
      <c r="A125" s="55">
        <v>41487</v>
      </c>
      <c r="B125" s="50">
        <v>2.1081525939811607</v>
      </c>
      <c r="C125" s="50">
        <v>1.2411042855822618</v>
      </c>
    </row>
    <row r="126" spans="1:3" x14ac:dyDescent="0.25">
      <c r="A126" s="55">
        <v>41518</v>
      </c>
      <c r="B126" s="50">
        <v>1.6867552589669987</v>
      </c>
      <c r="C126" s="50">
        <v>0.37187289123561396</v>
      </c>
    </row>
    <row r="127" spans="1:3" x14ac:dyDescent="0.25">
      <c r="A127" s="55">
        <v>41548</v>
      </c>
      <c r="B127" s="50">
        <v>1.2633043380467113</v>
      </c>
      <c r="C127" s="50">
        <v>3.2966500753128791E-2</v>
      </c>
    </row>
    <row r="128" spans="1:3" x14ac:dyDescent="0.25">
      <c r="A128" s="55">
        <v>41579</v>
      </c>
      <c r="B128" s="50">
        <v>0.85506718247307933</v>
      </c>
      <c r="C128" s="50">
        <v>-0.57275576987211307</v>
      </c>
    </row>
    <row r="129" spans="1:3" x14ac:dyDescent="0.25">
      <c r="A129" s="55">
        <v>41609</v>
      </c>
      <c r="B129" s="50">
        <v>0.47936573270752625</v>
      </c>
      <c r="C129" s="50">
        <v>-0.86928098831210443</v>
      </c>
    </row>
    <row r="130" spans="1:3" x14ac:dyDescent="0.25">
      <c r="A130" s="55">
        <v>41640</v>
      </c>
      <c r="B130" s="50">
        <v>0.12997500072973178</v>
      </c>
      <c r="C130" s="50">
        <v>-1.1581945456135778</v>
      </c>
    </row>
    <row r="131" spans="1:3" x14ac:dyDescent="0.25">
      <c r="A131" s="55">
        <v>41671</v>
      </c>
      <c r="B131" s="50">
        <v>-0.10083771052360468</v>
      </c>
      <c r="C131" s="50">
        <v>-0.95281980415627965</v>
      </c>
    </row>
    <row r="132" spans="1:3" x14ac:dyDescent="0.25">
      <c r="A132" s="55">
        <v>41699</v>
      </c>
      <c r="B132" s="50">
        <v>-0.16507988046507993</v>
      </c>
      <c r="C132" s="50">
        <v>-1.0776261044338709</v>
      </c>
    </row>
    <row r="133" spans="1:3" x14ac:dyDescent="0.25">
      <c r="A133" s="55">
        <v>41730</v>
      </c>
      <c r="B133" s="50">
        <v>-0.2134347474239684</v>
      </c>
      <c r="C133" s="50">
        <v>-1.0810382759547599</v>
      </c>
    </row>
    <row r="134" spans="1:3" x14ac:dyDescent="0.25">
      <c r="A134" s="55">
        <v>41760</v>
      </c>
      <c r="B134" s="50">
        <v>-0.15064338886288109</v>
      </c>
      <c r="C134" s="50">
        <v>-0.90594965824968288</v>
      </c>
    </row>
    <row r="135" spans="1:3" x14ac:dyDescent="0.25">
      <c r="A135" s="55">
        <v>41791</v>
      </c>
      <c r="B135" s="50">
        <v>-0.13194967037101213</v>
      </c>
      <c r="C135" s="50">
        <v>-0.67711554632308157</v>
      </c>
    </row>
    <row r="136" spans="1:3" x14ac:dyDescent="0.25">
      <c r="A136" s="55">
        <v>41821</v>
      </c>
      <c r="B136" s="50">
        <v>-8.5119039964187682E-2</v>
      </c>
      <c r="C136" s="50">
        <v>-0.60267614462465868</v>
      </c>
    </row>
    <row r="137" spans="1:3" x14ac:dyDescent="0.25">
      <c r="A137" s="55">
        <v>41852</v>
      </c>
      <c r="B137" s="50">
        <v>-2.4731334862326815E-2</v>
      </c>
      <c r="C137" s="50">
        <v>-0.69621946777761456</v>
      </c>
    </row>
    <row r="138" spans="1:3" x14ac:dyDescent="0.25">
      <c r="A138" s="55">
        <v>41883</v>
      </c>
      <c r="B138" s="50">
        <v>3.6933440450281907E-2</v>
      </c>
      <c r="C138" s="50">
        <v>-0.42564996930943844</v>
      </c>
    </row>
    <row r="139" spans="1:3" x14ac:dyDescent="0.25">
      <c r="A139" s="55">
        <v>41913</v>
      </c>
      <c r="B139" s="50">
        <v>8.393165416107351E-2</v>
      </c>
      <c r="C139" s="50">
        <v>-0.17779564131985559</v>
      </c>
    </row>
    <row r="140" spans="1:3" x14ac:dyDescent="0.25">
      <c r="A140" s="55">
        <v>41944</v>
      </c>
      <c r="B140" s="50">
        <v>0.24539930460427684</v>
      </c>
      <c r="C140" s="50">
        <v>0.19734865640155252</v>
      </c>
    </row>
    <row r="141" spans="1:3" x14ac:dyDescent="0.25">
      <c r="A141" s="55">
        <v>41974</v>
      </c>
      <c r="B141" s="50">
        <v>0.30336964371338038</v>
      </c>
      <c r="C141" s="50">
        <v>0.45715158369881159</v>
      </c>
    </row>
    <row r="142" spans="1:3" x14ac:dyDescent="0.25">
      <c r="A142" s="55">
        <v>42005</v>
      </c>
      <c r="B142" s="50">
        <v>0.49388899438527201</v>
      </c>
      <c r="C142" s="50">
        <v>0.79551197868867884</v>
      </c>
    </row>
    <row r="143" spans="1:3" x14ac:dyDescent="0.25">
      <c r="A143" s="55">
        <v>42036</v>
      </c>
      <c r="B143" s="50">
        <v>0.72967625638684641</v>
      </c>
      <c r="C143" s="50">
        <v>0.66165200815091474</v>
      </c>
    </row>
    <row r="144" spans="1:3" x14ac:dyDescent="0.25">
      <c r="A144" s="55">
        <v>42064</v>
      </c>
      <c r="B144" s="50">
        <v>0.83729462604211768</v>
      </c>
      <c r="C144" s="50">
        <v>0.6329765187095715</v>
      </c>
    </row>
    <row r="145" spans="1:3" x14ac:dyDescent="0.25">
      <c r="A145" s="55">
        <v>42095</v>
      </c>
      <c r="B145" s="50">
        <v>0.87746220827764621</v>
      </c>
      <c r="C145" s="50">
        <v>0.98753391605426177</v>
      </c>
    </row>
    <row r="146" spans="1:3" x14ac:dyDescent="0.25">
      <c r="A146" s="55">
        <v>42125</v>
      </c>
      <c r="B146" s="50">
        <v>1.0104845256938333</v>
      </c>
      <c r="C146" s="50">
        <v>1.2935615007330981</v>
      </c>
    </row>
    <row r="147" spans="1:3" x14ac:dyDescent="0.25">
      <c r="A147" s="55">
        <v>42156</v>
      </c>
      <c r="B147" s="50">
        <v>1.0344187503351865</v>
      </c>
      <c r="C147" s="50">
        <v>1.0616583324146944</v>
      </c>
    </row>
    <row r="148" spans="1:3" x14ac:dyDescent="0.25">
      <c r="A148" s="55">
        <v>42186</v>
      </c>
      <c r="B148" s="50">
        <v>0.99112758954924551</v>
      </c>
      <c r="C148" s="50">
        <v>0.95011464580978533</v>
      </c>
    </row>
    <row r="149" spans="1:3" x14ac:dyDescent="0.25">
      <c r="A149" s="55">
        <v>42217</v>
      </c>
      <c r="B149" s="50">
        <v>1.0151336016705814</v>
      </c>
      <c r="C149" s="50">
        <v>0.80840529387000704</v>
      </c>
    </row>
    <row r="150" spans="1:3" x14ac:dyDescent="0.25">
      <c r="A150" s="55">
        <v>42248</v>
      </c>
      <c r="B150" s="50">
        <v>0.95059424714445395</v>
      </c>
      <c r="C150" s="50">
        <v>0.63167554915652957</v>
      </c>
    </row>
    <row r="151" spans="1:3" x14ac:dyDescent="0.25">
      <c r="A151" s="55">
        <v>42278</v>
      </c>
      <c r="B151" s="50">
        <v>0.91730738138864343</v>
      </c>
      <c r="C151" s="50">
        <v>0.44711418001528447</v>
      </c>
    </row>
    <row r="152" spans="1:3" x14ac:dyDescent="0.25">
      <c r="A152" s="55">
        <v>42309</v>
      </c>
      <c r="B152" s="50">
        <v>0.71506148056739161</v>
      </c>
      <c r="C152" s="50">
        <v>-9.7286213338065863E-2</v>
      </c>
    </row>
    <row r="153" spans="1:3" x14ac:dyDescent="0.25">
      <c r="A153" s="55">
        <v>42339</v>
      </c>
      <c r="B153" s="50">
        <v>0.70788174760942901</v>
      </c>
      <c r="C153" s="50">
        <v>-0.51659024172941992</v>
      </c>
    </row>
    <row r="154" spans="1:3" x14ac:dyDescent="0.25">
      <c r="A154" s="55">
        <v>42370</v>
      </c>
      <c r="B154" s="50">
        <v>0.6039873345209168</v>
      </c>
      <c r="C154" s="50">
        <v>-0.98428818053788447</v>
      </c>
    </row>
    <row r="155" spans="1:3" x14ac:dyDescent="0.25">
      <c r="A155" s="55">
        <v>42401</v>
      </c>
      <c r="B155" s="50">
        <v>0.29905973768162841</v>
      </c>
      <c r="C155" s="50">
        <v>-1.2480002559397518</v>
      </c>
    </row>
    <row r="156" spans="1:3" x14ac:dyDescent="0.25">
      <c r="A156" s="55">
        <v>42430</v>
      </c>
      <c r="B156" s="50">
        <v>0.141169885378023</v>
      </c>
      <c r="C156" s="50">
        <v>-1.4516099552417283</v>
      </c>
    </row>
    <row r="157" spans="1:3" x14ac:dyDescent="0.25">
      <c r="A157" s="55">
        <v>42461</v>
      </c>
      <c r="B157" s="50">
        <v>0.10886237270499866</v>
      </c>
      <c r="C157" s="50">
        <v>-2.1640004818849201</v>
      </c>
    </row>
    <row r="158" spans="1:3" x14ac:dyDescent="0.25">
      <c r="A158" s="55">
        <v>42491</v>
      </c>
      <c r="B158" s="50">
        <v>-0.21157899071079234</v>
      </c>
      <c r="C158" s="50">
        <v>-2.9245041141514716</v>
      </c>
    </row>
    <row r="159" spans="1:3" x14ac:dyDescent="0.25">
      <c r="A159" s="55">
        <v>42522</v>
      </c>
      <c r="B159" s="50">
        <v>-0.39199828684568505</v>
      </c>
      <c r="C159" s="50">
        <v>-3.2073739152423841</v>
      </c>
    </row>
    <row r="160" spans="1:3" x14ac:dyDescent="0.25">
      <c r="A160" s="55">
        <v>42552</v>
      </c>
      <c r="B160" s="50">
        <v>-0.50360917807851235</v>
      </c>
      <c r="C160" s="50">
        <v>-3.5206699022156229</v>
      </c>
    </row>
    <row r="161" spans="1:3" x14ac:dyDescent="0.25">
      <c r="A161" s="55">
        <v>42583</v>
      </c>
      <c r="B161" s="50">
        <v>-0.76352400973653811</v>
      </c>
      <c r="C161" s="50">
        <v>-3.6265443964702437</v>
      </c>
    </row>
    <row r="162" spans="1:3" x14ac:dyDescent="0.25">
      <c r="A162" s="55">
        <v>42614</v>
      </c>
      <c r="B162" s="50">
        <v>-0.93213264332905332</v>
      </c>
      <c r="C162" s="50">
        <v>-3.8237895570791269</v>
      </c>
    </row>
    <row r="163" spans="1:3" x14ac:dyDescent="0.25">
      <c r="A163" s="55">
        <v>42644</v>
      </c>
      <c r="B163" s="50">
        <v>-1.1999923584232408</v>
      </c>
      <c r="C163" s="50">
        <v>-4.1463898166763542</v>
      </c>
    </row>
    <row r="164" spans="1:3" x14ac:dyDescent="0.25">
      <c r="A164" s="55">
        <v>42675</v>
      </c>
      <c r="B164" s="50">
        <v>-1.2157759895112141</v>
      </c>
      <c r="C164" s="50">
        <v>-3.9031462509145465</v>
      </c>
    </row>
    <row r="165" spans="1:3" x14ac:dyDescent="0.25">
      <c r="A165" s="55">
        <v>42705</v>
      </c>
      <c r="B165" s="50">
        <v>-1.4210604811072836</v>
      </c>
      <c r="C165" s="50">
        <v>-3.6475929602180379</v>
      </c>
    </row>
    <row r="166" spans="1:3" x14ac:dyDescent="0.25">
      <c r="A166" s="55">
        <v>42736</v>
      </c>
      <c r="B166" s="50">
        <v>-1.4737859950329946</v>
      </c>
      <c r="C166" s="50">
        <v>-2.9865572757749925</v>
      </c>
    </row>
    <row r="167" spans="1:3" x14ac:dyDescent="0.25">
      <c r="A167" s="55">
        <v>42767</v>
      </c>
      <c r="B167" s="50">
        <v>-1.3827365034185912</v>
      </c>
      <c r="C167" s="50">
        <v>-2.6720624154538242</v>
      </c>
    </row>
    <row r="168" spans="1:3" x14ac:dyDescent="0.25">
      <c r="A168" s="55">
        <v>42795</v>
      </c>
      <c r="B168" s="50">
        <v>-1.4726953536871146</v>
      </c>
      <c r="C168" s="50">
        <v>-2.2475369691969949</v>
      </c>
    </row>
    <row r="169" spans="1:3" x14ac:dyDescent="0.25">
      <c r="A169" s="55">
        <v>42826</v>
      </c>
      <c r="B169" s="50">
        <v>-1.4939074736325719</v>
      </c>
      <c r="C169" s="50">
        <v>-1.5018343899986464</v>
      </c>
    </row>
    <row r="170" spans="1:3" x14ac:dyDescent="0.25">
      <c r="A170" s="55">
        <v>42856</v>
      </c>
      <c r="B170" s="50">
        <v>-1.3222059401015618</v>
      </c>
      <c r="C170" s="50">
        <v>-0.71080161371466222</v>
      </c>
    </row>
    <row r="171" spans="1:3" x14ac:dyDescent="0.25">
      <c r="A171" s="55">
        <v>42887</v>
      </c>
      <c r="B171" s="50">
        <v>-1.059474867711363</v>
      </c>
      <c r="C171" s="50">
        <v>2.6198116755415946E-2</v>
      </c>
    </row>
    <row r="172" spans="1:3" x14ac:dyDescent="0.25">
      <c r="A172" s="55">
        <v>42917</v>
      </c>
      <c r="B172" s="50">
        <v>-0.87522508251862696</v>
      </c>
      <c r="C172" s="50">
        <v>0.87765698470096964</v>
      </c>
    </row>
    <row r="173" spans="1:3" x14ac:dyDescent="0.25">
      <c r="A173" s="55">
        <v>42948</v>
      </c>
      <c r="B173" s="50">
        <v>-0.52388380917248734</v>
      </c>
      <c r="C173" s="50">
        <v>1.5478753829027747</v>
      </c>
    </row>
    <row r="174" spans="1:3" x14ac:dyDescent="0.25">
      <c r="A174" s="55">
        <v>42979</v>
      </c>
      <c r="B174" s="50">
        <v>-3.6572498054399105E-2</v>
      </c>
      <c r="C174" s="50">
        <v>2.47317423065605</v>
      </c>
    </row>
    <row r="175" spans="1:3" x14ac:dyDescent="0.25">
      <c r="A175" s="55">
        <v>43009</v>
      </c>
      <c r="B175" s="50">
        <v>0.39468994641127519</v>
      </c>
      <c r="C175" s="50">
        <v>3.0359971541450204</v>
      </c>
    </row>
    <row r="176" spans="1:3" x14ac:dyDescent="0.25">
      <c r="A176" s="55">
        <v>43040</v>
      </c>
      <c r="B176" s="50">
        <v>0.71282630586708695</v>
      </c>
      <c r="C176" s="50">
        <v>3.497729400817029</v>
      </c>
    </row>
    <row r="177" spans="1:3" x14ac:dyDescent="0.25">
      <c r="A177" s="55">
        <v>43070</v>
      </c>
      <c r="B177" s="50">
        <v>1.1735546192097823</v>
      </c>
      <c r="C177" s="50">
        <v>3.7138524938383322</v>
      </c>
    </row>
    <row r="178" spans="1:3" x14ac:dyDescent="0.25">
      <c r="A178" s="55">
        <v>43101</v>
      </c>
      <c r="B178" s="50">
        <v>1.3888526907219756</v>
      </c>
      <c r="C178" s="50">
        <v>2.8955147065333531</v>
      </c>
    </row>
    <row r="179" spans="1:3" x14ac:dyDescent="0.25">
      <c r="A179" s="55">
        <v>43132</v>
      </c>
      <c r="B179" s="50">
        <v>1.6386730635571833</v>
      </c>
      <c r="C179" s="50">
        <v>2.9158613076818662</v>
      </c>
    </row>
    <row r="180" spans="1:3" x14ac:dyDescent="0.25">
      <c r="A180" s="55">
        <v>43160</v>
      </c>
      <c r="B180" s="50">
        <v>1.9990440941252352</v>
      </c>
      <c r="C180" s="50">
        <v>2.6533517843068344</v>
      </c>
    </row>
    <row r="181" spans="1:3" x14ac:dyDescent="0.25">
      <c r="A181" s="55">
        <v>43191</v>
      </c>
      <c r="B181" s="50">
        <v>2.22385734383026</v>
      </c>
      <c r="C181" s="50">
        <v>2.6102996378242205</v>
      </c>
    </row>
    <row r="182" spans="1:3" x14ac:dyDescent="0.25">
      <c r="A182" s="55">
        <v>43221</v>
      </c>
      <c r="B182" s="50">
        <v>2.3470529080983571</v>
      </c>
      <c r="C182" s="50">
        <v>2.4941768037416434</v>
      </c>
    </row>
    <row r="183" spans="1:3" x14ac:dyDescent="0.25">
      <c r="A183" s="55">
        <v>43252</v>
      </c>
      <c r="B183" s="50">
        <v>2.3523584839505451</v>
      </c>
      <c r="C183" s="50">
        <v>2.291072921177939</v>
      </c>
    </row>
    <row r="184" spans="1:3" x14ac:dyDescent="0.25">
      <c r="A184" s="55">
        <v>43282</v>
      </c>
      <c r="B184" s="50">
        <v>2.3922655881609245</v>
      </c>
      <c r="C184" s="50">
        <v>1.9140725136118641</v>
      </c>
    </row>
    <row r="185" spans="1:3" x14ac:dyDescent="0.25">
      <c r="A185" s="55">
        <v>43313</v>
      </c>
      <c r="B185" s="50">
        <v>2.4288417460564204</v>
      </c>
      <c r="C185" s="50">
        <v>1.6206768156831863</v>
      </c>
    </row>
    <row r="186" spans="1:3" x14ac:dyDescent="0.25">
      <c r="A186" s="55">
        <v>43344</v>
      </c>
      <c r="B186" s="50">
        <v>2.3016816130646989</v>
      </c>
      <c r="C186" s="50">
        <v>1.1470645686882497</v>
      </c>
    </row>
    <row r="187" spans="1:3" x14ac:dyDescent="0.25">
      <c r="A187" s="55">
        <v>43374</v>
      </c>
      <c r="B187" s="50">
        <v>2.3357812333541395</v>
      </c>
      <c r="C187" s="50">
        <v>1.3543423119195319</v>
      </c>
    </row>
    <row r="188" spans="1:3" x14ac:dyDescent="0.25">
      <c r="A188" s="55">
        <v>43405</v>
      </c>
      <c r="B188" s="50">
        <v>2.3227445588019036</v>
      </c>
      <c r="C188" s="50">
        <v>1.2136219199498033</v>
      </c>
    </row>
    <row r="189" spans="1:3" x14ac:dyDescent="0.25">
      <c r="A189" s="55">
        <v>43435</v>
      </c>
      <c r="B189" s="50">
        <v>2.0969336689166118</v>
      </c>
      <c r="C189" s="50">
        <v>1.2019937723320329</v>
      </c>
    </row>
    <row r="190" spans="1:3" x14ac:dyDescent="0.25">
      <c r="A190" s="55">
        <v>43466</v>
      </c>
      <c r="B190" s="50">
        <v>2.0612091705438207</v>
      </c>
      <c r="C190" s="50">
        <v>1.9407257485702489</v>
      </c>
    </row>
    <row r="191" spans="1:3" x14ac:dyDescent="0.25">
      <c r="A191" s="55">
        <v>43497</v>
      </c>
      <c r="B191" s="50">
        <v>2.0057046700880266</v>
      </c>
      <c r="C191" s="50">
        <v>2.1283279882097439</v>
      </c>
    </row>
    <row r="192" spans="1:3" x14ac:dyDescent="0.25">
      <c r="A192" s="55">
        <v>43525</v>
      </c>
      <c r="B192" s="50">
        <v>1.9116359684649531</v>
      </c>
      <c r="C192" s="50">
        <v>2.6451350619242087</v>
      </c>
    </row>
    <row r="193" spans="1:3" x14ac:dyDescent="0.25">
      <c r="A193" s="55">
        <v>43556</v>
      </c>
      <c r="B193" s="50">
        <v>1.8386058334785904</v>
      </c>
      <c r="C193" s="50">
        <v>2.7885172826982885</v>
      </c>
    </row>
    <row r="194" spans="1:3" x14ac:dyDescent="0.25">
      <c r="A194" s="55">
        <v>43586</v>
      </c>
      <c r="B194" s="50">
        <v>1.8204280160518449</v>
      </c>
      <c r="C194" s="50">
        <v>2.8628106033372847</v>
      </c>
    </row>
    <row r="195" spans="1:3" x14ac:dyDescent="0.25">
      <c r="A195" s="55">
        <v>43617</v>
      </c>
      <c r="B195" s="50">
        <v>1.8703127134175546</v>
      </c>
      <c r="C195" s="50">
        <v>2.7926235910093578</v>
      </c>
    </row>
    <row r="196" spans="1:3" x14ac:dyDescent="0.25">
      <c r="A196" s="55">
        <v>43647</v>
      </c>
      <c r="B196" s="50">
        <v>1.9093693098410247</v>
      </c>
      <c r="C196" s="50">
        <v>3.0266090425699277</v>
      </c>
    </row>
    <row r="197" spans="1:3" x14ac:dyDescent="0.25">
      <c r="A197" s="55">
        <v>43678</v>
      </c>
      <c r="B197" s="50">
        <v>1.8912453633002091</v>
      </c>
      <c r="C197" s="50">
        <v>3.2225309081579168</v>
      </c>
    </row>
    <row r="198" spans="1:3" x14ac:dyDescent="0.25">
      <c r="A198" s="55">
        <v>43709</v>
      </c>
      <c r="B198" s="50">
        <v>1.8426429737463668</v>
      </c>
      <c r="C198" s="50">
        <v>3.2876116740809813</v>
      </c>
    </row>
    <row r="199" spans="1:3" x14ac:dyDescent="0.25">
      <c r="A199" s="55">
        <v>43739</v>
      </c>
      <c r="B199" s="50">
        <v>1.7952815201776495</v>
      </c>
      <c r="C199" s="50">
        <v>3.1123919906790753</v>
      </c>
    </row>
    <row r="200" spans="1:3" x14ac:dyDescent="0.25">
      <c r="A200" s="55">
        <v>43770</v>
      </c>
      <c r="B200" s="50">
        <v>1.7577799183962739</v>
      </c>
      <c r="C200" s="50">
        <v>2.914058956352461</v>
      </c>
    </row>
    <row r="201" spans="1:3" x14ac:dyDescent="0.25">
      <c r="A201" s="55">
        <v>43800</v>
      </c>
      <c r="B201" s="50">
        <v>1.9060066373840279</v>
      </c>
      <c r="C201" s="50">
        <v>2.8357542101675959</v>
      </c>
    </row>
    <row r="202" spans="1:3" x14ac:dyDescent="0.25">
      <c r="A202" s="55">
        <v>43831</v>
      </c>
      <c r="B202" s="50">
        <v>1.9970682148723329</v>
      </c>
      <c r="C202" s="50">
        <v>2.7834634390802027</v>
      </c>
    </row>
    <row r="203" spans="1:3" x14ac:dyDescent="0.25">
      <c r="A203" s="55">
        <v>43862</v>
      </c>
      <c r="B203" s="50">
        <v>2.126758207470747</v>
      </c>
      <c r="C203" s="50">
        <v>2.6560178679471358</v>
      </c>
    </row>
    <row r="204" spans="1:3" x14ac:dyDescent="0.25">
      <c r="A204" s="55">
        <v>43891</v>
      </c>
      <c r="B204" s="50">
        <v>2.2378696464858683</v>
      </c>
      <c r="C204" s="50">
        <v>2.3068918973607966</v>
      </c>
    </row>
    <row r="205" spans="1:3" x14ac:dyDescent="0.25">
      <c r="A205" s="55">
        <v>43922</v>
      </c>
      <c r="B205" s="50">
        <v>1.9054076989359237</v>
      </c>
      <c r="C205" s="50">
        <v>0.97225547960577696</v>
      </c>
    </row>
    <row r="206" spans="1:3" x14ac:dyDescent="0.25">
      <c r="A206" s="55">
        <v>43952</v>
      </c>
      <c r="B206" s="50">
        <v>1.3867556529905123</v>
      </c>
      <c r="C206" s="50">
        <v>4.8081148376422078E-2</v>
      </c>
    </row>
    <row r="207" spans="1:3" x14ac:dyDescent="0.25">
      <c r="A207" s="55">
        <v>43983</v>
      </c>
      <c r="B207" s="50">
        <v>0.84084994499546983</v>
      </c>
      <c r="C207" s="50">
        <v>-0.3554519166850012</v>
      </c>
    </row>
    <row r="208" spans="1:3" x14ac:dyDescent="0.25">
      <c r="A208" s="55">
        <v>44013</v>
      </c>
      <c r="B208" s="50">
        <v>0.46018983635405242</v>
      </c>
      <c r="C208" s="50">
        <v>-1.0812662121655214</v>
      </c>
    </row>
    <row r="209" spans="1:3" x14ac:dyDescent="0.25">
      <c r="A209" s="55">
        <v>44044</v>
      </c>
      <c r="B209" s="50">
        <v>0.25703325606423189</v>
      </c>
      <c r="C209" s="50">
        <v>-1.48410341292049</v>
      </c>
    </row>
    <row r="210" spans="1:3" x14ac:dyDescent="0.25">
      <c r="A210" s="55">
        <v>44075</v>
      </c>
      <c r="B210" s="50">
        <v>0.14242478735302377</v>
      </c>
      <c r="C210" s="50">
        <v>-1.7383016164093879</v>
      </c>
    </row>
    <row r="211" spans="1:3" x14ac:dyDescent="0.25">
      <c r="A211" s="55">
        <v>44105</v>
      </c>
      <c r="B211" s="50">
        <v>-3.4048005857711949E-3</v>
      </c>
      <c r="C211" s="50">
        <v>-2.1421272787328749</v>
      </c>
    </row>
    <row r="212" spans="1:3" x14ac:dyDescent="0.25">
      <c r="A212" s="55">
        <v>44136</v>
      </c>
      <c r="B212" s="50">
        <v>-7.6643664226316854E-2</v>
      </c>
      <c r="C212" s="50">
        <v>-2.0294876924271676</v>
      </c>
    </row>
    <row r="213" spans="1:3" x14ac:dyDescent="0.25">
      <c r="A213" s="55">
        <v>44166</v>
      </c>
      <c r="B213" s="50">
        <v>-0.16295566545589946</v>
      </c>
      <c r="C213" s="50">
        <v>-2.06838381098573</v>
      </c>
    </row>
    <row r="214" spans="1:3" x14ac:dyDescent="0.25">
      <c r="A214" s="55">
        <v>44197</v>
      </c>
      <c r="B214" s="50">
        <v>-0.34899566822368389</v>
      </c>
      <c r="C214" s="50">
        <v>-2.4603564794659638</v>
      </c>
    </row>
    <row r="215" spans="1:3" x14ac:dyDescent="0.25">
      <c r="A215" s="55">
        <v>44228</v>
      </c>
      <c r="B215" s="50">
        <v>-0.69433385528725466</v>
      </c>
      <c r="C215" s="50">
        <v>-3.0683814684549171</v>
      </c>
    </row>
    <row r="216" spans="1:3" x14ac:dyDescent="0.25">
      <c r="A216" s="55">
        <v>44256</v>
      </c>
      <c r="B216" s="50">
        <v>-0.76257614459303014</v>
      </c>
      <c r="C216" s="50">
        <v>-2.9003994945041134</v>
      </c>
    </row>
    <row r="217" spans="1:3" x14ac:dyDescent="0.25">
      <c r="A217" s="55">
        <v>44287</v>
      </c>
      <c r="B217" s="50">
        <v>-6.4405756507901479E-2</v>
      </c>
      <c r="C217" s="50">
        <v>-0.98539788341648338</v>
      </c>
    </row>
    <row r="218" spans="1:3" x14ac:dyDescent="0.25">
      <c r="A218" s="55">
        <v>44317</v>
      </c>
      <c r="B218" s="50">
        <v>1.0577439037714909</v>
      </c>
      <c r="C218" s="50">
        <v>0.62056298535977383</v>
      </c>
    </row>
    <row r="219" spans="1:3" x14ac:dyDescent="0.25">
      <c r="A219" s="55">
        <v>44348</v>
      </c>
      <c r="B219" s="50">
        <v>2.058266134373965</v>
      </c>
      <c r="C219" s="50">
        <v>1.6029224340419201</v>
      </c>
    </row>
    <row r="220" spans="1:3" x14ac:dyDescent="0.25">
      <c r="A220" s="55">
        <v>44378</v>
      </c>
      <c r="B220" s="50">
        <v>2.8404329816692275</v>
      </c>
      <c r="C220" s="50">
        <v>2.6408466920305074</v>
      </c>
    </row>
    <row r="221" spans="1:3" x14ac:dyDescent="0.25">
      <c r="A221" s="55">
        <v>44409</v>
      </c>
      <c r="B221" s="50">
        <v>3.3466428214161459</v>
      </c>
      <c r="C221" s="50">
        <v>3.2427837619265931</v>
      </c>
    </row>
    <row r="222" spans="1:3" x14ac:dyDescent="0.25">
      <c r="A222" s="55">
        <v>44440</v>
      </c>
      <c r="B222" s="50">
        <v>3.8266025330949915</v>
      </c>
      <c r="C222" s="50">
        <v>3.9171173445774032</v>
      </c>
    </row>
    <row r="223" spans="1:3" x14ac:dyDescent="0.25">
      <c r="A223" s="55">
        <v>44470</v>
      </c>
      <c r="B223" s="50">
        <v>4.2122173408248864</v>
      </c>
      <c r="C223" s="50">
        <v>4.6427514762114042</v>
      </c>
    </row>
    <row r="224" spans="1:3" x14ac:dyDescent="0.25">
      <c r="A224" s="55">
        <v>44501</v>
      </c>
      <c r="B224" s="50">
        <v>4.5751387728485637</v>
      </c>
      <c r="C224" s="50">
        <v>4.8356192247065666</v>
      </c>
    </row>
    <row r="225" spans="1:4" x14ac:dyDescent="0.25">
      <c r="A225" s="55">
        <v>44531</v>
      </c>
      <c r="B225" s="50">
        <v>4.9475164130528881</v>
      </c>
      <c r="C225" s="50">
        <v>5.2853601539429862</v>
      </c>
    </row>
    <row r="226" spans="1:4" x14ac:dyDescent="0.25">
      <c r="A226" s="55">
        <v>44562</v>
      </c>
      <c r="B226" s="50">
        <v>5.5491109663285521</v>
      </c>
      <c r="C226" s="50">
        <v>6.1626714275036631</v>
      </c>
    </row>
    <row r="227" spans="1:4" x14ac:dyDescent="0.25">
      <c r="A227" s="55">
        <v>44593</v>
      </c>
      <c r="B227" s="50">
        <v>6.2240131730665338</v>
      </c>
      <c r="C227" s="50">
        <v>7.7014944682296971</v>
      </c>
    </row>
    <row r="228" spans="1:4" x14ac:dyDescent="0.25">
      <c r="A228" s="55">
        <v>44621</v>
      </c>
      <c r="B228" s="50">
        <v>6.4628099113233972</v>
      </c>
      <c r="C228" s="50">
        <v>7.5659868509881933</v>
      </c>
    </row>
    <row r="229" spans="1:4" x14ac:dyDescent="0.25">
      <c r="A229" s="55">
        <v>44652</v>
      </c>
      <c r="B229" s="50">
        <v>6.4219550588954011</v>
      </c>
      <c r="C229" s="50">
        <v>7.0423666931671569</v>
      </c>
    </row>
    <row r="230" spans="1:4" x14ac:dyDescent="0.25">
      <c r="A230" s="55">
        <v>44682</v>
      </c>
      <c r="B230" s="50">
        <v>6.0953159750015251</v>
      </c>
      <c r="C230" s="50">
        <v>6.2918801263611268</v>
      </c>
    </row>
    <row r="231" spans="1:4" x14ac:dyDescent="0.25">
      <c r="A231" s="55">
        <v>44713</v>
      </c>
      <c r="B231" s="50">
        <v>5.8245485839673705</v>
      </c>
      <c r="C231" s="50">
        <v>5.7801913611028377</v>
      </c>
    </row>
    <row r="232" spans="1:4" x14ac:dyDescent="0.25">
      <c r="A232" s="55">
        <v>44743</v>
      </c>
      <c r="B232" s="50">
        <v>5.6336054879298159</v>
      </c>
      <c r="C232" s="50">
        <v>5.5240057732774517</v>
      </c>
    </row>
    <row r="233" spans="1:4" x14ac:dyDescent="0.25">
      <c r="A233" s="55">
        <v>44774</v>
      </c>
      <c r="B233" s="50">
        <v>5.4970968169679058</v>
      </c>
      <c r="C233" s="50">
        <v>5.241959138978558</v>
      </c>
    </row>
    <row r="234" spans="1:4" x14ac:dyDescent="0.25">
      <c r="A234" s="55">
        <v>44805</v>
      </c>
      <c r="B234" s="50">
        <v>5.3152571475634902</v>
      </c>
      <c r="C234" s="50">
        <v>4.8974328185247051</v>
      </c>
    </row>
    <row r="235" spans="1:4" x14ac:dyDescent="0.25">
      <c r="A235" s="55">
        <v>44835</v>
      </c>
      <c r="B235" s="50">
        <v>5.1913684024140982</v>
      </c>
      <c r="C235" s="50">
        <v>4.7831965876230509</v>
      </c>
    </row>
    <row r="236" spans="1:4" x14ac:dyDescent="0.25">
      <c r="A236" s="55">
        <v>44866</v>
      </c>
      <c r="B236" s="50">
        <v>4.9917640143804176</v>
      </c>
      <c r="C236" s="50">
        <v>4.8392718731446127</v>
      </c>
    </row>
    <row r="237" spans="1:4" x14ac:dyDescent="0.25">
      <c r="A237" s="55">
        <v>44896</v>
      </c>
      <c r="B237" s="50">
        <v>4.7695058835981019</v>
      </c>
      <c r="C237" s="50">
        <v>4.6075941823158217</v>
      </c>
    </row>
    <row r="238" spans="1:4" x14ac:dyDescent="0.25">
      <c r="A238" s="55">
        <v>44927</v>
      </c>
      <c r="B238" s="50">
        <v>4.3323243377442422</v>
      </c>
      <c r="C238" s="50">
        <v>4.117539701778572</v>
      </c>
    </row>
    <row r="239" spans="1:4" x14ac:dyDescent="0.25">
      <c r="A239" s="55">
        <v>44958</v>
      </c>
      <c r="B239" s="50">
        <v>3.9563339721653046</v>
      </c>
      <c r="C239" s="50">
        <v>3.7704809854814725</v>
      </c>
    </row>
    <row r="240" spans="1:4" x14ac:dyDescent="0.25">
      <c r="A240" s="55">
        <v>44986</v>
      </c>
      <c r="B240" s="50">
        <v>3.8071486636082508</v>
      </c>
      <c r="C240" s="50">
        <v>4.023909264638359</v>
      </c>
      <c r="D240" s="8"/>
    </row>
    <row r="241" spans="1:4" x14ac:dyDescent="0.25">
      <c r="A241" s="55">
        <v>45017</v>
      </c>
      <c r="B241" s="50">
        <v>3.5742838661018128</v>
      </c>
      <c r="C241" s="50">
        <v>4.1603129590463084</v>
      </c>
      <c r="D241" s="8"/>
    </row>
    <row r="242" spans="1:4" x14ac:dyDescent="0.25">
      <c r="A242" s="55">
        <v>45047</v>
      </c>
      <c r="B242" s="50">
        <v>3.3485882610373219</v>
      </c>
      <c r="C242" s="50">
        <v>4.313767780886546</v>
      </c>
      <c r="D242" s="8"/>
    </row>
    <row r="243" spans="1:4" x14ac:dyDescent="0.25">
      <c r="A243" s="55">
        <v>45078</v>
      </c>
      <c r="B243" s="50">
        <v>3.0930131533097205</v>
      </c>
      <c r="C243" s="50">
        <v>4.7040811969786711</v>
      </c>
      <c r="D243" s="8"/>
    </row>
    <row r="244" spans="1:4" x14ac:dyDescent="0.25">
      <c r="A244" s="55">
        <v>45108</v>
      </c>
      <c r="B244" s="50">
        <v>2.9274906657894118</v>
      </c>
      <c r="C244" s="50">
        <v>4.7845893618092328</v>
      </c>
      <c r="D244" s="8"/>
    </row>
    <row r="245" spans="1:4" x14ac:dyDescent="0.25">
      <c r="A245" s="55">
        <v>45139</v>
      </c>
      <c r="B245" s="50">
        <v>2.8675998155559546</v>
      </c>
      <c r="C245" s="50">
        <v>5.040792042028297</v>
      </c>
      <c r="D245" s="8"/>
    </row>
    <row r="246" spans="1:4" x14ac:dyDescent="0.25">
      <c r="A246" s="55">
        <v>45170</v>
      </c>
      <c r="B246" s="50">
        <v>2.8607287599452302</v>
      </c>
      <c r="C246" s="50">
        <v>5.2031650398078444</v>
      </c>
      <c r="D246" s="8"/>
    </row>
    <row r="247" spans="1:4" x14ac:dyDescent="0.25">
      <c r="A247" s="55">
        <v>45200</v>
      </c>
      <c r="B247" s="50">
        <v>2.9379510757853167</v>
      </c>
      <c r="C247" s="50">
        <v>5.0055255717828206</v>
      </c>
      <c r="D247" s="8"/>
    </row>
    <row r="248" spans="1:4" x14ac:dyDescent="0.25">
      <c r="A248" s="55">
        <v>45231</v>
      </c>
      <c r="B248" s="50">
        <v>3.0336331834083019</v>
      </c>
      <c r="C248" s="50">
        <v>4.8874492006700132</v>
      </c>
      <c r="D248" s="8"/>
    </row>
    <row r="249" spans="1:4" x14ac:dyDescent="0.25">
      <c r="A249" s="55">
        <v>45261</v>
      </c>
      <c r="B249" s="50">
        <v>3.0190024354172396</v>
      </c>
      <c r="C249" s="50">
        <v>4.7850214005944469</v>
      </c>
      <c r="D249" s="8"/>
    </row>
    <row r="250" spans="1:4" x14ac:dyDescent="0.25">
      <c r="A250" s="55">
        <v>45292</v>
      </c>
      <c r="B250" s="50">
        <v>3.1157555000783432</v>
      </c>
      <c r="C250" s="50">
        <v>4.3645106691792002</v>
      </c>
      <c r="D250" s="8"/>
    </row>
    <row r="251" spans="1:4" x14ac:dyDescent="0.25">
      <c r="A251" s="55">
        <v>45323</v>
      </c>
      <c r="B251" s="50">
        <v>3.313936233388004</v>
      </c>
      <c r="C251" s="50">
        <v>3.7033687453297714</v>
      </c>
      <c r="D251" s="8"/>
    </row>
    <row r="252" spans="1:4" x14ac:dyDescent="0.25">
      <c r="A252" s="55">
        <v>45352</v>
      </c>
      <c r="B252" s="50">
        <v>3.398944848749208</v>
      </c>
      <c r="C252" s="50">
        <v>3.6121944551496643</v>
      </c>
      <c r="D252" s="8"/>
    </row>
    <row r="253" spans="1:4" x14ac:dyDescent="0.25">
      <c r="A253" s="55">
        <v>45383</v>
      </c>
      <c r="B253" s="50">
        <v>3.3875610946890289</v>
      </c>
      <c r="C253" s="50">
        <v>2.9142489222428791</v>
      </c>
      <c r="D253" s="8"/>
    </row>
    <row r="255" spans="1:4" x14ac:dyDescent="0.25">
      <c r="A255" s="46" t="s">
        <v>459</v>
      </c>
      <c r="B255" s="141"/>
    </row>
    <row r="256" spans="1:4" x14ac:dyDescent="0.25">
      <c r="A256" t="s">
        <v>494</v>
      </c>
    </row>
    <row r="258" spans="1:7" x14ac:dyDescent="0.25">
      <c r="A258" s="46" t="s">
        <v>455</v>
      </c>
    </row>
    <row r="259" spans="1:7" s="4" customFormat="1" ht="90" x14ac:dyDescent="0.25">
      <c r="B259" s="91" t="s">
        <v>57</v>
      </c>
      <c r="C259" s="91" t="s">
        <v>488</v>
      </c>
      <c r="D259" s="91"/>
      <c r="E259" s="91" t="s">
        <v>490</v>
      </c>
      <c r="F259" s="91" t="s">
        <v>491</v>
      </c>
    </row>
    <row r="260" spans="1:7" x14ac:dyDescent="0.25">
      <c r="B260" s="1" t="s">
        <v>489</v>
      </c>
      <c r="C260" s="1" t="s">
        <v>489</v>
      </c>
      <c r="D260" s="1" t="s">
        <v>226</v>
      </c>
      <c r="E260" s="1" t="s">
        <v>489</v>
      </c>
      <c r="F260" s="1" t="s">
        <v>86</v>
      </c>
      <c r="G260" s="1" t="s">
        <v>226</v>
      </c>
    </row>
    <row r="261" spans="1:7" x14ac:dyDescent="0.25">
      <c r="A261" s="76">
        <v>45383</v>
      </c>
      <c r="B261" s="56">
        <v>1.5693338333333333</v>
      </c>
      <c r="C261" s="56">
        <v>1.0789580833333332</v>
      </c>
      <c r="D261" s="14">
        <v>1.8695295518872612</v>
      </c>
      <c r="E261" s="14">
        <v>221.01552208333359</v>
      </c>
      <c r="F261" s="14">
        <v>140.83397514847877</v>
      </c>
      <c r="G261" s="14">
        <v>-0.45780378938685695</v>
      </c>
    </row>
    <row r="270" spans="1:7" x14ac:dyDescent="0.25">
      <c r="A270" s="37"/>
      <c r="C270" s="37"/>
    </row>
    <row r="271" spans="1:7" x14ac:dyDescent="0.25">
      <c r="A271" s="37"/>
      <c r="C271" s="37"/>
    </row>
    <row r="272" spans="1:7" x14ac:dyDescent="0.25">
      <c r="A272" s="37"/>
      <c r="C272" s="37"/>
    </row>
    <row r="273" spans="1:7" x14ac:dyDescent="0.25">
      <c r="A273" s="37"/>
      <c r="C273" s="37"/>
    </row>
    <row r="274" spans="1:7" x14ac:dyDescent="0.25">
      <c r="A274" s="37"/>
      <c r="C274" s="37"/>
    </row>
    <row r="275" spans="1:7" x14ac:dyDescent="0.25">
      <c r="A275" s="37"/>
      <c r="C275" s="37"/>
    </row>
    <row r="276" spans="1:7" x14ac:dyDescent="0.25">
      <c r="A276" s="31"/>
      <c r="B276" s="31"/>
      <c r="C276" s="31"/>
    </row>
    <row r="277" spans="1:7" x14ac:dyDescent="0.25">
      <c r="A277" s="31"/>
      <c r="B277" s="31"/>
      <c r="C277" s="31"/>
    </row>
    <row r="278" spans="1:7" x14ac:dyDescent="0.25">
      <c r="A278" s="37"/>
      <c r="C278" s="37"/>
    </row>
    <row r="279" spans="1:7" x14ac:dyDescent="0.25">
      <c r="A279" s="37"/>
      <c r="C279" s="37"/>
    </row>
    <row r="280" spans="1:7" x14ac:dyDescent="0.25">
      <c r="A280" s="37"/>
      <c r="C280" s="37"/>
      <c r="D280" s="37"/>
      <c r="E280" s="37"/>
      <c r="F280" s="37"/>
      <c r="G280" s="37"/>
    </row>
    <row r="281" spans="1:7" x14ac:dyDescent="0.25">
      <c r="A281" s="31"/>
      <c r="B281" s="12"/>
      <c r="C281" s="12"/>
      <c r="E281" s="31"/>
      <c r="F281" s="7"/>
      <c r="G281" s="2"/>
    </row>
    <row r="282" spans="1:7" x14ac:dyDescent="0.25">
      <c r="A282" s="31"/>
      <c r="B282" s="12"/>
      <c r="C282" s="12"/>
      <c r="E282" s="31"/>
      <c r="F282" s="7"/>
      <c r="G282" s="2"/>
    </row>
    <row r="283" spans="1:7" x14ac:dyDescent="0.25">
      <c r="A283" s="31"/>
      <c r="B283" s="12"/>
      <c r="C283" s="12"/>
      <c r="E283" s="31"/>
      <c r="F283" s="7"/>
      <c r="G283" s="2"/>
    </row>
    <row r="284" spans="1:7" x14ac:dyDescent="0.25">
      <c r="A284" s="31"/>
      <c r="B284" s="12"/>
      <c r="C284" s="12"/>
      <c r="E284" s="31"/>
      <c r="F284" s="7"/>
      <c r="G284" s="2"/>
    </row>
    <row r="285" spans="1:7" x14ac:dyDescent="0.25">
      <c r="A285" s="31"/>
      <c r="B285" s="12"/>
      <c r="C285" s="12"/>
      <c r="E285" s="31"/>
      <c r="F285" s="7"/>
      <c r="G285" s="2"/>
    </row>
    <row r="286" spans="1:7" x14ac:dyDescent="0.25">
      <c r="A286" s="31"/>
      <c r="B286" s="12"/>
      <c r="C286" s="12"/>
      <c r="E286" s="31"/>
      <c r="F286" s="7"/>
      <c r="G286" s="2"/>
    </row>
    <row r="287" spans="1:7" x14ac:dyDescent="0.25">
      <c r="A287" s="31"/>
      <c r="B287" s="12"/>
      <c r="C287" s="12"/>
      <c r="E287" s="31"/>
      <c r="F287" s="7"/>
      <c r="G287" s="2"/>
    </row>
    <row r="288" spans="1:7" x14ac:dyDescent="0.25">
      <c r="A288" s="31"/>
      <c r="B288" s="12"/>
      <c r="C288" s="12"/>
      <c r="E288" s="31"/>
      <c r="F288" s="7"/>
      <c r="G288" s="2"/>
    </row>
    <row r="289" spans="1:7" x14ac:dyDescent="0.25">
      <c r="A289" s="31"/>
      <c r="B289" s="12"/>
      <c r="C289" s="12"/>
      <c r="E289" s="31"/>
      <c r="F289" s="7"/>
      <c r="G289" s="2"/>
    </row>
    <row r="290" spans="1:7" x14ac:dyDescent="0.25">
      <c r="A290" s="31"/>
      <c r="B290" s="12"/>
      <c r="C290" s="12"/>
      <c r="E290" s="31"/>
      <c r="F290" s="7"/>
      <c r="G290" s="2"/>
    </row>
    <row r="291" spans="1:7" x14ac:dyDescent="0.25">
      <c r="A291" s="31"/>
      <c r="B291" s="12"/>
      <c r="C291" s="12"/>
      <c r="E291" s="31"/>
      <c r="F291" s="7"/>
      <c r="G291" s="2"/>
    </row>
    <row r="292" spans="1:7" x14ac:dyDescent="0.25">
      <c r="A292" s="31"/>
      <c r="B292" s="12"/>
      <c r="C292" s="12"/>
      <c r="E292" s="31"/>
      <c r="F292" s="7"/>
      <c r="G292" s="7"/>
    </row>
    <row r="293" spans="1:7" x14ac:dyDescent="0.25">
      <c r="A293" s="31"/>
      <c r="B293" s="12"/>
      <c r="C293" s="12"/>
      <c r="E293" s="31"/>
      <c r="F293" s="7"/>
      <c r="G293" s="7"/>
    </row>
    <row r="294" spans="1:7" x14ac:dyDescent="0.25">
      <c r="A294" s="31"/>
      <c r="B294" s="12"/>
      <c r="C294" s="12"/>
      <c r="E294" s="31"/>
      <c r="F294" s="7"/>
      <c r="G294" s="7"/>
    </row>
    <row r="295" spans="1:7" x14ac:dyDescent="0.25">
      <c r="A295" s="31"/>
      <c r="B295" s="12"/>
      <c r="C295" s="12"/>
      <c r="E295" s="31"/>
      <c r="F295" s="7"/>
      <c r="G295" s="7"/>
    </row>
    <row r="296" spans="1:7" x14ac:dyDescent="0.25">
      <c r="A296" s="31"/>
      <c r="B296" s="12"/>
      <c r="C296" s="12"/>
      <c r="E296" s="31"/>
      <c r="F296" s="7"/>
      <c r="G296" s="7"/>
    </row>
    <row r="297" spans="1:7" x14ac:dyDescent="0.25">
      <c r="A297" s="31"/>
      <c r="B297" s="12"/>
      <c r="C297" s="12"/>
      <c r="E297" s="31"/>
      <c r="F297" s="7"/>
      <c r="G297" s="7"/>
    </row>
    <row r="298" spans="1:7" x14ac:dyDescent="0.25">
      <c r="A298" s="31"/>
      <c r="B298" s="12"/>
      <c r="C298" s="12"/>
      <c r="E298" s="31"/>
      <c r="F298" s="7"/>
      <c r="G298" s="7"/>
    </row>
    <row r="299" spans="1:7" x14ac:dyDescent="0.25">
      <c r="A299" s="31"/>
      <c r="B299" s="12"/>
      <c r="C299" s="12"/>
      <c r="E299" s="31"/>
      <c r="F299" s="7"/>
      <c r="G299" s="7"/>
    </row>
    <row r="300" spans="1:7" x14ac:dyDescent="0.25">
      <c r="A300" s="31"/>
      <c r="B300" s="12"/>
      <c r="C300" s="12"/>
      <c r="E300" s="31"/>
      <c r="F300" s="7"/>
      <c r="G300" s="7"/>
    </row>
    <row r="301" spans="1:7" x14ac:dyDescent="0.25">
      <c r="A301" s="31"/>
      <c r="B301" s="12"/>
      <c r="C301" s="12"/>
      <c r="E301" s="31"/>
      <c r="F301" s="7"/>
      <c r="G301" s="7"/>
    </row>
    <row r="302" spans="1:7" x14ac:dyDescent="0.25">
      <c r="A302" s="31"/>
      <c r="B302" s="12"/>
      <c r="C302" s="12"/>
      <c r="E302" s="31"/>
      <c r="F302" s="7"/>
      <c r="G302" s="7"/>
    </row>
    <row r="303" spans="1:7" x14ac:dyDescent="0.25">
      <c r="A303" s="31"/>
      <c r="B303" s="12"/>
      <c r="C303" s="12"/>
      <c r="E303" s="31"/>
      <c r="F303" s="7"/>
      <c r="G303" s="7"/>
    </row>
    <row r="304" spans="1:7" x14ac:dyDescent="0.25">
      <c r="A304" s="31"/>
      <c r="B304" s="12"/>
      <c r="C304" s="12"/>
      <c r="E304" s="31"/>
      <c r="F304" s="7"/>
      <c r="G304" s="7"/>
    </row>
    <row r="305" spans="1:7" x14ac:dyDescent="0.25">
      <c r="A305" s="31"/>
      <c r="B305" s="12"/>
      <c r="C305" s="12"/>
      <c r="E305" s="31"/>
      <c r="F305" s="7"/>
      <c r="G305" s="7"/>
    </row>
    <row r="306" spans="1:7" x14ac:dyDescent="0.25">
      <c r="A306" s="31"/>
      <c r="B306" s="12"/>
      <c r="C306" s="12"/>
      <c r="E306" s="31"/>
      <c r="F306" s="7"/>
      <c r="G306" s="7"/>
    </row>
    <row r="307" spans="1:7" x14ac:dyDescent="0.25">
      <c r="A307" s="31"/>
      <c r="B307" s="12"/>
      <c r="C307" s="12"/>
      <c r="E307" s="31"/>
      <c r="F307" s="7"/>
      <c r="G307" s="7"/>
    </row>
    <row r="308" spans="1:7" x14ac:dyDescent="0.25">
      <c r="A308" s="31"/>
      <c r="B308" s="12"/>
      <c r="C308" s="12"/>
      <c r="E308" s="31"/>
      <c r="F308" s="7"/>
      <c r="G308" s="7"/>
    </row>
    <row r="309" spans="1:7" x14ac:dyDescent="0.25">
      <c r="A309" s="31"/>
      <c r="B309" s="12"/>
      <c r="C309" s="12"/>
      <c r="E309" s="31"/>
      <c r="F309" s="7"/>
      <c r="G309" s="7"/>
    </row>
    <row r="310" spans="1:7" x14ac:dyDescent="0.25">
      <c r="A310" s="31"/>
      <c r="B310" s="12"/>
      <c r="C310" s="12"/>
      <c r="E310" s="31"/>
      <c r="F310" s="7"/>
      <c r="G310" s="7"/>
    </row>
    <row r="311" spans="1:7" x14ac:dyDescent="0.25">
      <c r="A311" s="31"/>
      <c r="B311" s="12"/>
      <c r="C311" s="12"/>
      <c r="E311" s="31"/>
      <c r="F311" s="7"/>
      <c r="G311" s="7"/>
    </row>
    <row r="312" spans="1:7" x14ac:dyDescent="0.25">
      <c r="A312" s="31"/>
      <c r="B312" s="12"/>
      <c r="C312" s="12"/>
      <c r="E312" s="31"/>
      <c r="F312" s="7"/>
      <c r="G312" s="7"/>
    </row>
    <row r="313" spans="1:7" x14ac:dyDescent="0.25">
      <c r="A313" s="31"/>
      <c r="B313" s="12"/>
      <c r="C313" s="12"/>
      <c r="E313" s="31"/>
      <c r="F313" s="7"/>
      <c r="G313" s="7"/>
    </row>
    <row r="314" spans="1:7" x14ac:dyDescent="0.25">
      <c r="A314" s="31"/>
      <c r="B314" s="12"/>
      <c r="C314" s="12"/>
      <c r="E314" s="31"/>
      <c r="F314" s="7"/>
      <c r="G314" s="7"/>
    </row>
    <row r="315" spans="1:7" x14ac:dyDescent="0.25">
      <c r="A315" s="31"/>
      <c r="B315" s="12"/>
      <c r="C315" s="12"/>
      <c r="E315" s="31"/>
      <c r="F315" s="7"/>
      <c r="G315" s="7"/>
    </row>
    <row r="316" spans="1:7" x14ac:dyDescent="0.25">
      <c r="A316" s="31"/>
      <c r="B316" s="12"/>
      <c r="C316" s="12"/>
      <c r="E316" s="31"/>
      <c r="F316" s="7"/>
      <c r="G316" s="7"/>
    </row>
    <row r="317" spans="1:7" x14ac:dyDescent="0.25">
      <c r="A317" s="31"/>
      <c r="B317" s="12"/>
      <c r="C317" s="12"/>
      <c r="E317" s="31"/>
      <c r="F317" s="7"/>
      <c r="G317" s="7"/>
    </row>
    <row r="318" spans="1:7" x14ac:dyDescent="0.25">
      <c r="A318" s="31"/>
      <c r="B318" s="12"/>
      <c r="C318" s="12"/>
      <c r="E318" s="31"/>
      <c r="F318" s="7"/>
      <c r="G318" s="7"/>
    </row>
    <row r="319" spans="1:7" x14ac:dyDescent="0.25">
      <c r="A319" s="31"/>
      <c r="B319" s="12"/>
      <c r="C319" s="12"/>
      <c r="E319" s="31"/>
      <c r="F319" s="7"/>
      <c r="G319" s="7"/>
    </row>
    <row r="320" spans="1:7" x14ac:dyDescent="0.25">
      <c r="A320" s="31"/>
      <c r="B320" s="12"/>
      <c r="C320" s="12"/>
      <c r="E320" s="31"/>
      <c r="F320" s="7"/>
      <c r="G320" s="7"/>
    </row>
    <row r="321" spans="1:7" x14ac:dyDescent="0.25">
      <c r="A321" s="31"/>
      <c r="B321" s="12"/>
      <c r="C321" s="12"/>
      <c r="E321" s="31"/>
      <c r="F321" s="7"/>
      <c r="G321" s="7"/>
    </row>
    <row r="322" spans="1:7" x14ac:dyDescent="0.25">
      <c r="A322" s="31"/>
      <c r="B322" s="12"/>
      <c r="C322" s="12"/>
      <c r="E322" s="31"/>
      <c r="F322" s="7"/>
      <c r="G322" s="7"/>
    </row>
    <row r="323" spans="1:7" x14ac:dyDescent="0.25">
      <c r="A323" s="31"/>
      <c r="B323" s="12"/>
      <c r="C323" s="12"/>
      <c r="E323" s="31"/>
      <c r="F323" s="7"/>
      <c r="G323" s="7"/>
    </row>
    <row r="324" spans="1:7" x14ac:dyDescent="0.25">
      <c r="A324" s="31"/>
      <c r="B324" s="12"/>
      <c r="C324" s="12"/>
      <c r="E324" s="31"/>
      <c r="F324" s="7"/>
      <c r="G324" s="7"/>
    </row>
    <row r="325" spans="1:7" x14ac:dyDescent="0.25">
      <c r="A325" s="31"/>
      <c r="B325" s="12"/>
      <c r="C325" s="12"/>
      <c r="E325" s="31"/>
      <c r="F325" s="7"/>
      <c r="G325" s="7"/>
    </row>
    <row r="326" spans="1:7" x14ac:dyDescent="0.25">
      <c r="A326" s="31"/>
      <c r="B326" s="12"/>
      <c r="C326" s="12"/>
      <c r="E326" s="31"/>
      <c r="F326" s="7"/>
      <c r="G326" s="7"/>
    </row>
    <row r="327" spans="1:7" x14ac:dyDescent="0.25">
      <c r="A327" s="31"/>
      <c r="B327" s="12"/>
      <c r="C327" s="12"/>
      <c r="E327" s="31"/>
      <c r="F327" s="7"/>
      <c r="G327" s="7"/>
    </row>
    <row r="328" spans="1:7" x14ac:dyDescent="0.25">
      <c r="A328" s="31"/>
      <c r="B328" s="12"/>
      <c r="C328" s="12"/>
      <c r="E328" s="31"/>
      <c r="F328" s="7"/>
      <c r="G328" s="7"/>
    </row>
    <row r="329" spans="1:7" x14ac:dyDescent="0.25">
      <c r="A329" s="31"/>
      <c r="B329" s="12"/>
      <c r="C329" s="12"/>
      <c r="E329" s="31"/>
      <c r="F329" s="7"/>
      <c r="G329" s="7"/>
    </row>
    <row r="330" spans="1:7" x14ac:dyDescent="0.25">
      <c r="A330" s="31"/>
      <c r="B330" s="12"/>
      <c r="C330" s="12"/>
      <c r="E330" s="31"/>
      <c r="F330" s="7"/>
      <c r="G330" s="7"/>
    </row>
    <row r="331" spans="1:7" x14ac:dyDescent="0.25">
      <c r="A331" s="31"/>
      <c r="B331" s="12"/>
      <c r="C331" s="12"/>
      <c r="E331" s="31"/>
      <c r="F331" s="7"/>
      <c r="G331" s="7"/>
    </row>
    <row r="332" spans="1:7" x14ac:dyDescent="0.25">
      <c r="A332" s="31"/>
      <c r="B332" s="12"/>
      <c r="C332" s="12"/>
      <c r="E332" s="31"/>
      <c r="F332" s="7"/>
      <c r="G332" s="7"/>
    </row>
    <row r="333" spans="1:7" x14ac:dyDescent="0.25">
      <c r="A333" s="31"/>
      <c r="B333" s="12"/>
      <c r="C333" s="12"/>
      <c r="E333" s="31"/>
      <c r="F333" s="7"/>
      <c r="G333" s="7"/>
    </row>
    <row r="334" spans="1:7" x14ac:dyDescent="0.25">
      <c r="A334" s="31"/>
      <c r="B334" s="12"/>
      <c r="C334" s="12"/>
      <c r="E334" s="31"/>
      <c r="F334" s="7"/>
      <c r="G334" s="7"/>
    </row>
    <row r="335" spans="1:7" x14ac:dyDescent="0.25">
      <c r="A335" s="31"/>
      <c r="B335" s="12"/>
      <c r="C335" s="12"/>
      <c r="E335" s="31"/>
      <c r="F335" s="7"/>
      <c r="G335" s="7"/>
    </row>
    <row r="336" spans="1:7" x14ac:dyDescent="0.25">
      <c r="A336" s="31"/>
      <c r="B336" s="12"/>
      <c r="C336" s="12"/>
      <c r="E336" s="31"/>
      <c r="F336" s="7"/>
      <c r="G336" s="7"/>
    </row>
    <row r="337" spans="1:7" x14ac:dyDescent="0.25">
      <c r="A337" s="31"/>
      <c r="B337" s="12"/>
      <c r="C337" s="12"/>
      <c r="E337" s="31"/>
      <c r="F337" s="7"/>
      <c r="G337" s="7"/>
    </row>
    <row r="338" spans="1:7" x14ac:dyDescent="0.25">
      <c r="A338" s="31"/>
      <c r="B338" s="12"/>
      <c r="C338" s="12"/>
      <c r="E338" s="31"/>
      <c r="F338" s="7"/>
      <c r="G338" s="7"/>
    </row>
    <row r="339" spans="1:7" x14ac:dyDescent="0.25">
      <c r="A339" s="31"/>
      <c r="B339" s="12"/>
      <c r="C339" s="12"/>
      <c r="E339" s="31"/>
      <c r="F339" s="7"/>
      <c r="G339" s="7"/>
    </row>
    <row r="340" spans="1:7" x14ac:dyDescent="0.25">
      <c r="A340" s="31"/>
      <c r="B340" s="12"/>
      <c r="C340" s="12"/>
      <c r="E340" s="31"/>
      <c r="F340" s="7"/>
      <c r="G340" s="7"/>
    </row>
    <row r="341" spans="1:7" x14ac:dyDescent="0.25">
      <c r="A341" s="31"/>
      <c r="B341" s="12"/>
      <c r="C341" s="12"/>
      <c r="E341" s="31"/>
      <c r="F341" s="7"/>
      <c r="G341" s="7"/>
    </row>
    <row r="342" spans="1:7" x14ac:dyDescent="0.25">
      <c r="A342" s="31"/>
      <c r="B342" s="12"/>
      <c r="C342" s="12"/>
      <c r="E342" s="31"/>
      <c r="F342" s="7"/>
      <c r="G342" s="7"/>
    </row>
    <row r="343" spans="1:7" x14ac:dyDescent="0.25">
      <c r="A343" s="31"/>
      <c r="B343" s="12"/>
      <c r="C343" s="12"/>
      <c r="E343" s="31"/>
      <c r="F343" s="7"/>
      <c r="G343" s="7"/>
    </row>
    <row r="344" spans="1:7" x14ac:dyDescent="0.25">
      <c r="A344" s="31"/>
      <c r="B344" s="12"/>
      <c r="C344" s="12"/>
      <c r="E344" s="31"/>
      <c r="F344" s="7"/>
      <c r="G344" s="7"/>
    </row>
    <row r="345" spans="1:7" x14ac:dyDescent="0.25">
      <c r="A345" s="31"/>
      <c r="B345" s="12"/>
      <c r="C345" s="12"/>
      <c r="E345" s="31"/>
      <c r="F345" s="7"/>
      <c r="G345" s="7"/>
    </row>
    <row r="346" spans="1:7" x14ac:dyDescent="0.25">
      <c r="A346" s="31"/>
      <c r="B346" s="12"/>
      <c r="C346" s="12"/>
      <c r="E346" s="31"/>
      <c r="F346" s="7"/>
      <c r="G346" s="7"/>
    </row>
    <row r="347" spans="1:7" x14ac:dyDescent="0.25">
      <c r="A347" s="31"/>
      <c r="B347" s="12"/>
      <c r="C347" s="12"/>
      <c r="E347" s="31"/>
      <c r="F347" s="7"/>
      <c r="G347" s="7"/>
    </row>
    <row r="348" spans="1:7" x14ac:dyDescent="0.25">
      <c r="A348" s="31"/>
      <c r="B348" s="12"/>
      <c r="C348" s="12"/>
      <c r="E348" s="31"/>
      <c r="F348" s="7"/>
      <c r="G348" s="7"/>
    </row>
    <row r="349" spans="1:7" x14ac:dyDescent="0.25">
      <c r="A349" s="31"/>
      <c r="B349" s="12"/>
      <c r="C349" s="12"/>
      <c r="E349" s="31"/>
      <c r="F349" s="7"/>
      <c r="G349" s="7"/>
    </row>
    <row r="350" spans="1:7" x14ac:dyDescent="0.25">
      <c r="A350" s="31"/>
      <c r="B350" s="12"/>
      <c r="C350" s="12"/>
      <c r="E350" s="31"/>
      <c r="F350" s="7"/>
      <c r="G350" s="7"/>
    </row>
    <row r="351" spans="1:7" x14ac:dyDescent="0.25">
      <c r="A351" s="31"/>
      <c r="B351" s="12"/>
      <c r="C351" s="12"/>
      <c r="E351" s="31"/>
      <c r="F351" s="7"/>
      <c r="G351" s="7"/>
    </row>
    <row r="352" spans="1:7" x14ac:dyDescent="0.25">
      <c r="A352" s="31"/>
      <c r="B352" s="12"/>
      <c r="C352" s="12"/>
      <c r="E352" s="31"/>
      <c r="F352" s="7"/>
      <c r="G352" s="7"/>
    </row>
    <row r="353" spans="1:7" x14ac:dyDescent="0.25">
      <c r="A353" s="31"/>
      <c r="B353" s="12"/>
      <c r="C353" s="12"/>
      <c r="E353" s="31"/>
      <c r="F353" s="7"/>
      <c r="G353" s="7"/>
    </row>
    <row r="354" spans="1:7" x14ac:dyDescent="0.25">
      <c r="A354" s="31"/>
      <c r="B354" s="12"/>
      <c r="C354" s="12"/>
      <c r="E354" s="31"/>
      <c r="F354" s="7"/>
      <c r="G354" s="7"/>
    </row>
    <row r="355" spans="1:7" x14ac:dyDescent="0.25">
      <c r="A355" s="31"/>
      <c r="B355" s="12"/>
      <c r="C355" s="12"/>
      <c r="E355" s="31"/>
      <c r="F355" s="7"/>
      <c r="G355" s="7"/>
    </row>
    <row r="356" spans="1:7" x14ac:dyDescent="0.25">
      <c r="A356" s="31"/>
      <c r="B356" s="12"/>
      <c r="C356" s="12"/>
      <c r="E356" s="31"/>
      <c r="F356" s="7"/>
      <c r="G356" s="7"/>
    </row>
    <row r="357" spans="1:7" x14ac:dyDescent="0.25">
      <c r="A357" s="31"/>
      <c r="B357" s="12"/>
      <c r="C357" s="12"/>
      <c r="E357" s="31"/>
      <c r="F357" s="7"/>
      <c r="G357" s="7"/>
    </row>
    <row r="358" spans="1:7" x14ac:dyDescent="0.25">
      <c r="A358" s="31"/>
      <c r="B358" s="12"/>
      <c r="C358" s="12"/>
      <c r="E358" s="31"/>
      <c r="F358" s="7"/>
      <c r="G358" s="7"/>
    </row>
    <row r="359" spans="1:7" x14ac:dyDescent="0.25">
      <c r="A359" s="31"/>
      <c r="B359" s="12"/>
      <c r="C359" s="12"/>
      <c r="E359" s="31"/>
      <c r="F359" s="7"/>
      <c r="G359" s="7"/>
    </row>
    <row r="360" spans="1:7" x14ac:dyDescent="0.25">
      <c r="A360" s="31"/>
      <c r="B360" s="12"/>
      <c r="C360" s="12"/>
      <c r="E360" s="31"/>
      <c r="F360" s="7"/>
      <c r="G360" s="7"/>
    </row>
    <row r="361" spans="1:7" x14ac:dyDescent="0.25">
      <c r="A361" s="31"/>
      <c r="B361" s="12"/>
      <c r="C361" s="12"/>
      <c r="E361" s="31"/>
      <c r="F361" s="7"/>
      <c r="G361" s="7"/>
    </row>
    <row r="362" spans="1:7" x14ac:dyDescent="0.25">
      <c r="A362" s="31"/>
      <c r="B362" s="12"/>
      <c r="C362" s="12"/>
      <c r="E362" s="31"/>
      <c r="F362" s="7"/>
      <c r="G362" s="7"/>
    </row>
    <row r="363" spans="1:7" x14ac:dyDescent="0.25">
      <c r="A363" s="31"/>
      <c r="B363" s="12"/>
      <c r="C363" s="12"/>
      <c r="E363" s="31"/>
      <c r="F363" s="7"/>
      <c r="G363" s="7"/>
    </row>
    <row r="364" spans="1:7" x14ac:dyDescent="0.25">
      <c r="A364" s="31"/>
      <c r="B364" s="12"/>
      <c r="C364" s="12"/>
      <c r="E364" s="31"/>
      <c r="F364" s="7"/>
      <c r="G364" s="7"/>
    </row>
    <row r="365" spans="1:7" x14ac:dyDescent="0.25">
      <c r="A365" s="31"/>
      <c r="B365" s="12"/>
      <c r="C365" s="12"/>
      <c r="E365" s="31"/>
      <c r="F365" s="7"/>
      <c r="G365" s="7"/>
    </row>
    <row r="366" spans="1:7" x14ac:dyDescent="0.25">
      <c r="A366" s="31"/>
      <c r="B366" s="12"/>
      <c r="C366" s="12"/>
      <c r="E366" s="31"/>
      <c r="F366" s="7"/>
      <c r="G366" s="7"/>
    </row>
    <row r="367" spans="1:7" x14ac:dyDescent="0.25">
      <c r="A367" s="31"/>
      <c r="B367" s="12"/>
      <c r="C367" s="12"/>
      <c r="E367" s="31"/>
      <c r="F367" s="7"/>
      <c r="G367" s="7"/>
    </row>
    <row r="368" spans="1:7" x14ac:dyDescent="0.25">
      <c r="A368" s="31"/>
      <c r="B368" s="12"/>
      <c r="C368" s="12"/>
      <c r="E368" s="31"/>
      <c r="F368" s="7"/>
      <c r="G368" s="7"/>
    </row>
    <row r="369" spans="1:7" x14ac:dyDescent="0.25">
      <c r="A369" s="31"/>
      <c r="B369" s="12"/>
      <c r="C369" s="12"/>
      <c r="E369" s="31"/>
      <c r="F369" s="7"/>
      <c r="G369" s="7"/>
    </row>
    <row r="370" spans="1:7" x14ac:dyDescent="0.25">
      <c r="A370" s="31"/>
      <c r="B370" s="12"/>
      <c r="C370" s="12"/>
      <c r="E370" s="31"/>
      <c r="F370" s="7"/>
      <c r="G370" s="7"/>
    </row>
    <row r="371" spans="1:7" x14ac:dyDescent="0.25">
      <c r="A371" s="31"/>
      <c r="B371" s="12"/>
      <c r="C371" s="12"/>
      <c r="E371" s="31"/>
      <c r="F371" s="7"/>
      <c r="G371" s="7"/>
    </row>
    <row r="372" spans="1:7" x14ac:dyDescent="0.25">
      <c r="A372" s="31"/>
      <c r="B372" s="12"/>
      <c r="C372" s="12"/>
      <c r="E372" s="31"/>
      <c r="F372" s="7"/>
      <c r="G372" s="7"/>
    </row>
    <row r="373" spans="1:7" x14ac:dyDescent="0.25">
      <c r="A373" s="31"/>
      <c r="B373" s="12"/>
      <c r="C373" s="12"/>
      <c r="E373" s="31"/>
      <c r="F373" s="7"/>
      <c r="G373" s="7"/>
    </row>
    <row r="374" spans="1:7" x14ac:dyDescent="0.25">
      <c r="A374" s="31"/>
      <c r="B374" s="12"/>
      <c r="C374" s="12"/>
      <c r="E374" s="31"/>
      <c r="F374" s="7"/>
      <c r="G374" s="7"/>
    </row>
    <row r="375" spans="1:7" x14ac:dyDescent="0.25">
      <c r="A375" s="31"/>
      <c r="B375" s="12"/>
      <c r="C375" s="12"/>
      <c r="E375" s="31"/>
      <c r="F375" s="7"/>
      <c r="G375" s="7"/>
    </row>
    <row r="376" spans="1:7" x14ac:dyDescent="0.25">
      <c r="A376" s="31"/>
      <c r="B376" s="12"/>
      <c r="C376" s="12"/>
      <c r="E376" s="31"/>
      <c r="F376" s="7"/>
      <c r="G376" s="7"/>
    </row>
    <row r="377" spans="1:7" x14ac:dyDescent="0.25">
      <c r="A377" s="31"/>
      <c r="B377" s="12"/>
      <c r="C377" s="12"/>
      <c r="E377" s="31"/>
      <c r="F377" s="7"/>
      <c r="G377" s="7"/>
    </row>
    <row r="378" spans="1:7" x14ac:dyDescent="0.25">
      <c r="A378" s="31"/>
      <c r="B378" s="12"/>
      <c r="C378" s="12"/>
      <c r="E378" s="31"/>
      <c r="F378" s="7"/>
      <c r="G378" s="7"/>
    </row>
    <row r="379" spans="1:7" x14ac:dyDescent="0.25">
      <c r="A379" s="31"/>
      <c r="B379" s="12"/>
      <c r="C379" s="12"/>
      <c r="E379" s="31"/>
      <c r="F379" s="7"/>
      <c r="G379" s="7"/>
    </row>
    <row r="380" spans="1:7" x14ac:dyDescent="0.25">
      <c r="A380" s="31"/>
      <c r="B380" s="12"/>
      <c r="C380" s="12"/>
      <c r="E380" s="31"/>
      <c r="F380" s="7"/>
      <c r="G380" s="7"/>
    </row>
    <row r="381" spans="1:7" x14ac:dyDescent="0.25">
      <c r="A381" s="31"/>
      <c r="B381" s="12"/>
      <c r="C381" s="12"/>
      <c r="E381" s="31"/>
      <c r="F381" s="7"/>
      <c r="G381" s="7"/>
    </row>
    <row r="382" spans="1:7" x14ac:dyDescent="0.25">
      <c r="A382" s="31"/>
      <c r="B382" s="12"/>
      <c r="C382" s="12"/>
      <c r="E382" s="31"/>
      <c r="F382" s="7"/>
      <c r="G382" s="7"/>
    </row>
    <row r="383" spans="1:7" x14ac:dyDescent="0.25">
      <c r="A383" s="31"/>
      <c r="B383" s="12"/>
      <c r="C383" s="12"/>
      <c r="E383" s="31"/>
      <c r="F383" s="7"/>
      <c r="G383" s="7"/>
    </row>
    <row r="384" spans="1:7" x14ac:dyDescent="0.25">
      <c r="A384" s="31"/>
      <c r="B384" s="12"/>
      <c r="C384" s="12"/>
      <c r="E384" s="31"/>
      <c r="F384" s="7"/>
      <c r="G384" s="7"/>
    </row>
    <row r="385" spans="1:7" x14ac:dyDescent="0.25">
      <c r="A385" s="31"/>
      <c r="B385" s="12"/>
      <c r="C385" s="12"/>
      <c r="E385" s="31"/>
      <c r="F385" s="7"/>
      <c r="G385" s="7"/>
    </row>
    <row r="386" spans="1:7" x14ac:dyDescent="0.25">
      <c r="A386" s="31"/>
      <c r="B386" s="12"/>
      <c r="C386" s="12"/>
      <c r="E386" s="31"/>
      <c r="F386" s="7"/>
      <c r="G386" s="7"/>
    </row>
    <row r="387" spans="1:7" x14ac:dyDescent="0.25">
      <c r="A387" s="31"/>
      <c r="B387" s="12"/>
      <c r="C387" s="12"/>
      <c r="E387" s="31"/>
      <c r="F387" s="7"/>
      <c r="G387" s="7"/>
    </row>
    <row r="388" spans="1:7" x14ac:dyDescent="0.25">
      <c r="A388" s="31"/>
      <c r="B388" s="12"/>
      <c r="C388" s="12"/>
      <c r="E388" s="31"/>
      <c r="F388" s="7"/>
      <c r="G388" s="7"/>
    </row>
    <row r="389" spans="1:7" x14ac:dyDescent="0.25">
      <c r="A389" s="31"/>
      <c r="B389" s="12"/>
      <c r="C389" s="12"/>
      <c r="E389" s="31"/>
      <c r="F389" s="7"/>
      <c r="G389" s="7"/>
    </row>
    <row r="390" spans="1:7" x14ac:dyDescent="0.25">
      <c r="A390" s="31"/>
      <c r="B390" s="12"/>
      <c r="C390" s="12"/>
      <c r="E390" s="31"/>
      <c r="F390" s="7"/>
      <c r="G390" s="7"/>
    </row>
    <row r="391" spans="1:7" x14ac:dyDescent="0.25">
      <c r="A391" s="31"/>
      <c r="B391" s="12"/>
      <c r="C391" s="12"/>
      <c r="E391" s="31"/>
      <c r="F391" s="7"/>
      <c r="G391" s="7"/>
    </row>
    <row r="392" spans="1:7" x14ac:dyDescent="0.25">
      <c r="A392" s="31"/>
      <c r="B392" s="12"/>
      <c r="C392" s="12"/>
      <c r="E392" s="31"/>
      <c r="F392" s="7"/>
      <c r="G392" s="7"/>
    </row>
    <row r="393" spans="1:7" x14ac:dyDescent="0.25">
      <c r="A393" s="31"/>
      <c r="B393" s="12"/>
      <c r="C393" s="12"/>
      <c r="E393" s="31"/>
      <c r="F393" s="7"/>
      <c r="G393" s="7"/>
    </row>
    <row r="394" spans="1:7" x14ac:dyDescent="0.25">
      <c r="A394" s="31"/>
      <c r="B394" s="12"/>
      <c r="C394" s="12"/>
      <c r="E394" s="31"/>
      <c r="F394" s="7"/>
      <c r="G394" s="7"/>
    </row>
    <row r="395" spans="1:7" x14ac:dyDescent="0.25">
      <c r="A395" s="31"/>
      <c r="B395" s="12"/>
      <c r="C395" s="12"/>
      <c r="E395" s="31"/>
      <c r="F395" s="7"/>
      <c r="G395" s="7"/>
    </row>
    <row r="396" spans="1:7" x14ac:dyDescent="0.25">
      <c r="A396" s="31"/>
      <c r="B396" s="12"/>
      <c r="C396" s="12"/>
      <c r="E396" s="31"/>
      <c r="F396" s="7"/>
      <c r="G396" s="7"/>
    </row>
    <row r="397" spans="1:7" x14ac:dyDescent="0.25">
      <c r="A397" s="31"/>
      <c r="B397" s="12"/>
      <c r="C397" s="12"/>
      <c r="E397" s="31"/>
      <c r="F397" s="7"/>
      <c r="G397" s="7"/>
    </row>
    <row r="398" spans="1:7" x14ac:dyDescent="0.25">
      <c r="A398" s="31"/>
      <c r="B398" s="12"/>
      <c r="C398" s="12"/>
      <c r="E398" s="31"/>
      <c r="F398" s="7"/>
      <c r="G398" s="7"/>
    </row>
    <row r="399" spans="1:7" x14ac:dyDescent="0.25">
      <c r="A399" s="31"/>
      <c r="B399" s="12"/>
      <c r="C399" s="12"/>
      <c r="E399" s="31"/>
      <c r="F399" s="7"/>
      <c r="G399" s="7"/>
    </row>
    <row r="400" spans="1:7" x14ac:dyDescent="0.25">
      <c r="A400" s="31"/>
      <c r="B400" s="12"/>
      <c r="C400" s="12"/>
      <c r="E400" s="31"/>
      <c r="F400" s="7"/>
      <c r="G400" s="7"/>
    </row>
    <row r="401" spans="1:7" x14ac:dyDescent="0.25">
      <c r="A401" s="31"/>
      <c r="B401" s="12"/>
      <c r="C401" s="12"/>
      <c r="E401" s="31"/>
      <c r="F401" s="7"/>
      <c r="G401" s="7"/>
    </row>
    <row r="402" spans="1:7" x14ac:dyDescent="0.25">
      <c r="A402" s="31"/>
      <c r="B402" s="12"/>
      <c r="C402" s="12"/>
      <c r="E402" s="31"/>
      <c r="F402" s="7"/>
      <c r="G402" s="7"/>
    </row>
    <row r="403" spans="1:7" x14ac:dyDescent="0.25">
      <c r="A403" s="31"/>
      <c r="B403" s="12"/>
      <c r="C403" s="12"/>
      <c r="E403" s="31"/>
      <c r="F403" s="7"/>
      <c r="G403" s="7"/>
    </row>
    <row r="404" spans="1:7" x14ac:dyDescent="0.25">
      <c r="A404" s="31"/>
      <c r="B404" s="12"/>
      <c r="C404" s="12"/>
      <c r="E404" s="31"/>
      <c r="F404" s="7"/>
      <c r="G404" s="7"/>
    </row>
    <row r="405" spans="1:7" x14ac:dyDescent="0.25">
      <c r="A405" s="31"/>
      <c r="B405" s="12"/>
      <c r="C405" s="12"/>
      <c r="E405" s="31"/>
      <c r="F405" s="7"/>
      <c r="G405" s="7"/>
    </row>
    <row r="406" spans="1:7" x14ac:dyDescent="0.25">
      <c r="A406" s="31"/>
      <c r="B406" s="12"/>
      <c r="C406" s="12"/>
      <c r="E406" s="31"/>
      <c r="F406" s="7"/>
      <c r="G406" s="7"/>
    </row>
    <row r="407" spans="1:7" x14ac:dyDescent="0.25">
      <c r="A407" s="31"/>
      <c r="B407" s="12"/>
      <c r="C407" s="12"/>
      <c r="E407" s="31"/>
      <c r="F407" s="7"/>
      <c r="G407" s="7"/>
    </row>
    <row r="408" spans="1:7" x14ac:dyDescent="0.25">
      <c r="A408" s="31"/>
      <c r="B408" s="12"/>
      <c r="C408" s="12"/>
      <c r="E408" s="31"/>
      <c r="F408" s="7"/>
      <c r="G408" s="7"/>
    </row>
    <row r="409" spans="1:7" x14ac:dyDescent="0.25">
      <c r="A409" s="31"/>
      <c r="B409" s="12"/>
      <c r="C409" s="12"/>
      <c r="E409" s="31"/>
      <c r="F409" s="7"/>
      <c r="G409" s="7"/>
    </row>
    <row r="410" spans="1:7" x14ac:dyDescent="0.25">
      <c r="A410" s="31"/>
      <c r="B410" s="12"/>
      <c r="C410" s="12"/>
      <c r="E410" s="31"/>
      <c r="F410" s="7"/>
      <c r="G410" s="7"/>
    </row>
    <row r="411" spans="1:7" x14ac:dyDescent="0.25">
      <c r="A411" s="31"/>
      <c r="B411" s="12"/>
      <c r="C411" s="12"/>
      <c r="E411" s="31"/>
      <c r="F411" s="7"/>
      <c r="G411" s="7"/>
    </row>
    <row r="412" spans="1:7" x14ac:dyDescent="0.25">
      <c r="A412" s="31"/>
      <c r="B412" s="12"/>
      <c r="C412" s="12"/>
      <c r="E412" s="31"/>
      <c r="F412" s="7"/>
      <c r="G412" s="7"/>
    </row>
    <row r="413" spans="1:7" x14ac:dyDescent="0.25">
      <c r="A413" s="31"/>
      <c r="B413" s="12"/>
      <c r="C413" s="12"/>
      <c r="E413" s="31"/>
      <c r="F413" s="7"/>
      <c r="G413" s="7"/>
    </row>
    <row r="414" spans="1:7" x14ac:dyDescent="0.25">
      <c r="A414" s="31"/>
      <c r="B414" s="12"/>
      <c r="C414" s="12"/>
      <c r="E414" s="31"/>
      <c r="F414" s="7"/>
      <c r="G414" s="7"/>
    </row>
    <row r="415" spans="1:7" x14ac:dyDescent="0.25">
      <c r="A415" s="31"/>
      <c r="B415" s="12"/>
      <c r="C415" s="12"/>
      <c r="E415" s="31"/>
      <c r="F415" s="7"/>
      <c r="G415" s="7"/>
    </row>
    <row r="416" spans="1:7" x14ac:dyDescent="0.25">
      <c r="A416" s="31"/>
      <c r="B416" s="12"/>
      <c r="C416" s="12"/>
      <c r="E416" s="31"/>
      <c r="F416" s="7"/>
      <c r="G416" s="7"/>
    </row>
    <row r="417" spans="1:7" x14ac:dyDescent="0.25">
      <c r="A417" s="31"/>
      <c r="B417" s="12"/>
      <c r="C417" s="12"/>
      <c r="E417" s="31"/>
      <c r="F417" s="7"/>
      <c r="G417" s="7"/>
    </row>
    <row r="418" spans="1:7" x14ac:dyDescent="0.25">
      <c r="A418" s="31"/>
      <c r="B418" s="12"/>
      <c r="C418" s="12"/>
      <c r="E418" s="31"/>
      <c r="F418" s="7"/>
      <c r="G418" s="7"/>
    </row>
    <row r="419" spans="1:7" x14ac:dyDescent="0.25">
      <c r="A419" s="31"/>
      <c r="B419" s="12"/>
      <c r="C419" s="12"/>
      <c r="E419" s="31"/>
      <c r="F419" s="7"/>
      <c r="G419" s="7"/>
    </row>
    <row r="420" spans="1:7" x14ac:dyDescent="0.25">
      <c r="A420" s="31"/>
      <c r="B420" s="12"/>
      <c r="C420" s="12"/>
      <c r="E420" s="31"/>
      <c r="F420" s="7"/>
      <c r="G420" s="7"/>
    </row>
    <row r="421" spans="1:7" x14ac:dyDescent="0.25">
      <c r="A421" s="31"/>
      <c r="B421" s="12"/>
      <c r="C421" s="12"/>
      <c r="E421" s="31"/>
      <c r="F421" s="7"/>
      <c r="G421" s="7"/>
    </row>
    <row r="422" spans="1:7" x14ac:dyDescent="0.25">
      <c r="A422" s="31"/>
      <c r="B422" s="12"/>
      <c r="C422" s="12"/>
      <c r="E422" s="31"/>
      <c r="F422" s="7"/>
      <c r="G422" s="7"/>
    </row>
    <row r="423" spans="1:7" x14ac:dyDescent="0.25">
      <c r="A423" s="31"/>
      <c r="B423" s="12"/>
      <c r="C423" s="12"/>
      <c r="E423" s="31"/>
      <c r="F423" s="7"/>
      <c r="G423" s="7"/>
    </row>
    <row r="424" spans="1:7" x14ac:dyDescent="0.25">
      <c r="A424" s="31"/>
      <c r="B424" s="12"/>
      <c r="C424" s="12"/>
      <c r="E424" s="31"/>
      <c r="F424" s="7"/>
      <c r="G424" s="7"/>
    </row>
    <row r="425" spans="1:7" x14ac:dyDescent="0.25">
      <c r="A425" s="31"/>
      <c r="B425" s="12"/>
      <c r="C425" s="12"/>
      <c r="E425" s="31"/>
      <c r="F425" s="7"/>
      <c r="G425" s="7"/>
    </row>
    <row r="426" spans="1:7" x14ac:dyDescent="0.25">
      <c r="A426" s="31"/>
      <c r="B426" s="12"/>
      <c r="C426" s="12"/>
      <c r="E426" s="31"/>
      <c r="F426" s="7"/>
      <c r="G426" s="7"/>
    </row>
    <row r="427" spans="1:7" x14ac:dyDescent="0.25">
      <c r="A427" s="31"/>
      <c r="B427" s="12"/>
      <c r="C427" s="12"/>
      <c r="E427" s="31"/>
      <c r="F427" s="7"/>
      <c r="G427" s="7"/>
    </row>
    <row r="428" spans="1:7" x14ac:dyDescent="0.25">
      <c r="A428" s="31"/>
      <c r="B428" s="12"/>
      <c r="C428" s="12"/>
      <c r="E428" s="31"/>
      <c r="F428" s="7"/>
      <c r="G428" s="7"/>
    </row>
    <row r="429" spans="1:7" x14ac:dyDescent="0.25">
      <c r="A429" s="31"/>
      <c r="B429" s="12"/>
      <c r="C429" s="12"/>
      <c r="E429" s="31"/>
      <c r="F429" s="7"/>
      <c r="G429" s="7"/>
    </row>
    <row r="430" spans="1:7" x14ac:dyDescent="0.25">
      <c r="A430" s="31"/>
      <c r="B430" s="12"/>
      <c r="C430" s="12"/>
      <c r="E430" s="31"/>
      <c r="F430" s="7"/>
      <c r="G430" s="7"/>
    </row>
    <row r="431" spans="1:7" x14ac:dyDescent="0.25">
      <c r="A431" s="31"/>
      <c r="B431" s="12"/>
      <c r="C431" s="12"/>
      <c r="E431" s="31"/>
      <c r="F431" s="7"/>
      <c r="G431" s="7"/>
    </row>
    <row r="432" spans="1:7" x14ac:dyDescent="0.25">
      <c r="A432" s="31"/>
      <c r="B432" s="12"/>
      <c r="C432" s="12"/>
      <c r="E432" s="31"/>
      <c r="F432" s="7"/>
      <c r="G432" s="7"/>
    </row>
    <row r="433" spans="1:7" x14ac:dyDescent="0.25">
      <c r="A433" s="31"/>
      <c r="B433" s="12"/>
      <c r="C433" s="12"/>
      <c r="E433" s="31"/>
      <c r="F433" s="7"/>
      <c r="G433" s="7"/>
    </row>
    <row r="434" spans="1:7" x14ac:dyDescent="0.25">
      <c r="A434" s="31"/>
      <c r="B434" s="12"/>
      <c r="C434" s="12"/>
      <c r="E434" s="31"/>
      <c r="F434" s="7"/>
      <c r="G434" s="7"/>
    </row>
    <row r="435" spans="1:7" x14ac:dyDescent="0.25">
      <c r="A435" s="31"/>
      <c r="B435" s="12"/>
      <c r="C435" s="12"/>
      <c r="E435" s="31"/>
      <c r="F435" s="7"/>
      <c r="G435" s="7"/>
    </row>
    <row r="436" spans="1:7" x14ac:dyDescent="0.25">
      <c r="A436" s="31"/>
      <c r="B436" s="12"/>
      <c r="C436" s="12"/>
      <c r="E436" s="31"/>
      <c r="F436" s="7"/>
      <c r="G436" s="7"/>
    </row>
    <row r="437" spans="1:7" x14ac:dyDescent="0.25">
      <c r="A437" s="31"/>
      <c r="B437" s="12"/>
      <c r="C437" s="12"/>
      <c r="E437" s="31"/>
      <c r="F437" s="7"/>
      <c r="G437" s="7"/>
    </row>
    <row r="438" spans="1:7" x14ac:dyDescent="0.25">
      <c r="A438" s="31"/>
      <c r="B438" s="12"/>
      <c r="C438" s="12"/>
      <c r="E438" s="31"/>
      <c r="F438" s="7"/>
      <c r="G438" s="7"/>
    </row>
    <row r="439" spans="1:7" x14ac:dyDescent="0.25">
      <c r="A439" s="31"/>
      <c r="B439" s="12"/>
      <c r="C439" s="12"/>
      <c r="E439" s="31"/>
      <c r="F439" s="7"/>
      <c r="G439" s="7"/>
    </row>
    <row r="440" spans="1:7" x14ac:dyDescent="0.25">
      <c r="A440" s="31"/>
      <c r="B440" s="12"/>
      <c r="C440" s="12"/>
      <c r="E440" s="31"/>
      <c r="F440" s="7"/>
      <c r="G440" s="7"/>
    </row>
    <row r="441" spans="1:7" x14ac:dyDescent="0.25">
      <c r="A441" s="31"/>
      <c r="B441" s="12"/>
      <c r="C441" s="12"/>
      <c r="E441" s="31"/>
      <c r="F441" s="7"/>
      <c r="G441" s="7"/>
    </row>
    <row r="442" spans="1:7" x14ac:dyDescent="0.25">
      <c r="A442" s="31"/>
      <c r="B442" s="12"/>
      <c r="C442" s="12"/>
      <c r="E442" s="31"/>
      <c r="F442" s="7"/>
      <c r="G442" s="7"/>
    </row>
    <row r="443" spans="1:7" x14ac:dyDescent="0.25">
      <c r="A443" s="31"/>
      <c r="B443" s="12"/>
      <c r="C443" s="12"/>
      <c r="E443" s="31"/>
      <c r="F443" s="7"/>
      <c r="G443" s="7"/>
    </row>
    <row r="444" spans="1:7" x14ac:dyDescent="0.25">
      <c r="A444" s="31"/>
      <c r="B444" s="12"/>
      <c r="C444" s="12"/>
      <c r="E444" s="31"/>
      <c r="F444" s="7"/>
      <c r="G444" s="7"/>
    </row>
    <row r="445" spans="1:7" x14ac:dyDescent="0.25">
      <c r="A445" s="31"/>
      <c r="B445" s="12"/>
      <c r="C445" s="12"/>
      <c r="E445" s="31"/>
      <c r="F445" s="7"/>
      <c r="G445" s="7"/>
    </row>
    <row r="446" spans="1:7" x14ac:dyDescent="0.25">
      <c r="A446" s="31"/>
      <c r="B446" s="12"/>
      <c r="C446" s="12"/>
      <c r="E446" s="31"/>
      <c r="F446" s="7"/>
      <c r="G446" s="7"/>
    </row>
    <row r="447" spans="1:7" x14ac:dyDescent="0.25">
      <c r="A447" s="31"/>
      <c r="B447" s="12"/>
      <c r="C447" s="12"/>
      <c r="E447" s="31"/>
      <c r="F447" s="7"/>
      <c r="G447" s="7"/>
    </row>
    <row r="448" spans="1:7" x14ac:dyDescent="0.25">
      <c r="A448" s="31"/>
      <c r="B448" s="12"/>
      <c r="C448" s="12"/>
      <c r="E448" s="31"/>
      <c r="F448" s="7"/>
      <c r="G448" s="7"/>
    </row>
    <row r="449" spans="1:7" x14ac:dyDescent="0.25">
      <c r="A449" s="31"/>
      <c r="B449" s="12"/>
      <c r="C449" s="12"/>
      <c r="E449" s="31"/>
      <c r="F449" s="7"/>
      <c r="G449" s="7"/>
    </row>
    <row r="450" spans="1:7" x14ac:dyDescent="0.25">
      <c r="A450" s="31"/>
      <c r="B450" s="12"/>
      <c r="C450" s="12"/>
      <c r="E450" s="31"/>
      <c r="F450" s="7"/>
      <c r="G450" s="7"/>
    </row>
    <row r="451" spans="1:7" x14ac:dyDescent="0.25">
      <c r="A451" s="31"/>
      <c r="B451" s="12"/>
      <c r="C451" s="12"/>
      <c r="E451" s="31"/>
      <c r="F451" s="7"/>
      <c r="G451" s="7"/>
    </row>
    <row r="452" spans="1:7" x14ac:dyDescent="0.25">
      <c r="A452" s="31"/>
      <c r="B452" s="12"/>
      <c r="C452" s="12"/>
      <c r="E452" s="31"/>
      <c r="F452" s="7"/>
      <c r="G452" s="7"/>
    </row>
    <row r="453" spans="1:7" x14ac:dyDescent="0.25">
      <c r="A453" s="31"/>
      <c r="B453" s="12"/>
      <c r="C453" s="12"/>
      <c r="E453" s="31"/>
      <c r="F453" s="7"/>
      <c r="G453" s="7"/>
    </row>
    <row r="454" spans="1:7" x14ac:dyDescent="0.25">
      <c r="A454" s="31"/>
      <c r="B454" s="12"/>
      <c r="C454" s="12"/>
      <c r="E454" s="31"/>
      <c r="F454" s="7"/>
      <c r="G454" s="7"/>
    </row>
    <row r="455" spans="1:7" x14ac:dyDescent="0.25">
      <c r="A455" s="31"/>
      <c r="B455" s="12"/>
      <c r="C455" s="12"/>
      <c r="E455" s="31"/>
      <c r="F455" s="7"/>
      <c r="G455" s="7"/>
    </row>
    <row r="456" spans="1:7" x14ac:dyDescent="0.25">
      <c r="A456" s="31"/>
      <c r="B456" s="12"/>
      <c r="C456" s="12"/>
      <c r="E456" s="31"/>
      <c r="F456" s="7"/>
      <c r="G456" s="7"/>
    </row>
    <row r="457" spans="1:7" x14ac:dyDescent="0.25">
      <c r="A457" s="31"/>
      <c r="B457" s="12"/>
      <c r="C457" s="12"/>
      <c r="E457" s="31"/>
      <c r="F457" s="7"/>
      <c r="G457" s="7"/>
    </row>
    <row r="458" spans="1:7" x14ac:dyDescent="0.25">
      <c r="A458" s="31"/>
      <c r="B458" s="12"/>
      <c r="C458" s="12"/>
      <c r="E458" s="31"/>
      <c r="F458" s="7"/>
      <c r="G458" s="7"/>
    </row>
    <row r="459" spans="1:7" x14ac:dyDescent="0.25">
      <c r="A459" s="31"/>
      <c r="B459" s="12"/>
      <c r="C459" s="12"/>
      <c r="E459" s="31"/>
      <c r="F459" s="7"/>
      <c r="G459" s="7"/>
    </row>
    <row r="460" spans="1:7" x14ac:dyDescent="0.25">
      <c r="A460" s="31"/>
      <c r="B460" s="12"/>
      <c r="C460" s="12"/>
      <c r="E460" s="31"/>
      <c r="F460" s="7"/>
      <c r="G460" s="7"/>
    </row>
    <row r="461" spans="1:7" x14ac:dyDescent="0.25">
      <c r="A461" s="31"/>
      <c r="B461" s="12"/>
      <c r="C461" s="12"/>
      <c r="E461" s="31"/>
      <c r="F461" s="7"/>
      <c r="G461" s="7"/>
    </row>
    <row r="462" spans="1:7" x14ac:dyDescent="0.25">
      <c r="A462" s="31"/>
      <c r="B462" s="12"/>
      <c r="C462" s="12"/>
      <c r="E462" s="31"/>
      <c r="F462" s="7"/>
      <c r="G462" s="7"/>
    </row>
    <row r="463" spans="1:7" x14ac:dyDescent="0.25">
      <c r="A463" s="31"/>
      <c r="B463" s="12"/>
      <c r="C463" s="12"/>
      <c r="E463" s="31"/>
      <c r="F463" s="7"/>
      <c r="G463" s="7"/>
    </row>
    <row r="464" spans="1:7" x14ac:dyDescent="0.25">
      <c r="A464" s="31"/>
      <c r="B464" s="12"/>
      <c r="C464" s="12"/>
      <c r="E464" s="31"/>
      <c r="F464" s="7"/>
      <c r="G464" s="7"/>
    </row>
    <row r="465" spans="1:7" x14ac:dyDescent="0.25">
      <c r="A465" s="31"/>
      <c r="B465" s="12"/>
      <c r="C465" s="12"/>
      <c r="E465" s="31"/>
      <c r="F465" s="7"/>
      <c r="G465" s="7"/>
    </row>
    <row r="466" spans="1:7" x14ac:dyDescent="0.25">
      <c r="A466" s="31"/>
      <c r="B466" s="12"/>
      <c r="C466" s="12"/>
      <c r="E466" s="31"/>
      <c r="F466" s="7"/>
      <c r="G466" s="7"/>
    </row>
    <row r="467" spans="1:7" x14ac:dyDescent="0.25">
      <c r="A467" s="31"/>
      <c r="B467" s="12"/>
      <c r="C467" s="12"/>
      <c r="E467" s="31"/>
      <c r="F467" s="7"/>
      <c r="G467" s="7"/>
    </row>
    <row r="468" spans="1:7" x14ac:dyDescent="0.25">
      <c r="A468" s="31"/>
      <c r="B468" s="12"/>
      <c r="C468" s="12"/>
      <c r="E468" s="31"/>
      <c r="F468" s="7"/>
      <c r="G468" s="7"/>
    </row>
    <row r="469" spans="1:7" x14ac:dyDescent="0.25">
      <c r="A469" s="31"/>
      <c r="B469" s="12"/>
      <c r="C469" s="12"/>
      <c r="E469" s="31"/>
      <c r="F469" s="7"/>
      <c r="G469" s="7"/>
    </row>
    <row r="470" spans="1:7" x14ac:dyDescent="0.25">
      <c r="A470" s="31"/>
      <c r="B470" s="12"/>
      <c r="C470" s="12"/>
      <c r="E470" s="31"/>
      <c r="F470" s="7"/>
      <c r="G470" s="7"/>
    </row>
    <row r="471" spans="1:7" x14ac:dyDescent="0.25">
      <c r="A471" s="31"/>
      <c r="B471" s="12"/>
      <c r="C471" s="12"/>
      <c r="E471" s="31"/>
      <c r="F471" s="7"/>
      <c r="G471" s="7"/>
    </row>
    <row r="472" spans="1:7" x14ac:dyDescent="0.25">
      <c r="A472" s="31"/>
      <c r="B472" s="12"/>
      <c r="C472" s="12"/>
      <c r="E472" s="31"/>
      <c r="F472" s="7"/>
      <c r="G472" s="7"/>
    </row>
    <row r="473" spans="1:7" x14ac:dyDescent="0.25">
      <c r="A473" s="31"/>
      <c r="B473" s="12"/>
      <c r="C473" s="12"/>
      <c r="E473" s="31"/>
      <c r="F473" s="7"/>
      <c r="G473" s="7"/>
    </row>
    <row r="474" spans="1:7" x14ac:dyDescent="0.25">
      <c r="A474" s="31"/>
      <c r="B474" s="12"/>
      <c r="C474" s="12"/>
      <c r="E474" s="31"/>
      <c r="F474" s="7"/>
      <c r="G474" s="7"/>
    </row>
    <row r="475" spans="1:7" x14ac:dyDescent="0.25">
      <c r="A475" s="31"/>
      <c r="B475" s="12"/>
      <c r="C475" s="12"/>
      <c r="E475" s="31"/>
      <c r="F475" s="7"/>
      <c r="G475" s="7"/>
    </row>
    <row r="476" spans="1:7" x14ac:dyDescent="0.25">
      <c r="A476" s="31"/>
      <c r="B476" s="12"/>
      <c r="C476" s="12"/>
      <c r="E476" s="31"/>
      <c r="F476" s="7"/>
      <c r="G476" s="7"/>
    </row>
    <row r="477" spans="1:7" x14ac:dyDescent="0.25">
      <c r="A477" s="31"/>
      <c r="B477" s="12"/>
      <c r="C477" s="12"/>
      <c r="E477" s="31"/>
      <c r="F477" s="7"/>
      <c r="G477" s="7"/>
    </row>
    <row r="478" spans="1:7" x14ac:dyDescent="0.25">
      <c r="A478" s="31"/>
      <c r="B478" s="12"/>
      <c r="C478" s="12"/>
      <c r="E478" s="31"/>
      <c r="F478" s="7"/>
      <c r="G478" s="7"/>
    </row>
    <row r="479" spans="1:7" x14ac:dyDescent="0.25">
      <c r="A479" s="31"/>
      <c r="B479" s="12"/>
      <c r="C479" s="12"/>
      <c r="E479" s="31"/>
      <c r="F479" s="7"/>
      <c r="G479" s="7"/>
    </row>
    <row r="480" spans="1:7" x14ac:dyDescent="0.25">
      <c r="A480" s="31"/>
      <c r="B480" s="12"/>
      <c r="C480" s="12"/>
      <c r="E480" s="31"/>
      <c r="F480" s="7"/>
      <c r="G480" s="7"/>
    </row>
    <row r="481" spans="1:7" x14ac:dyDescent="0.25">
      <c r="A481" s="31"/>
      <c r="B481" s="12"/>
      <c r="C481" s="12"/>
      <c r="E481" s="31"/>
      <c r="F481" s="7"/>
      <c r="G481" s="7"/>
    </row>
    <row r="482" spans="1:7" x14ac:dyDescent="0.25">
      <c r="A482" s="31"/>
      <c r="B482" s="12"/>
      <c r="C482" s="12"/>
      <c r="E482" s="31"/>
      <c r="F482" s="7"/>
      <c r="G482" s="7"/>
    </row>
    <row r="483" spans="1:7" x14ac:dyDescent="0.25">
      <c r="A483" s="31"/>
      <c r="B483" s="12"/>
      <c r="C483" s="12"/>
      <c r="E483" s="31"/>
      <c r="F483" s="7"/>
      <c r="G483" s="7"/>
    </row>
    <row r="484" spans="1:7" x14ac:dyDescent="0.25">
      <c r="A484" s="31"/>
      <c r="B484" s="12"/>
      <c r="C484" s="12"/>
      <c r="E484" s="31"/>
      <c r="F484" s="7"/>
      <c r="G484" s="7"/>
    </row>
    <row r="485" spans="1:7" x14ac:dyDescent="0.25">
      <c r="A485" s="31"/>
      <c r="B485" s="12"/>
      <c r="C485" s="12"/>
      <c r="E485" s="31"/>
      <c r="F485" s="7"/>
      <c r="G485" s="7"/>
    </row>
    <row r="486" spans="1:7" x14ac:dyDescent="0.25">
      <c r="A486" s="31"/>
      <c r="B486" s="12"/>
      <c r="C486" s="12"/>
      <c r="E486" s="31"/>
      <c r="F486" s="7"/>
      <c r="G486" s="7"/>
    </row>
    <row r="487" spans="1:7" x14ac:dyDescent="0.25">
      <c r="A487" s="31"/>
      <c r="B487" s="12"/>
      <c r="C487" s="12"/>
      <c r="E487" s="31"/>
      <c r="F487" s="7"/>
      <c r="G487" s="7"/>
    </row>
    <row r="488" spans="1:7" x14ac:dyDescent="0.25">
      <c r="A488" s="31"/>
      <c r="B488" s="12"/>
      <c r="C488" s="12"/>
      <c r="E488" s="31"/>
      <c r="F488" s="7"/>
      <c r="G488" s="7"/>
    </row>
    <row r="489" spans="1:7" x14ac:dyDescent="0.25">
      <c r="A489" s="31"/>
      <c r="B489" s="12"/>
      <c r="C489" s="12"/>
      <c r="E489" s="31"/>
      <c r="F489" s="7"/>
      <c r="G489" s="7"/>
    </row>
    <row r="490" spans="1:7" x14ac:dyDescent="0.25">
      <c r="A490" s="31"/>
      <c r="B490" s="12"/>
      <c r="C490" s="12"/>
      <c r="E490" s="31"/>
      <c r="F490" s="7"/>
      <c r="G490" s="7"/>
    </row>
    <row r="491" spans="1:7" x14ac:dyDescent="0.25">
      <c r="A491" s="31"/>
      <c r="B491" s="12"/>
      <c r="C491" s="12"/>
      <c r="E491" s="31"/>
      <c r="F491" s="7"/>
      <c r="G491" s="7"/>
    </row>
    <row r="492" spans="1:7" x14ac:dyDescent="0.25">
      <c r="A492" s="31"/>
      <c r="B492" s="12"/>
      <c r="C492" s="12"/>
      <c r="E492" s="31"/>
      <c r="F492" s="7"/>
      <c r="G492" s="7"/>
    </row>
    <row r="493" spans="1:7" x14ac:dyDescent="0.25">
      <c r="A493" s="31"/>
      <c r="B493" s="12"/>
      <c r="C493" s="12"/>
      <c r="E493" s="31"/>
      <c r="F493" s="7"/>
      <c r="G493" s="7"/>
    </row>
    <row r="494" spans="1:7" x14ac:dyDescent="0.25">
      <c r="A494" s="31"/>
      <c r="B494" s="12"/>
      <c r="C494" s="12"/>
      <c r="E494" s="31"/>
      <c r="F494" s="7"/>
      <c r="G494" s="7"/>
    </row>
    <row r="495" spans="1:7" x14ac:dyDescent="0.25">
      <c r="A495" s="31"/>
      <c r="B495" s="12"/>
      <c r="C495" s="12"/>
      <c r="E495" s="31"/>
      <c r="F495" s="7"/>
      <c r="G495" s="7"/>
    </row>
    <row r="496" spans="1:7" x14ac:dyDescent="0.25">
      <c r="A496" s="31"/>
      <c r="B496" s="12"/>
      <c r="C496" s="12"/>
      <c r="E496" s="31"/>
      <c r="F496" s="7"/>
      <c r="G496" s="7"/>
    </row>
    <row r="497" spans="1:7" x14ac:dyDescent="0.25">
      <c r="A497" s="31"/>
      <c r="B497" s="12"/>
      <c r="C497" s="12"/>
      <c r="E497" s="31"/>
      <c r="F497" s="7"/>
      <c r="G497" s="7"/>
    </row>
    <row r="498" spans="1:7" x14ac:dyDescent="0.25">
      <c r="A498" s="31"/>
      <c r="B498" s="12"/>
      <c r="C498" s="12"/>
      <c r="E498" s="31"/>
      <c r="F498" s="7"/>
      <c r="G498" s="7"/>
    </row>
    <row r="499" spans="1:7" x14ac:dyDescent="0.25">
      <c r="A499" s="31"/>
      <c r="B499" s="12"/>
      <c r="C499" s="12"/>
      <c r="E499" s="31"/>
      <c r="F499" s="7"/>
      <c r="G499" s="7"/>
    </row>
    <row r="500" spans="1:7" x14ac:dyDescent="0.25">
      <c r="A500" s="31"/>
      <c r="B500" s="12"/>
      <c r="C500" s="12"/>
      <c r="E500" s="31"/>
      <c r="F500" s="7"/>
      <c r="G500" s="7"/>
    </row>
    <row r="501" spans="1:7" x14ac:dyDescent="0.25">
      <c r="A501" s="31"/>
      <c r="B501" s="12"/>
      <c r="C501" s="12"/>
      <c r="E501" s="31"/>
      <c r="F501" s="7"/>
      <c r="G501" s="7"/>
    </row>
    <row r="502" spans="1:7" x14ac:dyDescent="0.25">
      <c r="A502" s="31"/>
      <c r="B502" s="12"/>
      <c r="C502" s="12"/>
      <c r="E502" s="31"/>
      <c r="F502" s="7"/>
      <c r="G502" s="7"/>
    </row>
    <row r="503" spans="1:7" x14ac:dyDescent="0.25">
      <c r="A503" s="31"/>
      <c r="B503" s="12"/>
      <c r="C503" s="12"/>
      <c r="E503" s="31"/>
      <c r="F503" s="7"/>
      <c r="G503" s="7"/>
    </row>
    <row r="504" spans="1:7" x14ac:dyDescent="0.25">
      <c r="A504" s="31"/>
      <c r="B504" s="12"/>
      <c r="C504" s="12"/>
      <c r="E504" s="31"/>
      <c r="F504" s="7"/>
      <c r="G504" s="7"/>
    </row>
    <row r="505" spans="1:7" x14ac:dyDescent="0.25">
      <c r="A505" s="31"/>
      <c r="B505" s="12"/>
      <c r="C505" s="12"/>
      <c r="E505" s="31"/>
      <c r="F505" s="7"/>
      <c r="G505" s="7"/>
    </row>
    <row r="506" spans="1:7" x14ac:dyDescent="0.25">
      <c r="A506" s="31"/>
      <c r="B506" s="12"/>
      <c r="C506" s="12"/>
      <c r="E506" s="31"/>
      <c r="F506" s="7"/>
      <c r="G506" s="7"/>
    </row>
    <row r="507" spans="1:7" x14ac:dyDescent="0.25">
      <c r="A507" s="31"/>
      <c r="B507" s="12"/>
      <c r="C507" s="12"/>
      <c r="E507" s="31"/>
      <c r="F507" s="7"/>
      <c r="G507" s="7"/>
    </row>
    <row r="508" spans="1:7" x14ac:dyDescent="0.25">
      <c r="A508" s="31"/>
      <c r="B508" s="12"/>
      <c r="C508" s="12"/>
      <c r="E508" s="31"/>
      <c r="F508" s="7"/>
      <c r="G508" s="7"/>
    </row>
    <row r="509" spans="1:7" x14ac:dyDescent="0.25">
      <c r="A509" s="31"/>
      <c r="B509" s="12"/>
      <c r="C509" s="12"/>
      <c r="E509" s="31"/>
      <c r="F509" s="7"/>
      <c r="G509" s="7"/>
    </row>
    <row r="510" spans="1:7" x14ac:dyDescent="0.25">
      <c r="A510" s="31"/>
      <c r="B510" s="12"/>
      <c r="C510" s="12"/>
      <c r="E510" s="31"/>
      <c r="F510" s="7"/>
      <c r="G510" s="7"/>
    </row>
    <row r="511" spans="1:7" x14ac:dyDescent="0.25">
      <c r="A511" s="31"/>
      <c r="B511" s="12"/>
      <c r="C511" s="12"/>
      <c r="E511" s="31"/>
      <c r="F511" s="7"/>
      <c r="G511" s="7"/>
    </row>
    <row r="512" spans="1:7" x14ac:dyDescent="0.25">
      <c r="A512" s="31"/>
      <c r="B512" s="12"/>
      <c r="C512" s="12"/>
      <c r="E512" s="31"/>
      <c r="F512" s="7"/>
      <c r="G512" s="7"/>
    </row>
    <row r="513" spans="1:7" x14ac:dyDescent="0.25">
      <c r="A513" s="31"/>
      <c r="B513" s="12"/>
      <c r="C513" s="12"/>
      <c r="E513" s="31"/>
      <c r="F513" s="7"/>
      <c r="G513" s="7"/>
    </row>
    <row r="514" spans="1:7" x14ac:dyDescent="0.25">
      <c r="A514" s="31"/>
      <c r="B514" s="12"/>
      <c r="C514" s="12"/>
      <c r="E514" s="31"/>
      <c r="F514" s="7"/>
      <c r="G514" s="7"/>
    </row>
    <row r="515" spans="1:7" x14ac:dyDescent="0.25">
      <c r="A515" s="31"/>
      <c r="B515" s="12"/>
      <c r="C515" s="12"/>
      <c r="E515" s="31"/>
      <c r="F515" s="7"/>
      <c r="G515" s="7"/>
    </row>
    <row r="516" spans="1:7" x14ac:dyDescent="0.25">
      <c r="A516" s="31"/>
      <c r="B516" s="12"/>
      <c r="C516" s="12"/>
      <c r="E516" s="31"/>
      <c r="F516" s="7"/>
      <c r="G516" s="7"/>
    </row>
    <row r="517" spans="1:7" x14ac:dyDescent="0.25">
      <c r="A517" s="31"/>
      <c r="B517" s="12"/>
      <c r="C517" s="12"/>
      <c r="E517" s="31"/>
      <c r="F517" s="7"/>
      <c r="G517" s="7"/>
    </row>
    <row r="518" spans="1:7" x14ac:dyDescent="0.25">
      <c r="A518" s="31"/>
      <c r="B518" s="12"/>
      <c r="C518" s="12"/>
      <c r="E518" s="31"/>
      <c r="F518" s="7"/>
      <c r="G518" s="7"/>
    </row>
    <row r="519" spans="1:7" x14ac:dyDescent="0.25">
      <c r="A519" s="31"/>
      <c r="B519" s="12"/>
      <c r="C519" s="12"/>
      <c r="E519" s="31"/>
      <c r="F519" s="7"/>
      <c r="G519" s="7"/>
    </row>
    <row r="520" spans="1:7" x14ac:dyDescent="0.25">
      <c r="A520" s="31"/>
      <c r="B520" s="12"/>
      <c r="C520" s="12"/>
      <c r="E520" s="31"/>
      <c r="F520" s="7"/>
      <c r="G520" s="7"/>
    </row>
    <row r="521" spans="1:7" x14ac:dyDescent="0.25">
      <c r="A521" s="31"/>
      <c r="B521" s="12"/>
      <c r="C521" s="12"/>
      <c r="E521" s="31"/>
      <c r="F521" s="7"/>
      <c r="G521" s="7"/>
    </row>
    <row r="522" spans="1:7" x14ac:dyDescent="0.25">
      <c r="A522" s="31"/>
      <c r="B522" s="12"/>
      <c r="C522" s="12"/>
      <c r="E522" s="31"/>
      <c r="F522" s="7"/>
      <c r="G522" s="7"/>
    </row>
    <row r="523" spans="1:7" x14ac:dyDescent="0.25">
      <c r="A523" s="31"/>
      <c r="B523" s="12"/>
      <c r="C523" s="12"/>
      <c r="E523" s="31"/>
      <c r="F523" s="7"/>
      <c r="G523" s="7"/>
    </row>
    <row r="524" spans="1:7" x14ac:dyDescent="0.25">
      <c r="A524" s="31"/>
      <c r="B524" s="12"/>
      <c r="C524" s="12"/>
      <c r="E524" s="31"/>
      <c r="F524" s="7"/>
      <c r="G524" s="7"/>
    </row>
    <row r="525" spans="1:7" x14ac:dyDescent="0.25">
      <c r="A525" s="31"/>
      <c r="B525" s="12"/>
      <c r="C525" s="12"/>
      <c r="E525" s="31"/>
      <c r="F525" s="7"/>
      <c r="G525" s="7"/>
    </row>
    <row r="526" spans="1:7" x14ac:dyDescent="0.25">
      <c r="A526" s="31"/>
      <c r="B526" s="12"/>
      <c r="C526" s="12"/>
      <c r="E526" s="31"/>
      <c r="F526" s="7"/>
      <c r="G526" s="7"/>
    </row>
    <row r="527" spans="1:7" x14ac:dyDescent="0.25">
      <c r="A527" s="31"/>
      <c r="B527" s="12"/>
      <c r="C527" s="12"/>
      <c r="E527" s="31"/>
      <c r="F527" s="7"/>
      <c r="G527" s="7"/>
    </row>
    <row r="528" spans="1:7" x14ac:dyDescent="0.25">
      <c r="A528" s="31"/>
      <c r="B528" s="12"/>
      <c r="C528" s="12"/>
      <c r="E528" s="31"/>
      <c r="F528" s="7"/>
      <c r="G528" s="7"/>
    </row>
    <row r="529" spans="1:7" x14ac:dyDescent="0.25">
      <c r="A529" s="31"/>
      <c r="B529" s="12"/>
      <c r="C529" s="12"/>
      <c r="E529" s="31"/>
      <c r="F529" s="7"/>
      <c r="G529" s="7"/>
    </row>
    <row r="530" spans="1:7" x14ac:dyDescent="0.25">
      <c r="A530" s="31"/>
      <c r="B530" s="12"/>
      <c r="C530" s="12"/>
      <c r="E530" s="31"/>
      <c r="F530" s="7"/>
      <c r="G530" s="7"/>
    </row>
    <row r="531" spans="1:7" x14ac:dyDescent="0.25">
      <c r="A531" s="31"/>
      <c r="B531" s="12"/>
      <c r="C531" s="12"/>
      <c r="E531" s="31"/>
      <c r="F531" s="7"/>
      <c r="G531" s="7"/>
    </row>
    <row r="532" spans="1:7" x14ac:dyDescent="0.25">
      <c r="A532" s="31"/>
      <c r="B532" s="12"/>
      <c r="C532" s="12"/>
      <c r="E532" s="31"/>
      <c r="F532" s="7"/>
      <c r="G532" s="7"/>
    </row>
    <row r="533" spans="1:7" x14ac:dyDescent="0.25">
      <c r="A533" s="31"/>
      <c r="B533" s="12"/>
      <c r="C533" s="12"/>
      <c r="E533" s="31"/>
      <c r="F533" s="7"/>
      <c r="G533" s="7"/>
    </row>
    <row r="534" spans="1:7" x14ac:dyDescent="0.25">
      <c r="A534" s="31"/>
      <c r="B534" s="12"/>
      <c r="C534" s="12"/>
      <c r="E534" s="31"/>
      <c r="F534" s="7"/>
      <c r="G534" s="7"/>
    </row>
    <row r="535" spans="1:7" x14ac:dyDescent="0.25">
      <c r="A535" s="31"/>
      <c r="B535" s="12"/>
      <c r="C535" s="12"/>
      <c r="E535" s="31"/>
      <c r="F535" s="7"/>
      <c r="G535" s="7"/>
    </row>
    <row r="536" spans="1:7" x14ac:dyDescent="0.25">
      <c r="A536" s="31"/>
      <c r="B536" s="12"/>
      <c r="C536" s="12"/>
      <c r="E536" s="31"/>
      <c r="F536" s="7"/>
      <c r="G536" s="7"/>
    </row>
    <row r="537" spans="1:7" x14ac:dyDescent="0.25">
      <c r="A537" s="31"/>
      <c r="B537" s="12"/>
      <c r="C537" s="12"/>
      <c r="E537" s="31"/>
      <c r="F537" s="7"/>
      <c r="G537" s="7"/>
    </row>
    <row r="538" spans="1:7" x14ac:dyDescent="0.25">
      <c r="A538" s="31"/>
      <c r="B538" s="12"/>
      <c r="C538" s="12"/>
      <c r="E538" s="31"/>
      <c r="F538" s="7"/>
      <c r="G538" s="7"/>
    </row>
    <row r="539" spans="1:7" x14ac:dyDescent="0.25">
      <c r="A539" s="31"/>
      <c r="B539" s="12"/>
      <c r="C539" s="12"/>
      <c r="E539" s="31"/>
      <c r="F539" s="7"/>
      <c r="G539" s="7"/>
    </row>
    <row r="540" spans="1:7" x14ac:dyDescent="0.25">
      <c r="A540" s="31"/>
      <c r="B540" s="12"/>
      <c r="C540" s="12"/>
      <c r="E540" s="31"/>
      <c r="F540" s="7"/>
      <c r="G540" s="7"/>
    </row>
    <row r="541" spans="1:7" x14ac:dyDescent="0.25">
      <c r="A541" s="31"/>
      <c r="B541" s="12"/>
      <c r="C541" s="12"/>
      <c r="E541" s="31"/>
      <c r="F541" s="7"/>
      <c r="G541" s="7"/>
    </row>
    <row r="542" spans="1:7" x14ac:dyDescent="0.25">
      <c r="A542" s="31"/>
      <c r="B542" s="12"/>
      <c r="C542" s="12"/>
      <c r="E542" s="31"/>
      <c r="F542" s="7"/>
      <c r="G542" s="7"/>
    </row>
    <row r="543" spans="1:7" x14ac:dyDescent="0.25">
      <c r="A543" s="31"/>
      <c r="B543" s="12"/>
      <c r="C543" s="12"/>
      <c r="E543" s="31"/>
      <c r="F543" s="7"/>
      <c r="G543" s="7"/>
    </row>
    <row r="544" spans="1:7" x14ac:dyDescent="0.25">
      <c r="A544" s="31"/>
      <c r="B544" s="12"/>
      <c r="C544" s="12"/>
      <c r="E544" s="31"/>
      <c r="F544" s="7"/>
      <c r="G544" s="7"/>
    </row>
    <row r="545" spans="1:7" x14ac:dyDescent="0.25">
      <c r="A545" s="31"/>
      <c r="B545" s="12"/>
      <c r="C545" s="12"/>
      <c r="E545" s="31"/>
      <c r="F545" s="7"/>
      <c r="G545" s="7"/>
    </row>
    <row r="546" spans="1:7" x14ac:dyDescent="0.25">
      <c r="A546" s="31"/>
      <c r="B546" s="12"/>
      <c r="C546" s="12"/>
      <c r="E546" s="31"/>
      <c r="F546" s="7"/>
      <c r="G546" s="7"/>
    </row>
    <row r="547" spans="1:7" x14ac:dyDescent="0.25">
      <c r="A547" s="31"/>
      <c r="B547" s="12"/>
      <c r="C547" s="12"/>
      <c r="E547" s="31"/>
      <c r="F547" s="7"/>
      <c r="G547" s="7"/>
    </row>
    <row r="548" spans="1:7" x14ac:dyDescent="0.25">
      <c r="A548" s="31"/>
      <c r="B548" s="12"/>
      <c r="C548" s="12"/>
      <c r="E548" s="31"/>
      <c r="F548" s="7"/>
      <c r="G548" s="7"/>
    </row>
    <row r="549" spans="1:7" x14ac:dyDescent="0.25">
      <c r="A549" s="31"/>
      <c r="B549" s="12"/>
      <c r="C549" s="12"/>
      <c r="E549" s="31"/>
      <c r="F549" s="7"/>
      <c r="G549" s="7"/>
    </row>
    <row r="550" spans="1:7" x14ac:dyDescent="0.25">
      <c r="A550" s="31"/>
      <c r="B550" s="12"/>
      <c r="C550" s="12"/>
      <c r="E550" s="31"/>
      <c r="F550" s="7"/>
      <c r="G550" s="7"/>
    </row>
    <row r="551" spans="1:7" x14ac:dyDescent="0.25">
      <c r="A551" s="31"/>
      <c r="B551" s="12"/>
      <c r="C551" s="12"/>
      <c r="E551" s="31"/>
      <c r="F551" s="7"/>
      <c r="G551" s="7"/>
    </row>
    <row r="552" spans="1:7" x14ac:dyDescent="0.25">
      <c r="A552" s="31"/>
      <c r="B552" s="12"/>
      <c r="C552" s="12"/>
      <c r="E552" s="31"/>
      <c r="F552" s="7"/>
      <c r="G552" s="7"/>
    </row>
    <row r="553" spans="1:7" x14ac:dyDescent="0.25">
      <c r="A553" s="31"/>
      <c r="B553" s="12"/>
      <c r="C553" s="12"/>
      <c r="E553" s="31"/>
      <c r="F553" s="7"/>
      <c r="G553" s="7"/>
    </row>
    <row r="554" spans="1:7" x14ac:dyDescent="0.25">
      <c r="A554" s="31"/>
      <c r="B554" s="12"/>
      <c r="C554" s="12"/>
      <c r="E554" s="31"/>
      <c r="F554" s="7"/>
      <c r="G554" s="7"/>
    </row>
    <row r="555" spans="1:7" x14ac:dyDescent="0.25">
      <c r="A555" s="31"/>
      <c r="B555" s="12"/>
      <c r="C555" s="12"/>
      <c r="E555" s="31"/>
      <c r="F555" s="7"/>
      <c r="G555" s="7"/>
    </row>
    <row r="556" spans="1:7" x14ac:dyDescent="0.25">
      <c r="A556" s="31"/>
      <c r="B556" s="12"/>
      <c r="C556" s="12"/>
      <c r="E556" s="31"/>
      <c r="F556" s="7"/>
      <c r="G556" s="7"/>
    </row>
    <row r="557" spans="1:7" x14ac:dyDescent="0.25">
      <c r="A557" s="31"/>
      <c r="B557" s="12"/>
      <c r="C557" s="12"/>
      <c r="E557" s="31"/>
      <c r="F557" s="7"/>
      <c r="G557" s="7"/>
    </row>
    <row r="558" spans="1:7" x14ac:dyDescent="0.25">
      <c r="A558" s="31"/>
      <c r="B558" s="12"/>
      <c r="C558" s="12"/>
      <c r="E558" s="31"/>
      <c r="F558" s="7"/>
      <c r="G558" s="7"/>
    </row>
    <row r="559" spans="1:7" x14ac:dyDescent="0.25">
      <c r="A559" s="31"/>
      <c r="B559" s="12"/>
      <c r="C559" s="12"/>
      <c r="E559" s="31"/>
      <c r="F559" s="7"/>
      <c r="G559" s="7"/>
    </row>
    <row r="560" spans="1:7" x14ac:dyDescent="0.25">
      <c r="A560" s="31"/>
      <c r="B560" s="12"/>
      <c r="C560" s="12"/>
      <c r="E560" s="31"/>
      <c r="F560" s="7"/>
      <c r="G560" s="7"/>
    </row>
    <row r="561" spans="1:7" x14ac:dyDescent="0.25">
      <c r="A561" s="31"/>
      <c r="B561" s="12"/>
      <c r="C561" s="12"/>
      <c r="E561" s="31"/>
      <c r="F561" s="7"/>
      <c r="G561" s="7"/>
    </row>
    <row r="562" spans="1:7" x14ac:dyDescent="0.25">
      <c r="A562" s="31"/>
      <c r="B562" s="12"/>
      <c r="C562" s="12"/>
      <c r="E562" s="31"/>
      <c r="F562" s="7"/>
      <c r="G562" s="7"/>
    </row>
    <row r="563" spans="1:7" x14ac:dyDescent="0.25">
      <c r="A563" s="31"/>
      <c r="B563" s="12"/>
      <c r="C563" s="12"/>
      <c r="E563" s="31"/>
      <c r="F563" s="7"/>
      <c r="G563" s="7"/>
    </row>
    <row r="564" spans="1:7" x14ac:dyDescent="0.25">
      <c r="A564" s="31"/>
      <c r="B564" s="12"/>
      <c r="C564" s="12"/>
      <c r="E564" s="31"/>
      <c r="F564" s="7"/>
      <c r="G564" s="7"/>
    </row>
    <row r="565" spans="1:7" x14ac:dyDescent="0.25">
      <c r="A565" s="31"/>
      <c r="B565" s="12"/>
      <c r="C565" s="12"/>
      <c r="E565" s="31"/>
      <c r="F565" s="7"/>
      <c r="G565" s="7"/>
    </row>
    <row r="566" spans="1:7" x14ac:dyDescent="0.25">
      <c r="A566" s="31"/>
      <c r="B566" s="12"/>
      <c r="C566" s="12"/>
      <c r="E566" s="31"/>
      <c r="F566" s="7"/>
      <c r="G566" s="7"/>
    </row>
    <row r="567" spans="1:7" x14ac:dyDescent="0.25">
      <c r="A567" s="31"/>
      <c r="B567" s="12"/>
      <c r="C567" s="12"/>
      <c r="E567" s="31"/>
      <c r="F567" s="7"/>
      <c r="G567" s="7"/>
    </row>
    <row r="568" spans="1:7" x14ac:dyDescent="0.25">
      <c r="A568" s="31"/>
      <c r="B568" s="12"/>
      <c r="C568" s="12"/>
      <c r="E568" s="31"/>
      <c r="F568" s="7"/>
      <c r="G568" s="7"/>
    </row>
    <row r="569" spans="1:7" x14ac:dyDescent="0.25">
      <c r="A569" s="31"/>
      <c r="B569" s="12"/>
      <c r="C569" s="12"/>
      <c r="E569" s="31"/>
      <c r="F569" s="7"/>
      <c r="G569" s="7"/>
    </row>
    <row r="570" spans="1:7" x14ac:dyDescent="0.25">
      <c r="A570" s="31"/>
      <c r="B570" s="12"/>
      <c r="C570" s="12"/>
      <c r="E570" s="31"/>
      <c r="F570" s="7"/>
      <c r="G570" s="7"/>
    </row>
    <row r="571" spans="1:7" x14ac:dyDescent="0.25">
      <c r="A571" s="31"/>
      <c r="B571" s="12"/>
      <c r="C571" s="12"/>
      <c r="E571" s="31"/>
      <c r="F571" s="7"/>
      <c r="G571" s="7"/>
    </row>
    <row r="572" spans="1:7" x14ac:dyDescent="0.25">
      <c r="A572" s="31"/>
      <c r="B572" s="12"/>
      <c r="C572" s="12"/>
      <c r="E572" s="31"/>
      <c r="F572" s="7"/>
      <c r="G572" s="7"/>
    </row>
    <row r="573" spans="1:7" x14ac:dyDescent="0.25">
      <c r="A573" s="31"/>
      <c r="B573" s="12"/>
      <c r="C573" s="12"/>
      <c r="E573" s="31"/>
      <c r="F573" s="7"/>
      <c r="G573" s="7"/>
    </row>
    <row r="574" spans="1:7" x14ac:dyDescent="0.25">
      <c r="A574" s="31"/>
      <c r="B574" s="12"/>
      <c r="C574" s="12"/>
      <c r="E574" s="31"/>
      <c r="F574" s="7"/>
      <c r="G574" s="7"/>
    </row>
    <row r="575" spans="1:7" x14ac:dyDescent="0.25">
      <c r="A575" s="31"/>
      <c r="B575" s="12"/>
      <c r="C575" s="12"/>
      <c r="E575" s="31"/>
      <c r="F575" s="7"/>
      <c r="G575" s="7"/>
    </row>
    <row r="576" spans="1:7" x14ac:dyDescent="0.25">
      <c r="A576" s="31"/>
      <c r="B576" s="12"/>
      <c r="C576" s="12"/>
      <c r="E576" s="31"/>
      <c r="F576" s="7"/>
      <c r="G576" s="7"/>
    </row>
    <row r="577" spans="1:7" x14ac:dyDescent="0.25">
      <c r="A577" s="31"/>
      <c r="B577" s="12"/>
      <c r="C577" s="12"/>
      <c r="E577" s="31"/>
      <c r="F577" s="7"/>
      <c r="G577" s="7"/>
    </row>
    <row r="578" spans="1:7" x14ac:dyDescent="0.25">
      <c r="A578" s="31"/>
      <c r="B578" s="12"/>
      <c r="C578" s="12"/>
      <c r="E578" s="31"/>
      <c r="F578" s="7"/>
      <c r="G578" s="7"/>
    </row>
    <row r="579" spans="1:7" x14ac:dyDescent="0.25">
      <c r="A579" s="31"/>
      <c r="B579" s="12"/>
      <c r="C579" s="12"/>
      <c r="E579" s="31"/>
      <c r="F579" s="7"/>
      <c r="G579" s="7"/>
    </row>
    <row r="580" spans="1:7" x14ac:dyDescent="0.25">
      <c r="A580" s="31"/>
      <c r="B580" s="12"/>
      <c r="C580" s="12"/>
      <c r="E580" s="31"/>
      <c r="F580" s="7"/>
      <c r="G580" s="7"/>
    </row>
    <row r="581" spans="1:7" x14ac:dyDescent="0.25">
      <c r="A581" s="31"/>
      <c r="B581" s="12"/>
      <c r="C581" s="12"/>
      <c r="E581" s="31"/>
      <c r="F581" s="7"/>
      <c r="G581" s="7"/>
    </row>
    <row r="582" spans="1:7" x14ac:dyDescent="0.25">
      <c r="A582" s="31"/>
      <c r="B582" s="12"/>
      <c r="C582" s="12"/>
      <c r="E582" s="31"/>
      <c r="F582" s="7"/>
      <c r="G582" s="7"/>
    </row>
    <row r="583" spans="1:7" x14ac:dyDescent="0.25">
      <c r="A583" s="31"/>
      <c r="B583" s="12"/>
      <c r="C583" s="12"/>
      <c r="E583" s="31"/>
      <c r="F583" s="7"/>
      <c r="G583" s="7"/>
    </row>
    <row r="584" spans="1:7" x14ac:dyDescent="0.25">
      <c r="A584" s="31"/>
      <c r="B584" s="12"/>
      <c r="C584" s="12"/>
      <c r="E584" s="31"/>
      <c r="F584" s="7"/>
      <c r="G584" s="7"/>
    </row>
    <row r="585" spans="1:7" x14ac:dyDescent="0.25">
      <c r="A585" s="31"/>
      <c r="B585" s="12"/>
      <c r="C585" s="12"/>
      <c r="E585" s="31"/>
      <c r="F585" s="7"/>
      <c r="G585" s="7"/>
    </row>
    <row r="586" spans="1:7" x14ac:dyDescent="0.25">
      <c r="A586" s="31"/>
      <c r="B586" s="12"/>
      <c r="C586" s="12"/>
      <c r="E586" s="31"/>
      <c r="F586" s="7"/>
      <c r="G586" s="7"/>
    </row>
    <row r="587" spans="1:7" x14ac:dyDescent="0.25">
      <c r="A587" s="31"/>
      <c r="B587" s="12"/>
      <c r="C587" s="12"/>
      <c r="E587" s="31"/>
      <c r="F587" s="7"/>
      <c r="G587" s="7"/>
    </row>
    <row r="588" spans="1:7" x14ac:dyDescent="0.25">
      <c r="A588" s="31"/>
      <c r="B588" s="12"/>
      <c r="C588" s="12"/>
      <c r="E588" s="31"/>
      <c r="F588" s="7"/>
      <c r="G588" s="7"/>
    </row>
    <row r="589" spans="1:7" x14ac:dyDescent="0.25">
      <c r="A589" s="31"/>
      <c r="B589" s="12"/>
      <c r="C589" s="12"/>
      <c r="E589" s="31"/>
      <c r="F589" s="7"/>
      <c r="G589" s="7"/>
    </row>
    <row r="590" spans="1:7" x14ac:dyDescent="0.25">
      <c r="A590" s="31"/>
      <c r="B590" s="12"/>
      <c r="C590" s="12"/>
      <c r="E590" s="31"/>
      <c r="F590" s="7"/>
      <c r="G590" s="7"/>
    </row>
    <row r="591" spans="1:7" x14ac:dyDescent="0.25">
      <c r="A591" s="31"/>
      <c r="B591" s="12"/>
      <c r="C591" s="12"/>
      <c r="E591" s="31"/>
      <c r="F591" s="7"/>
      <c r="G591" s="7"/>
    </row>
    <row r="592" spans="1:7" x14ac:dyDescent="0.25">
      <c r="A592" s="31"/>
      <c r="B592" s="12"/>
      <c r="C592" s="12"/>
      <c r="E592" s="31"/>
      <c r="F592" s="7"/>
      <c r="G592" s="7"/>
    </row>
    <row r="593" spans="1:7" x14ac:dyDescent="0.25">
      <c r="A593" s="31"/>
      <c r="B593" s="12"/>
      <c r="C593" s="12"/>
      <c r="E593" s="31"/>
      <c r="F593" s="7"/>
      <c r="G593" s="7"/>
    </row>
    <row r="594" spans="1:7" x14ac:dyDescent="0.25">
      <c r="A594" s="31"/>
      <c r="B594" s="12"/>
      <c r="C594" s="12"/>
      <c r="E594" s="31"/>
      <c r="F594" s="7"/>
      <c r="G594" s="7"/>
    </row>
    <row r="595" spans="1:7" x14ac:dyDescent="0.25">
      <c r="A595" s="31"/>
      <c r="B595" s="12"/>
      <c r="C595" s="12"/>
      <c r="E595" s="31"/>
      <c r="F595" s="7"/>
      <c r="G595" s="7"/>
    </row>
    <row r="596" spans="1:7" x14ac:dyDescent="0.25">
      <c r="A596" s="31"/>
      <c r="B596" s="12"/>
      <c r="C596" s="12"/>
      <c r="E596" s="31"/>
      <c r="F596" s="7"/>
      <c r="G596" s="7"/>
    </row>
    <row r="597" spans="1:7" x14ac:dyDescent="0.25">
      <c r="A597" s="31"/>
      <c r="B597" s="12"/>
      <c r="C597" s="12"/>
      <c r="E597" s="31"/>
      <c r="F597" s="7"/>
      <c r="G597" s="7"/>
    </row>
    <row r="598" spans="1:7" x14ac:dyDescent="0.25">
      <c r="A598" s="31"/>
      <c r="B598" s="12"/>
      <c r="C598" s="12"/>
      <c r="E598" s="31"/>
      <c r="F598" s="7"/>
      <c r="G598" s="7"/>
    </row>
    <row r="599" spans="1:7" x14ac:dyDescent="0.25">
      <c r="A599" s="31"/>
      <c r="B599" s="12"/>
      <c r="C599" s="12"/>
      <c r="E599" s="31"/>
      <c r="F599" s="7"/>
      <c r="G599" s="7"/>
    </row>
    <row r="600" spans="1:7" x14ac:dyDescent="0.25">
      <c r="A600" s="31"/>
      <c r="B600" s="12"/>
      <c r="C600" s="12"/>
      <c r="E600" s="31"/>
      <c r="F600" s="7"/>
      <c r="G600" s="7"/>
    </row>
    <row r="601" spans="1:7" x14ac:dyDescent="0.25">
      <c r="A601" s="31"/>
      <c r="B601" s="12"/>
      <c r="C601" s="12"/>
      <c r="E601" s="31"/>
      <c r="F601" s="7"/>
      <c r="G601" s="7"/>
    </row>
    <row r="602" spans="1:7" x14ac:dyDescent="0.25">
      <c r="A602" s="31"/>
      <c r="B602" s="12"/>
      <c r="C602" s="12"/>
      <c r="E602" s="31"/>
      <c r="F602" s="7"/>
      <c r="G602" s="7"/>
    </row>
    <row r="603" spans="1:7" x14ac:dyDescent="0.25">
      <c r="A603" s="31"/>
      <c r="B603" s="12"/>
      <c r="C603" s="12"/>
      <c r="E603" s="31"/>
      <c r="F603" s="7"/>
      <c r="G603" s="7"/>
    </row>
    <row r="604" spans="1:7" x14ac:dyDescent="0.25">
      <c r="A604" s="31"/>
      <c r="B604" s="12"/>
      <c r="C604" s="12"/>
      <c r="E604" s="31"/>
      <c r="F604" s="7"/>
      <c r="G604" s="7"/>
    </row>
    <row r="605" spans="1:7" x14ac:dyDescent="0.25">
      <c r="A605" s="31"/>
      <c r="B605" s="12"/>
      <c r="C605" s="12"/>
      <c r="E605" s="31"/>
      <c r="F605" s="7"/>
      <c r="G605" s="7"/>
    </row>
    <row r="606" spans="1:7" x14ac:dyDescent="0.25">
      <c r="A606" s="31"/>
      <c r="B606" s="12"/>
      <c r="C606" s="12"/>
      <c r="E606" s="31"/>
      <c r="F606" s="7"/>
      <c r="G606" s="7"/>
    </row>
    <row r="607" spans="1:7" x14ac:dyDescent="0.25">
      <c r="A607" s="31"/>
      <c r="B607" s="12"/>
      <c r="C607" s="12"/>
      <c r="E607" s="31"/>
      <c r="F607" s="7"/>
      <c r="G607" s="7"/>
    </row>
    <row r="608" spans="1:7" x14ac:dyDescent="0.25">
      <c r="A608" s="31"/>
      <c r="B608" s="12"/>
      <c r="C608" s="12"/>
      <c r="E608" s="31"/>
      <c r="F608" s="7"/>
      <c r="G608" s="7"/>
    </row>
    <row r="609" spans="1:7" x14ac:dyDescent="0.25">
      <c r="A609" s="31"/>
      <c r="B609" s="12"/>
      <c r="C609" s="12"/>
      <c r="E609" s="31"/>
      <c r="F609" s="7"/>
      <c r="G609" s="7"/>
    </row>
    <row r="610" spans="1:7" x14ac:dyDescent="0.25">
      <c r="A610" s="31"/>
      <c r="B610" s="12"/>
      <c r="C610" s="12"/>
      <c r="E610" s="31"/>
      <c r="F610" s="7"/>
      <c r="G610" s="7"/>
    </row>
    <row r="611" spans="1:7" x14ac:dyDescent="0.25">
      <c r="A611" s="31"/>
      <c r="B611" s="12"/>
      <c r="C611" s="12"/>
      <c r="E611" s="31"/>
      <c r="F611" s="7"/>
      <c r="G611" s="7"/>
    </row>
    <row r="612" spans="1:7" x14ac:dyDescent="0.25">
      <c r="A612" s="31"/>
      <c r="B612" s="12"/>
      <c r="C612" s="12"/>
      <c r="E612" s="31"/>
      <c r="F612" s="7"/>
      <c r="G612" s="7"/>
    </row>
    <row r="613" spans="1:7" x14ac:dyDescent="0.25">
      <c r="A613" s="31"/>
      <c r="B613" s="12"/>
      <c r="C613" s="12"/>
      <c r="E613" s="31"/>
      <c r="F613" s="7"/>
      <c r="G613" s="7"/>
    </row>
    <row r="614" spans="1:7" x14ac:dyDescent="0.25">
      <c r="A614" s="31"/>
      <c r="B614" s="12"/>
      <c r="C614" s="12"/>
      <c r="E614" s="31"/>
      <c r="F614" s="7"/>
      <c r="G614" s="7"/>
    </row>
    <row r="615" spans="1:7" x14ac:dyDescent="0.25">
      <c r="A615" s="31"/>
      <c r="B615" s="12"/>
      <c r="C615" s="12"/>
      <c r="E615" s="31"/>
      <c r="F615" s="7"/>
      <c r="G615" s="7"/>
    </row>
    <row r="616" spans="1:7" x14ac:dyDescent="0.25">
      <c r="A616" s="31"/>
      <c r="B616" s="12"/>
      <c r="C616" s="12"/>
      <c r="E616" s="31"/>
      <c r="F616" s="7"/>
      <c r="G616" s="7"/>
    </row>
    <row r="617" spans="1:7" x14ac:dyDescent="0.25">
      <c r="A617" s="31"/>
      <c r="B617" s="12"/>
      <c r="C617" s="12"/>
      <c r="E617" s="31"/>
      <c r="F617" s="7"/>
      <c r="G617" s="7"/>
    </row>
    <row r="618" spans="1:7" x14ac:dyDescent="0.25">
      <c r="A618" s="31"/>
      <c r="B618" s="12"/>
      <c r="C618" s="12"/>
      <c r="E618" s="31"/>
      <c r="F618" s="7"/>
      <c r="G618" s="7"/>
    </row>
    <row r="619" spans="1:7" x14ac:dyDescent="0.25">
      <c r="A619" s="31"/>
      <c r="B619" s="12"/>
      <c r="C619" s="12"/>
      <c r="E619" s="31"/>
      <c r="F619" s="7"/>
      <c r="G619" s="7"/>
    </row>
    <row r="620" spans="1:7" x14ac:dyDescent="0.25">
      <c r="A620" s="31"/>
      <c r="B620" s="12"/>
      <c r="C620" s="12"/>
      <c r="E620" s="31"/>
      <c r="F620" s="7"/>
      <c r="G620" s="7"/>
    </row>
    <row r="621" spans="1:7" x14ac:dyDescent="0.25">
      <c r="A621" s="31"/>
      <c r="B621" s="12"/>
      <c r="C621" s="12"/>
      <c r="E621" s="31"/>
      <c r="F621" s="7"/>
      <c r="G621" s="7"/>
    </row>
    <row r="622" spans="1:7" x14ac:dyDescent="0.25">
      <c r="A622" s="31"/>
      <c r="B622" s="12"/>
      <c r="C622" s="12"/>
      <c r="E622" s="31"/>
      <c r="F622" s="7"/>
      <c r="G622" s="7"/>
    </row>
    <row r="623" spans="1:7" x14ac:dyDescent="0.25">
      <c r="A623" s="31"/>
      <c r="B623" s="12"/>
      <c r="C623" s="12"/>
      <c r="E623" s="31"/>
      <c r="F623" s="7"/>
      <c r="G623" s="7"/>
    </row>
    <row r="624" spans="1:7" x14ac:dyDescent="0.25">
      <c r="A624" s="31"/>
      <c r="B624" s="12"/>
      <c r="C624" s="12"/>
      <c r="E624" s="31"/>
      <c r="F624" s="7"/>
      <c r="G624" s="7"/>
    </row>
    <row r="625" spans="1:7" x14ac:dyDescent="0.25">
      <c r="A625" s="31"/>
      <c r="B625" s="12"/>
      <c r="C625" s="12"/>
      <c r="E625" s="31"/>
      <c r="F625" s="7"/>
      <c r="G625" s="7"/>
    </row>
    <row r="626" spans="1:7" x14ac:dyDescent="0.25">
      <c r="A626" s="31"/>
      <c r="B626" s="12"/>
      <c r="C626" s="12"/>
      <c r="E626" s="31"/>
      <c r="F626" s="7"/>
      <c r="G626" s="7"/>
    </row>
    <row r="627" spans="1:7" x14ac:dyDescent="0.25">
      <c r="A627" s="31"/>
      <c r="B627" s="12"/>
      <c r="C627" s="12"/>
      <c r="E627" s="31"/>
      <c r="F627" s="7"/>
      <c r="G627" s="7"/>
    </row>
    <row r="628" spans="1:7" x14ac:dyDescent="0.25">
      <c r="A628" s="31"/>
      <c r="B628" s="12"/>
      <c r="C628" s="12"/>
      <c r="E628" s="31"/>
      <c r="F628" s="7"/>
      <c r="G628" s="7"/>
    </row>
    <row r="629" spans="1:7" x14ac:dyDescent="0.25">
      <c r="A629" s="31"/>
      <c r="B629" s="12"/>
      <c r="C629" s="12"/>
      <c r="E629" s="31"/>
      <c r="F629" s="7"/>
      <c r="G629" s="7"/>
    </row>
    <row r="630" spans="1:7" x14ac:dyDescent="0.25">
      <c r="A630" s="31"/>
      <c r="B630" s="12"/>
      <c r="C630" s="12"/>
      <c r="E630" s="31"/>
      <c r="F630" s="7"/>
      <c r="G630" s="7"/>
    </row>
    <row r="631" spans="1:7" x14ac:dyDescent="0.25">
      <c r="A631" s="31"/>
      <c r="B631" s="12"/>
      <c r="C631" s="12"/>
      <c r="E631" s="31"/>
      <c r="F631" s="7"/>
      <c r="G631" s="7"/>
    </row>
    <row r="632" spans="1:7" x14ac:dyDescent="0.25">
      <c r="A632" s="31"/>
      <c r="B632" s="12"/>
      <c r="C632" s="12"/>
      <c r="E632" s="31"/>
      <c r="F632" s="7"/>
      <c r="G632" s="7"/>
    </row>
    <row r="633" spans="1:7" x14ac:dyDescent="0.25">
      <c r="A633" s="31"/>
      <c r="B633" s="12"/>
      <c r="C633" s="12"/>
      <c r="E633" s="31"/>
      <c r="F633" s="7"/>
      <c r="G633" s="7"/>
    </row>
    <row r="634" spans="1:7" x14ac:dyDescent="0.25">
      <c r="A634" s="31"/>
      <c r="B634" s="12"/>
      <c r="C634" s="12"/>
      <c r="E634" s="31"/>
      <c r="F634" s="7"/>
      <c r="G634" s="7"/>
    </row>
    <row r="635" spans="1:7" x14ac:dyDescent="0.25">
      <c r="A635" s="31"/>
      <c r="B635" s="12"/>
      <c r="C635" s="12"/>
      <c r="E635" s="31"/>
      <c r="F635" s="7"/>
      <c r="G635" s="7"/>
    </row>
    <row r="636" spans="1:7" x14ac:dyDescent="0.25">
      <c r="A636" s="31"/>
      <c r="B636" s="12"/>
      <c r="C636" s="12"/>
      <c r="E636" s="31"/>
      <c r="F636" s="7"/>
      <c r="G636" s="7"/>
    </row>
    <row r="637" spans="1:7" x14ac:dyDescent="0.25">
      <c r="A637" s="31"/>
      <c r="B637" s="12"/>
      <c r="C637" s="12"/>
      <c r="E637" s="31"/>
      <c r="F637" s="7"/>
      <c r="G637" s="7"/>
    </row>
    <row r="638" spans="1:7" x14ac:dyDescent="0.25">
      <c r="A638" s="31"/>
      <c r="B638" s="12"/>
      <c r="C638" s="12"/>
      <c r="E638" s="31"/>
      <c r="F638" s="7"/>
      <c r="G638" s="7"/>
    </row>
    <row r="639" spans="1:7" x14ac:dyDescent="0.25">
      <c r="A639" s="31"/>
      <c r="B639" s="12"/>
      <c r="C639" s="12"/>
      <c r="E639" s="31"/>
      <c r="F639" s="7"/>
      <c r="G639" s="7"/>
    </row>
    <row r="640" spans="1:7" x14ac:dyDescent="0.25">
      <c r="A640" s="31"/>
      <c r="B640" s="12"/>
      <c r="C640" s="12"/>
      <c r="E640" s="31"/>
      <c r="F640" s="7"/>
      <c r="G640" s="7"/>
    </row>
    <row r="641" spans="1:7" x14ac:dyDescent="0.25">
      <c r="A641" s="31"/>
      <c r="B641" s="12"/>
      <c r="C641" s="12"/>
      <c r="E641" s="31"/>
      <c r="F641" s="7"/>
      <c r="G641" s="7"/>
    </row>
    <row r="642" spans="1:7" x14ac:dyDescent="0.25">
      <c r="A642" s="31"/>
      <c r="B642" s="12"/>
      <c r="C642" s="12"/>
      <c r="E642" s="31"/>
      <c r="F642" s="7"/>
      <c r="G642" s="7"/>
    </row>
    <row r="643" spans="1:7" x14ac:dyDescent="0.25">
      <c r="A643" s="31"/>
      <c r="B643" s="12"/>
      <c r="C643" s="12"/>
      <c r="E643" s="31"/>
      <c r="F643" s="7"/>
      <c r="G643" s="7"/>
    </row>
    <row r="644" spans="1:7" x14ac:dyDescent="0.25">
      <c r="A644" s="31"/>
      <c r="B644" s="12"/>
      <c r="C644" s="12"/>
      <c r="E644" s="31"/>
      <c r="F644" s="7"/>
      <c r="G644" s="7"/>
    </row>
    <row r="645" spans="1:7" x14ac:dyDescent="0.25">
      <c r="A645" s="31"/>
      <c r="B645" s="12"/>
      <c r="C645" s="12"/>
      <c r="E645" s="31"/>
      <c r="F645" s="7"/>
      <c r="G645" s="7"/>
    </row>
    <row r="646" spans="1:7" x14ac:dyDescent="0.25">
      <c r="A646" s="31"/>
      <c r="B646" s="12"/>
      <c r="C646" s="12"/>
      <c r="E646" s="31"/>
      <c r="F646" s="7"/>
      <c r="G646" s="7"/>
    </row>
    <row r="647" spans="1:7" x14ac:dyDescent="0.25">
      <c r="A647" s="31"/>
      <c r="B647" s="12"/>
      <c r="C647" s="12"/>
      <c r="E647" s="31"/>
      <c r="F647" s="7"/>
      <c r="G647" s="7"/>
    </row>
    <row r="648" spans="1:7" x14ac:dyDescent="0.25">
      <c r="A648" s="31"/>
      <c r="B648" s="12"/>
      <c r="C648" s="12"/>
      <c r="E648" s="31"/>
      <c r="F648" s="7"/>
      <c r="G648" s="7"/>
    </row>
    <row r="649" spans="1:7" x14ac:dyDescent="0.25">
      <c r="A649" s="31"/>
      <c r="B649" s="12"/>
      <c r="C649" s="12"/>
      <c r="E649" s="31"/>
      <c r="F649" s="7"/>
      <c r="G649" s="7"/>
    </row>
    <row r="650" spans="1:7" x14ac:dyDescent="0.25">
      <c r="A650" s="31"/>
      <c r="B650" s="12"/>
      <c r="C650" s="12"/>
      <c r="E650" s="31"/>
      <c r="F650" s="7"/>
      <c r="G650" s="7"/>
    </row>
    <row r="651" spans="1:7" x14ac:dyDescent="0.25">
      <c r="A651" s="31"/>
      <c r="B651" s="12"/>
      <c r="C651" s="12"/>
      <c r="E651" s="31"/>
      <c r="F651" s="7"/>
      <c r="G651" s="7"/>
    </row>
    <row r="652" spans="1:7" x14ac:dyDescent="0.25">
      <c r="A652" s="31"/>
      <c r="B652" s="12"/>
      <c r="C652" s="12"/>
      <c r="E652" s="31"/>
      <c r="F652" s="7"/>
      <c r="G652" s="7"/>
    </row>
    <row r="653" spans="1:7" x14ac:dyDescent="0.25">
      <c r="A653" s="31"/>
      <c r="B653" s="12"/>
      <c r="C653" s="12"/>
      <c r="E653" s="31"/>
      <c r="F653" s="7"/>
      <c r="G653" s="7"/>
    </row>
    <row r="654" spans="1:7" x14ac:dyDescent="0.25">
      <c r="A654" s="31"/>
      <c r="B654" s="12"/>
      <c r="C654" s="12"/>
      <c r="E654" s="31"/>
      <c r="F654" s="7"/>
      <c r="G654" s="7"/>
    </row>
    <row r="655" spans="1:7" x14ac:dyDescent="0.25">
      <c r="A655" s="31"/>
      <c r="B655" s="12"/>
      <c r="C655" s="12"/>
      <c r="E655" s="31"/>
      <c r="F655" s="7"/>
      <c r="G655" s="7"/>
    </row>
    <row r="656" spans="1:7" x14ac:dyDescent="0.25">
      <c r="A656" s="31"/>
      <c r="B656" s="12"/>
      <c r="C656" s="12"/>
      <c r="E656" s="31"/>
      <c r="F656" s="7"/>
      <c r="G656" s="7"/>
    </row>
    <row r="657" spans="1:7" x14ac:dyDescent="0.25">
      <c r="A657" s="31"/>
      <c r="B657" s="12"/>
      <c r="C657" s="12"/>
      <c r="E657" s="31"/>
      <c r="F657" s="7"/>
      <c r="G657" s="7"/>
    </row>
    <row r="658" spans="1:7" x14ac:dyDescent="0.25">
      <c r="A658" s="31"/>
      <c r="B658" s="12"/>
      <c r="C658" s="12"/>
      <c r="E658" s="31"/>
      <c r="F658" s="7"/>
      <c r="G658" s="7"/>
    </row>
    <row r="659" spans="1:7" x14ac:dyDescent="0.25">
      <c r="A659" s="31"/>
      <c r="B659" s="12"/>
      <c r="C659" s="12"/>
      <c r="E659" s="31"/>
      <c r="F659" s="7"/>
      <c r="G659" s="7"/>
    </row>
    <row r="660" spans="1:7" x14ac:dyDescent="0.25">
      <c r="A660" s="31"/>
      <c r="B660" s="12"/>
      <c r="C660" s="12"/>
      <c r="E660" s="31"/>
      <c r="F660" s="7"/>
      <c r="G660" s="7"/>
    </row>
    <row r="661" spans="1:7" x14ac:dyDescent="0.25">
      <c r="A661" s="31"/>
      <c r="B661" s="12"/>
      <c r="C661" s="12"/>
      <c r="E661" s="31"/>
      <c r="F661" s="7"/>
      <c r="G661" s="7"/>
    </row>
    <row r="662" spans="1:7" x14ac:dyDescent="0.25">
      <c r="A662" s="31"/>
      <c r="B662" s="12"/>
      <c r="C662" s="12"/>
      <c r="E662" s="31"/>
      <c r="F662" s="7"/>
      <c r="G662" s="7"/>
    </row>
    <row r="663" spans="1:7" x14ac:dyDescent="0.25">
      <c r="A663" s="31"/>
      <c r="B663" s="12"/>
      <c r="C663" s="12"/>
      <c r="E663" s="31"/>
      <c r="F663" s="7"/>
      <c r="G663" s="7"/>
    </row>
    <row r="664" spans="1:7" x14ac:dyDescent="0.25">
      <c r="A664" s="31"/>
      <c r="B664" s="12"/>
      <c r="C664" s="12"/>
      <c r="E664" s="31"/>
      <c r="F664" s="7"/>
      <c r="G664" s="7"/>
    </row>
    <row r="665" spans="1:7" x14ac:dyDescent="0.25">
      <c r="A665" s="31"/>
      <c r="B665" s="12"/>
      <c r="C665" s="12"/>
      <c r="E665" s="31"/>
      <c r="F665" s="7"/>
      <c r="G665" s="7"/>
    </row>
    <row r="666" spans="1:7" x14ac:dyDescent="0.25">
      <c r="A666" s="31"/>
      <c r="B666" s="12"/>
      <c r="C666" s="12"/>
      <c r="E666" s="31"/>
      <c r="F666" s="7"/>
      <c r="G666" s="7"/>
    </row>
    <row r="667" spans="1:7" x14ac:dyDescent="0.25">
      <c r="A667" s="31"/>
      <c r="B667" s="12"/>
      <c r="C667" s="12"/>
      <c r="E667" s="31"/>
      <c r="F667" s="7"/>
      <c r="G667" s="7"/>
    </row>
    <row r="668" spans="1:7" x14ac:dyDescent="0.25">
      <c r="A668" s="31"/>
      <c r="B668" s="12"/>
      <c r="C668" s="12"/>
      <c r="E668" s="31"/>
      <c r="F668" s="7"/>
      <c r="G668" s="7"/>
    </row>
    <row r="669" spans="1:7" x14ac:dyDescent="0.25">
      <c r="A669" s="31"/>
      <c r="B669" s="12"/>
      <c r="C669" s="12"/>
      <c r="E669" s="31"/>
      <c r="F669" s="7"/>
      <c r="G669" s="7"/>
    </row>
    <row r="670" spans="1:7" x14ac:dyDescent="0.25">
      <c r="A670" s="31"/>
      <c r="B670" s="12"/>
      <c r="C670" s="12"/>
      <c r="E670" s="31"/>
      <c r="F670" s="7"/>
      <c r="G670" s="7"/>
    </row>
    <row r="671" spans="1:7" x14ac:dyDescent="0.25">
      <c r="A671" s="31"/>
      <c r="B671" s="12"/>
      <c r="C671" s="12"/>
      <c r="E671" s="31"/>
      <c r="F671" s="7"/>
      <c r="G671" s="7"/>
    </row>
    <row r="672" spans="1:7" x14ac:dyDescent="0.25">
      <c r="A672" s="31"/>
      <c r="B672" s="12"/>
      <c r="C672" s="12"/>
      <c r="E672" s="31"/>
      <c r="F672" s="7"/>
      <c r="G672" s="7"/>
    </row>
    <row r="673" spans="1:7" x14ac:dyDescent="0.25">
      <c r="A673" s="31"/>
      <c r="B673" s="12"/>
      <c r="C673" s="12"/>
      <c r="E673" s="31"/>
      <c r="F673" s="7"/>
      <c r="G673" s="7"/>
    </row>
    <row r="674" spans="1:7" x14ac:dyDescent="0.25">
      <c r="A674" s="31"/>
      <c r="B674" s="12"/>
      <c r="C674" s="12"/>
      <c r="E674" s="31"/>
      <c r="F674" s="7"/>
      <c r="G674" s="7"/>
    </row>
    <row r="675" spans="1:7" x14ac:dyDescent="0.25">
      <c r="A675" s="31"/>
      <c r="B675" s="12"/>
      <c r="C675" s="12"/>
      <c r="E675" s="31"/>
      <c r="F675" s="7"/>
      <c r="G675" s="7"/>
    </row>
    <row r="676" spans="1:7" x14ac:dyDescent="0.25">
      <c r="A676" s="31"/>
      <c r="B676" s="12"/>
      <c r="C676" s="12"/>
      <c r="E676" s="31"/>
      <c r="F676" s="7"/>
      <c r="G676" s="7"/>
    </row>
    <row r="677" spans="1:7" x14ac:dyDescent="0.25">
      <c r="A677" s="31"/>
      <c r="B677" s="12"/>
      <c r="C677" s="12"/>
      <c r="E677" s="31"/>
      <c r="F677" s="7"/>
      <c r="G677" s="7"/>
    </row>
    <row r="678" spans="1:7" x14ac:dyDescent="0.25">
      <c r="A678" s="31"/>
      <c r="B678" s="12"/>
      <c r="C678" s="12"/>
      <c r="E678" s="31"/>
      <c r="F678" s="7"/>
      <c r="G678" s="7"/>
    </row>
    <row r="679" spans="1:7" x14ac:dyDescent="0.25">
      <c r="A679" s="31"/>
      <c r="B679" s="12"/>
      <c r="C679" s="12"/>
      <c r="E679" s="31"/>
      <c r="F679" s="7"/>
      <c r="G679" s="7"/>
    </row>
    <row r="680" spans="1:7" x14ac:dyDescent="0.25">
      <c r="A680" s="31"/>
      <c r="B680" s="12"/>
      <c r="C680" s="12"/>
      <c r="E680" s="31"/>
      <c r="F680" s="7"/>
      <c r="G680" s="7"/>
    </row>
    <row r="681" spans="1:7" x14ac:dyDescent="0.25">
      <c r="A681" s="31"/>
      <c r="B681" s="12"/>
      <c r="C681" s="12"/>
      <c r="E681" s="31"/>
      <c r="F681" s="7"/>
      <c r="G681" s="7"/>
    </row>
    <row r="682" spans="1:7" x14ac:dyDescent="0.25">
      <c r="A682" s="31"/>
      <c r="B682" s="12"/>
      <c r="C682" s="12"/>
      <c r="E682" s="31"/>
      <c r="F682" s="7"/>
      <c r="G682" s="7"/>
    </row>
    <row r="683" spans="1:7" x14ac:dyDescent="0.25">
      <c r="A683" s="31"/>
      <c r="B683" s="12"/>
      <c r="C683" s="12"/>
      <c r="E683" s="31"/>
      <c r="F683" s="7"/>
      <c r="G683" s="7"/>
    </row>
    <row r="684" spans="1:7" x14ac:dyDescent="0.25">
      <c r="A684" s="31"/>
      <c r="B684" s="12"/>
      <c r="C684" s="12"/>
      <c r="E684" s="31"/>
      <c r="F684" s="7"/>
      <c r="G684" s="7"/>
    </row>
    <row r="685" spans="1:7" x14ac:dyDescent="0.25">
      <c r="A685" s="31"/>
      <c r="B685" s="12"/>
      <c r="C685" s="12"/>
      <c r="E685" s="31"/>
      <c r="F685" s="7"/>
      <c r="G685" s="7"/>
    </row>
    <row r="686" spans="1:7" x14ac:dyDescent="0.25">
      <c r="A686" s="31"/>
      <c r="B686" s="12"/>
      <c r="C686" s="12"/>
      <c r="E686" s="31"/>
      <c r="F686" s="7"/>
      <c r="G686" s="7"/>
    </row>
    <row r="687" spans="1:7" x14ac:dyDescent="0.25">
      <c r="A687" s="31"/>
      <c r="B687" s="12"/>
      <c r="C687" s="12"/>
      <c r="E687" s="31"/>
      <c r="F687" s="7"/>
      <c r="G687" s="7"/>
    </row>
    <row r="688" spans="1:7" x14ac:dyDescent="0.25">
      <c r="A688" s="31"/>
      <c r="B688" s="12"/>
      <c r="C688" s="12"/>
      <c r="E688" s="31"/>
      <c r="F688" s="7"/>
      <c r="G688" s="7"/>
    </row>
    <row r="689" spans="1:7" x14ac:dyDescent="0.25">
      <c r="A689" s="31"/>
      <c r="B689" s="12"/>
      <c r="C689" s="12"/>
      <c r="E689" s="31"/>
      <c r="F689" s="7"/>
      <c r="G689" s="7"/>
    </row>
    <row r="690" spans="1:7" x14ac:dyDescent="0.25">
      <c r="A690" s="31"/>
      <c r="B690" s="12"/>
      <c r="C690" s="12"/>
      <c r="E690" s="31"/>
      <c r="F690" s="7"/>
      <c r="G690" s="7"/>
    </row>
    <row r="691" spans="1:7" x14ac:dyDescent="0.25">
      <c r="A691" s="31"/>
      <c r="B691" s="12"/>
      <c r="C691" s="12"/>
      <c r="E691" s="31"/>
      <c r="F691" s="7"/>
      <c r="G691" s="7"/>
    </row>
    <row r="692" spans="1:7" x14ac:dyDescent="0.25">
      <c r="A692" s="31"/>
      <c r="B692" s="12"/>
      <c r="C692" s="12"/>
      <c r="E692" s="31"/>
      <c r="F692" s="7"/>
      <c r="G692" s="7"/>
    </row>
    <row r="693" spans="1:7" x14ac:dyDescent="0.25">
      <c r="A693" s="31"/>
      <c r="B693" s="12"/>
      <c r="C693" s="12"/>
      <c r="E693" s="31"/>
      <c r="F693" s="7"/>
      <c r="G693" s="7"/>
    </row>
    <row r="694" spans="1:7" x14ac:dyDescent="0.25">
      <c r="A694" s="31"/>
      <c r="B694" s="12"/>
      <c r="C694" s="12"/>
      <c r="E694" s="31"/>
      <c r="F694" s="7"/>
      <c r="G694" s="7"/>
    </row>
    <row r="695" spans="1:7" x14ac:dyDescent="0.25">
      <c r="A695" s="31"/>
      <c r="B695" s="12"/>
      <c r="C695" s="12"/>
      <c r="E695" s="31"/>
      <c r="F695" s="7"/>
      <c r="G695" s="7"/>
    </row>
    <row r="696" spans="1:7" x14ac:dyDescent="0.25">
      <c r="A696" s="31"/>
      <c r="B696" s="12"/>
      <c r="C696" s="12"/>
      <c r="E696" s="31"/>
      <c r="F696" s="7"/>
      <c r="G696" s="7"/>
    </row>
    <row r="697" spans="1:7" x14ac:dyDescent="0.25">
      <c r="A697" s="31"/>
      <c r="B697" s="12"/>
      <c r="C697" s="12"/>
      <c r="E697" s="31"/>
      <c r="F697" s="7"/>
      <c r="G697" s="7"/>
    </row>
    <row r="698" spans="1:7" x14ac:dyDescent="0.25">
      <c r="A698" s="31"/>
      <c r="B698" s="12"/>
      <c r="C698" s="12"/>
      <c r="E698" s="31"/>
      <c r="F698" s="7"/>
      <c r="G698" s="7"/>
    </row>
    <row r="699" spans="1:7" x14ac:dyDescent="0.25">
      <c r="A699" s="31"/>
      <c r="B699" s="12"/>
      <c r="C699" s="12"/>
      <c r="E699" s="31"/>
      <c r="F699" s="7"/>
      <c r="G699" s="7"/>
    </row>
    <row r="700" spans="1:7" x14ac:dyDescent="0.25">
      <c r="A700" s="31"/>
      <c r="B700" s="12"/>
      <c r="C700" s="12"/>
      <c r="E700" s="31"/>
      <c r="F700" s="7"/>
      <c r="G700" s="7"/>
    </row>
    <row r="701" spans="1:7" x14ac:dyDescent="0.25">
      <c r="A701" s="31"/>
      <c r="B701" s="12"/>
      <c r="C701" s="12"/>
      <c r="E701" s="31"/>
      <c r="F701" s="7"/>
      <c r="G701" s="7"/>
    </row>
    <row r="702" spans="1:7" x14ac:dyDescent="0.25">
      <c r="A702" s="31"/>
      <c r="B702" s="12"/>
      <c r="C702" s="12"/>
      <c r="E702" s="31"/>
      <c r="F702" s="7"/>
      <c r="G702" s="7"/>
    </row>
    <row r="703" spans="1:7" x14ac:dyDescent="0.25">
      <c r="A703" s="31"/>
      <c r="B703" s="12"/>
      <c r="C703" s="12"/>
      <c r="E703" s="31"/>
      <c r="F703" s="7"/>
      <c r="G703" s="7"/>
    </row>
    <row r="704" spans="1:7" x14ac:dyDescent="0.25">
      <c r="A704" s="31"/>
      <c r="B704" s="12"/>
      <c r="C704" s="12"/>
      <c r="E704" s="31"/>
      <c r="F704" s="7"/>
      <c r="G704" s="7"/>
    </row>
    <row r="705" spans="1:7" x14ac:dyDescent="0.25">
      <c r="A705" s="31"/>
      <c r="B705" s="12"/>
      <c r="C705" s="12"/>
      <c r="E705" s="31"/>
      <c r="F705" s="7"/>
      <c r="G705" s="7"/>
    </row>
    <row r="706" spans="1:7" x14ac:dyDescent="0.25">
      <c r="A706" s="31"/>
      <c r="B706" s="12"/>
      <c r="C706" s="12"/>
      <c r="E706" s="31"/>
      <c r="F706" s="7"/>
      <c r="G706" s="7"/>
    </row>
    <row r="707" spans="1:7" x14ac:dyDescent="0.25">
      <c r="A707" s="31"/>
      <c r="B707" s="12"/>
      <c r="C707" s="12"/>
      <c r="E707" s="31"/>
      <c r="F707" s="7"/>
      <c r="G707" s="7"/>
    </row>
    <row r="708" spans="1:7" x14ac:dyDescent="0.25">
      <c r="A708" s="31"/>
      <c r="B708" s="12"/>
      <c r="C708" s="12"/>
      <c r="E708" s="31"/>
      <c r="F708" s="7"/>
      <c r="G708" s="7"/>
    </row>
    <row r="709" spans="1:7" x14ac:dyDescent="0.25">
      <c r="A709" s="31"/>
      <c r="B709" s="12"/>
      <c r="C709" s="12"/>
      <c r="E709" s="31"/>
      <c r="F709" s="7"/>
      <c r="G709" s="7"/>
    </row>
    <row r="710" spans="1:7" x14ac:dyDescent="0.25">
      <c r="A710" s="31"/>
      <c r="B710" s="12"/>
      <c r="C710" s="12"/>
      <c r="E710" s="31"/>
      <c r="F710" s="7"/>
      <c r="G710" s="7"/>
    </row>
    <row r="711" spans="1:7" x14ac:dyDescent="0.25">
      <c r="A711" s="31"/>
      <c r="B711" s="12"/>
      <c r="C711" s="12"/>
      <c r="E711" s="31"/>
      <c r="F711" s="7"/>
      <c r="G711" s="7"/>
    </row>
    <row r="712" spans="1:7" x14ac:dyDescent="0.25">
      <c r="A712" s="31"/>
      <c r="B712" s="12"/>
      <c r="C712" s="12"/>
      <c r="E712" s="31"/>
      <c r="F712" s="7"/>
      <c r="G712" s="7"/>
    </row>
    <row r="713" spans="1:7" x14ac:dyDescent="0.25">
      <c r="A713" s="31"/>
      <c r="B713" s="12"/>
      <c r="C713" s="12"/>
      <c r="E713" s="31"/>
      <c r="F713" s="7"/>
      <c r="G713" s="7"/>
    </row>
    <row r="714" spans="1:7" x14ac:dyDescent="0.25">
      <c r="A714" s="31"/>
      <c r="B714" s="12"/>
      <c r="C714" s="12"/>
      <c r="E714" s="31"/>
      <c r="F714" s="7"/>
      <c r="G714" s="7"/>
    </row>
    <row r="715" spans="1:7" x14ac:dyDescent="0.25">
      <c r="A715" s="31"/>
      <c r="B715" s="12"/>
      <c r="C715" s="12"/>
      <c r="E715" s="31"/>
      <c r="F715" s="7"/>
      <c r="G715" s="7"/>
    </row>
    <row r="716" spans="1:7" x14ac:dyDescent="0.25">
      <c r="A716" s="31"/>
      <c r="B716" s="12"/>
      <c r="C716" s="12"/>
      <c r="E716" s="31"/>
      <c r="F716" s="7"/>
      <c r="G716" s="7"/>
    </row>
    <row r="717" spans="1:7" x14ac:dyDescent="0.25">
      <c r="A717" s="31"/>
      <c r="B717" s="12"/>
      <c r="C717" s="12"/>
      <c r="E717" s="31"/>
      <c r="F717" s="7"/>
      <c r="G717" s="7"/>
    </row>
    <row r="718" spans="1:7" x14ac:dyDescent="0.25">
      <c r="A718" s="31"/>
      <c r="B718" s="12"/>
      <c r="C718" s="12"/>
      <c r="E718" s="31"/>
      <c r="F718" s="7"/>
      <c r="G718" s="7"/>
    </row>
    <row r="719" spans="1:7" x14ac:dyDescent="0.25">
      <c r="A719" s="31"/>
      <c r="B719" s="12"/>
      <c r="C719" s="12"/>
      <c r="E719" s="31"/>
      <c r="F719" s="7"/>
      <c r="G719" s="7"/>
    </row>
    <row r="720" spans="1:7" x14ac:dyDescent="0.25">
      <c r="A720" s="31"/>
      <c r="B720" s="12"/>
      <c r="C720" s="12"/>
      <c r="E720" s="31"/>
      <c r="F720" s="7"/>
      <c r="G720" s="7"/>
    </row>
    <row r="721" spans="1:7" x14ac:dyDescent="0.25">
      <c r="A721" s="31"/>
      <c r="B721" s="12"/>
      <c r="C721" s="12"/>
      <c r="E721" s="31"/>
      <c r="F721" s="7"/>
      <c r="G721" s="7"/>
    </row>
    <row r="722" spans="1:7" x14ac:dyDescent="0.25">
      <c r="A722" s="31"/>
      <c r="B722" s="12"/>
      <c r="C722" s="12"/>
      <c r="E722" s="31"/>
      <c r="F722" s="7"/>
      <c r="G722" s="7"/>
    </row>
    <row r="723" spans="1:7" x14ac:dyDescent="0.25">
      <c r="A723" s="31"/>
      <c r="B723" s="12"/>
      <c r="C723" s="12"/>
      <c r="E723" s="31"/>
      <c r="F723" s="7"/>
      <c r="G723" s="7"/>
    </row>
    <row r="724" spans="1:7" x14ac:dyDescent="0.25">
      <c r="A724" s="31"/>
      <c r="B724" s="12"/>
      <c r="C724" s="12"/>
      <c r="E724" s="31"/>
      <c r="F724" s="7"/>
      <c r="G724" s="7"/>
    </row>
    <row r="725" spans="1:7" x14ac:dyDescent="0.25">
      <c r="A725" s="31"/>
      <c r="B725" s="12"/>
      <c r="C725" s="12"/>
      <c r="E725" s="31"/>
      <c r="F725" s="7"/>
      <c r="G725" s="7"/>
    </row>
    <row r="726" spans="1:7" x14ac:dyDescent="0.25">
      <c r="A726" s="31"/>
      <c r="B726" s="12"/>
      <c r="C726" s="12"/>
      <c r="E726" s="31"/>
      <c r="F726" s="7"/>
      <c r="G726" s="7"/>
    </row>
    <row r="727" spans="1:7" x14ac:dyDescent="0.25">
      <c r="A727" s="31"/>
      <c r="B727" s="12"/>
      <c r="C727" s="12"/>
      <c r="E727" s="31"/>
      <c r="F727" s="7"/>
      <c r="G727" s="7"/>
    </row>
    <row r="728" spans="1:7" x14ac:dyDescent="0.25">
      <c r="A728" s="31"/>
      <c r="B728" s="12"/>
      <c r="C728" s="12"/>
      <c r="E728" s="31"/>
      <c r="F728" s="7"/>
      <c r="G728" s="7"/>
    </row>
    <row r="729" spans="1:7" x14ac:dyDescent="0.25">
      <c r="A729" s="31"/>
      <c r="B729" s="12"/>
      <c r="C729" s="12"/>
      <c r="E729" s="31"/>
      <c r="F729" s="7"/>
      <c r="G729" s="7"/>
    </row>
    <row r="730" spans="1:7" x14ac:dyDescent="0.25">
      <c r="A730" s="31"/>
      <c r="B730" s="12"/>
      <c r="C730" s="12"/>
      <c r="E730" s="31"/>
      <c r="F730" s="7"/>
      <c r="G730" s="7"/>
    </row>
    <row r="731" spans="1:7" x14ac:dyDescent="0.25">
      <c r="A731" s="31"/>
      <c r="B731" s="12"/>
      <c r="C731" s="12"/>
      <c r="E731" s="31"/>
      <c r="F731" s="7"/>
      <c r="G731" s="7"/>
    </row>
    <row r="732" spans="1:7" x14ac:dyDescent="0.25">
      <c r="A732" s="31"/>
      <c r="B732" s="12"/>
      <c r="C732" s="12"/>
      <c r="E732" s="31"/>
      <c r="F732" s="7"/>
      <c r="G732" s="7"/>
    </row>
    <row r="733" spans="1:7" x14ac:dyDescent="0.25">
      <c r="A733" s="31"/>
      <c r="B733" s="12"/>
      <c r="C733" s="12"/>
      <c r="E733" s="31"/>
      <c r="F733" s="7"/>
      <c r="G733" s="7"/>
    </row>
    <row r="734" spans="1:7" x14ac:dyDescent="0.25">
      <c r="A734" s="31"/>
      <c r="B734" s="12"/>
      <c r="C734" s="12"/>
      <c r="E734" s="31"/>
      <c r="F734" s="7"/>
      <c r="G734" s="7"/>
    </row>
    <row r="735" spans="1:7" x14ac:dyDescent="0.25">
      <c r="A735" s="31"/>
      <c r="B735" s="12"/>
      <c r="C735" s="12"/>
      <c r="E735" s="31"/>
      <c r="F735" s="7"/>
      <c r="G735" s="7"/>
    </row>
    <row r="736" spans="1:7" x14ac:dyDescent="0.25">
      <c r="A736" s="31"/>
      <c r="B736" s="12"/>
      <c r="C736" s="12"/>
      <c r="E736" s="31"/>
      <c r="F736" s="7"/>
      <c r="G736" s="7"/>
    </row>
    <row r="737" spans="1:7" x14ac:dyDescent="0.25">
      <c r="A737" s="31"/>
      <c r="B737" s="12"/>
      <c r="C737" s="12"/>
      <c r="E737" s="31"/>
      <c r="F737" s="7"/>
      <c r="G737" s="7"/>
    </row>
    <row r="738" spans="1:7" x14ac:dyDescent="0.25">
      <c r="A738" s="31"/>
      <c r="B738" s="12"/>
      <c r="C738" s="12"/>
      <c r="E738" s="31"/>
      <c r="F738" s="7"/>
      <c r="G738" s="7"/>
    </row>
    <row r="739" spans="1:7" x14ac:dyDescent="0.25">
      <c r="A739" s="31"/>
      <c r="B739" s="12"/>
      <c r="C739" s="12"/>
      <c r="E739" s="31"/>
      <c r="F739" s="7"/>
      <c r="G739" s="7"/>
    </row>
    <row r="740" spans="1:7" x14ac:dyDescent="0.25">
      <c r="A740" s="31"/>
      <c r="B740" s="12"/>
      <c r="C740" s="12"/>
      <c r="E740" s="31"/>
      <c r="F740" s="7"/>
      <c r="G740" s="7"/>
    </row>
    <row r="741" spans="1:7" x14ac:dyDescent="0.25">
      <c r="A741" s="31"/>
      <c r="B741" s="12"/>
      <c r="C741" s="12"/>
      <c r="E741" s="31"/>
      <c r="F741" s="7"/>
      <c r="G741" s="7"/>
    </row>
    <row r="742" spans="1:7" x14ac:dyDescent="0.25">
      <c r="A742" s="31"/>
      <c r="B742" s="12"/>
      <c r="C742" s="12"/>
      <c r="E742" s="31"/>
      <c r="F742" s="7"/>
      <c r="G742" s="7"/>
    </row>
    <row r="743" spans="1:7" x14ac:dyDescent="0.25">
      <c r="A743" s="31"/>
      <c r="B743" s="12"/>
      <c r="C743" s="12"/>
      <c r="E743" s="31"/>
      <c r="F743" s="7"/>
      <c r="G743" s="7"/>
    </row>
    <row r="744" spans="1:7" x14ac:dyDescent="0.25">
      <c r="A744" s="31"/>
      <c r="B744" s="12"/>
      <c r="C744" s="12"/>
      <c r="E744" s="31"/>
      <c r="F744" s="7"/>
      <c r="G744" s="7"/>
    </row>
    <row r="745" spans="1:7" x14ac:dyDescent="0.25">
      <c r="A745" s="31"/>
      <c r="B745" s="12"/>
      <c r="C745" s="12"/>
      <c r="E745" s="31"/>
      <c r="F745" s="7"/>
      <c r="G745" s="7"/>
    </row>
    <row r="746" spans="1:7" x14ac:dyDescent="0.25">
      <c r="A746" s="31"/>
      <c r="B746" s="12"/>
      <c r="C746" s="12"/>
      <c r="E746" s="31"/>
      <c r="F746" s="7"/>
      <c r="G746" s="7"/>
    </row>
    <row r="747" spans="1:7" x14ac:dyDescent="0.25">
      <c r="A747" s="31"/>
      <c r="B747" s="12"/>
      <c r="C747" s="12"/>
      <c r="E747" s="31"/>
      <c r="F747" s="7"/>
      <c r="G747" s="7"/>
    </row>
    <row r="748" spans="1:7" x14ac:dyDescent="0.25">
      <c r="A748" s="31"/>
      <c r="B748" s="12"/>
      <c r="C748" s="12"/>
      <c r="E748" s="31"/>
      <c r="F748" s="7"/>
      <c r="G748" s="7"/>
    </row>
    <row r="749" spans="1:7" x14ac:dyDescent="0.25">
      <c r="A749" s="31"/>
      <c r="B749" s="12"/>
      <c r="C749" s="12"/>
      <c r="E749" s="31"/>
      <c r="F749" s="7"/>
      <c r="G749" s="7"/>
    </row>
    <row r="750" spans="1:7" x14ac:dyDescent="0.25">
      <c r="A750" s="31"/>
      <c r="B750" s="12"/>
      <c r="C750" s="12"/>
      <c r="E750" s="31"/>
      <c r="F750" s="7"/>
      <c r="G750" s="7"/>
    </row>
    <row r="751" spans="1:7" x14ac:dyDescent="0.25">
      <c r="A751" s="31"/>
      <c r="B751" s="12"/>
      <c r="C751" s="12"/>
      <c r="E751" s="31"/>
      <c r="F751" s="7"/>
      <c r="G751" s="7"/>
    </row>
    <row r="752" spans="1:7" x14ac:dyDescent="0.25">
      <c r="A752" s="31"/>
      <c r="B752" s="12"/>
      <c r="C752" s="12"/>
      <c r="E752" s="31"/>
      <c r="F752" s="7"/>
      <c r="G752" s="7"/>
    </row>
    <row r="753" spans="1:7" x14ac:dyDescent="0.25">
      <c r="A753" s="31"/>
      <c r="B753" s="12"/>
      <c r="C753" s="12"/>
      <c r="E753" s="31"/>
      <c r="F753" s="7"/>
      <c r="G753" s="7"/>
    </row>
    <row r="754" spans="1:7" x14ac:dyDescent="0.25">
      <c r="A754" s="31"/>
      <c r="B754" s="12"/>
      <c r="C754" s="12"/>
      <c r="E754" s="31"/>
      <c r="F754" s="7"/>
      <c r="G754" s="7"/>
    </row>
    <row r="755" spans="1:7" x14ac:dyDescent="0.25">
      <c r="A755" s="31"/>
      <c r="B755" s="12"/>
      <c r="C755" s="12"/>
      <c r="E755" s="31"/>
      <c r="F755" s="7"/>
      <c r="G755" s="7"/>
    </row>
    <row r="756" spans="1:7" x14ac:dyDescent="0.25">
      <c r="A756" s="31"/>
      <c r="B756" s="12"/>
      <c r="C756" s="12"/>
      <c r="E756" s="31"/>
      <c r="F756" s="7"/>
      <c r="G756" s="7"/>
    </row>
    <row r="757" spans="1:7" x14ac:dyDescent="0.25">
      <c r="A757" s="31"/>
      <c r="B757" s="12"/>
      <c r="C757" s="12"/>
      <c r="E757" s="31"/>
      <c r="F757" s="7"/>
      <c r="G757" s="7"/>
    </row>
    <row r="758" spans="1:7" x14ac:dyDescent="0.25">
      <c r="A758" s="31"/>
      <c r="B758" s="12"/>
      <c r="C758" s="12"/>
      <c r="E758" s="31"/>
      <c r="F758" s="7"/>
      <c r="G758" s="7"/>
    </row>
    <row r="759" spans="1:7" x14ac:dyDescent="0.25">
      <c r="A759" s="31"/>
      <c r="B759" s="12"/>
      <c r="C759" s="12"/>
      <c r="E759" s="31"/>
      <c r="F759" s="7"/>
      <c r="G759" s="7"/>
    </row>
    <row r="760" spans="1:7" x14ac:dyDescent="0.25">
      <c r="A760" s="31"/>
      <c r="B760" s="12"/>
      <c r="C760" s="12"/>
      <c r="E760" s="31"/>
      <c r="F760" s="7"/>
      <c r="G760" s="7"/>
    </row>
    <row r="761" spans="1:7" x14ac:dyDescent="0.25">
      <c r="A761" s="31"/>
      <c r="B761" s="12"/>
      <c r="C761" s="12"/>
      <c r="E761" s="31"/>
      <c r="F761" s="7"/>
      <c r="G761" s="7"/>
    </row>
    <row r="762" spans="1:7" x14ac:dyDescent="0.25">
      <c r="A762" s="31"/>
      <c r="B762" s="12"/>
      <c r="C762" s="12"/>
      <c r="E762" s="31"/>
      <c r="F762" s="7"/>
      <c r="G762" s="7"/>
    </row>
    <row r="763" spans="1:7" x14ac:dyDescent="0.25">
      <c r="A763" s="31"/>
      <c r="B763" s="12"/>
      <c r="C763" s="12"/>
      <c r="E763" s="31"/>
      <c r="F763" s="7"/>
      <c r="G763" s="7"/>
    </row>
    <row r="764" spans="1:7" x14ac:dyDescent="0.25">
      <c r="A764" s="31"/>
      <c r="B764" s="12"/>
      <c r="C764" s="12"/>
      <c r="E764" s="31"/>
      <c r="F764" s="7"/>
      <c r="G764" s="7"/>
    </row>
    <row r="765" spans="1:7" x14ac:dyDescent="0.25">
      <c r="A765" s="31"/>
      <c r="B765" s="12"/>
      <c r="C765" s="12"/>
      <c r="E765" s="31"/>
      <c r="F765" s="7"/>
      <c r="G765" s="7"/>
    </row>
    <row r="766" spans="1:7" x14ac:dyDescent="0.25">
      <c r="A766" s="31"/>
      <c r="B766" s="12"/>
      <c r="C766" s="12"/>
      <c r="E766" s="31"/>
      <c r="F766" s="7"/>
      <c r="G766" s="7"/>
    </row>
    <row r="767" spans="1:7" x14ac:dyDescent="0.25">
      <c r="A767" s="31"/>
      <c r="B767" s="12"/>
      <c r="C767" s="12"/>
      <c r="E767" s="31"/>
      <c r="F767" s="7"/>
      <c r="G767" s="7"/>
    </row>
    <row r="768" spans="1:7" x14ac:dyDescent="0.25">
      <c r="A768" s="31"/>
      <c r="B768" s="12"/>
      <c r="C768" s="12"/>
      <c r="E768" s="31"/>
      <c r="F768" s="7"/>
      <c r="G768" s="7"/>
    </row>
    <row r="769" spans="1:7" x14ac:dyDescent="0.25">
      <c r="A769" s="31"/>
      <c r="B769" s="12"/>
      <c r="C769" s="12"/>
      <c r="E769" s="31"/>
      <c r="F769" s="7"/>
      <c r="G769" s="7"/>
    </row>
    <row r="770" spans="1:7" x14ac:dyDescent="0.25">
      <c r="A770" s="31"/>
      <c r="B770" s="12"/>
      <c r="C770" s="12"/>
      <c r="E770" s="31"/>
      <c r="F770" s="7"/>
      <c r="G770" s="7"/>
    </row>
    <row r="771" spans="1:7" x14ac:dyDescent="0.25">
      <c r="A771" s="31"/>
      <c r="B771" s="12"/>
      <c r="C771" s="12"/>
      <c r="E771" s="31"/>
      <c r="F771" s="7"/>
      <c r="G771" s="7"/>
    </row>
    <row r="772" spans="1:7" x14ac:dyDescent="0.25">
      <c r="A772" s="31"/>
      <c r="B772" s="12"/>
      <c r="C772" s="12"/>
      <c r="E772" s="31"/>
      <c r="F772" s="7"/>
      <c r="G772" s="7"/>
    </row>
    <row r="773" spans="1:7" x14ac:dyDescent="0.25">
      <c r="A773" s="31"/>
      <c r="B773" s="12"/>
      <c r="C773" s="12"/>
      <c r="E773" s="31"/>
      <c r="F773" s="7"/>
      <c r="G773" s="7"/>
    </row>
    <row r="774" spans="1:7" x14ac:dyDescent="0.25">
      <c r="A774" s="31"/>
      <c r="B774" s="12"/>
      <c r="C774" s="12"/>
      <c r="E774" s="31"/>
      <c r="F774" s="7"/>
      <c r="G774" s="7"/>
    </row>
    <row r="775" spans="1:7" x14ac:dyDescent="0.25">
      <c r="A775" s="31"/>
      <c r="B775" s="12"/>
      <c r="C775" s="12"/>
      <c r="E775" s="31"/>
      <c r="F775" s="7"/>
      <c r="G775" s="7"/>
    </row>
    <row r="776" spans="1:7" x14ac:dyDescent="0.25">
      <c r="A776" s="31"/>
      <c r="B776" s="12"/>
      <c r="C776" s="12"/>
      <c r="E776" s="31"/>
      <c r="F776" s="7"/>
      <c r="G776" s="7"/>
    </row>
    <row r="777" spans="1:7" x14ac:dyDescent="0.25">
      <c r="A777" s="31"/>
      <c r="B777" s="12"/>
      <c r="C777" s="12"/>
      <c r="E777" s="31"/>
      <c r="F777" s="7"/>
      <c r="G777" s="7"/>
    </row>
    <row r="778" spans="1:7" x14ac:dyDescent="0.25">
      <c r="A778" s="31"/>
      <c r="B778" s="12"/>
      <c r="C778" s="12"/>
      <c r="E778" s="31"/>
      <c r="F778" s="7"/>
      <c r="G778" s="7"/>
    </row>
    <row r="779" spans="1:7" x14ac:dyDescent="0.25">
      <c r="A779" s="31"/>
      <c r="B779" s="12"/>
      <c r="C779" s="12"/>
      <c r="E779" s="31"/>
      <c r="F779" s="7"/>
      <c r="G779" s="7"/>
    </row>
    <row r="780" spans="1:7" x14ac:dyDescent="0.25">
      <c r="A780" s="31"/>
      <c r="B780" s="12"/>
      <c r="C780" s="12"/>
      <c r="E780" s="31"/>
      <c r="F780" s="7"/>
      <c r="G780" s="7"/>
    </row>
    <row r="781" spans="1:7" x14ac:dyDescent="0.25">
      <c r="A781" s="31"/>
      <c r="B781" s="12"/>
      <c r="C781" s="12"/>
      <c r="E781" s="31"/>
      <c r="F781" s="7"/>
      <c r="G781" s="7"/>
    </row>
    <row r="782" spans="1:7" x14ac:dyDescent="0.25">
      <c r="A782" s="31"/>
      <c r="B782" s="12"/>
      <c r="C782" s="12"/>
      <c r="E782" s="31"/>
      <c r="F782" s="7"/>
      <c r="G782" s="7"/>
    </row>
    <row r="783" spans="1:7" x14ac:dyDescent="0.25">
      <c r="A783" s="31"/>
      <c r="B783" s="12"/>
      <c r="C783" s="12"/>
      <c r="E783" s="31"/>
      <c r="F783" s="7"/>
      <c r="G783" s="7"/>
    </row>
    <row r="784" spans="1:7" x14ac:dyDescent="0.25">
      <c r="A784" s="31"/>
      <c r="B784" s="12"/>
      <c r="C784" s="12"/>
      <c r="E784" s="31"/>
      <c r="F784" s="7"/>
      <c r="G784" s="7"/>
    </row>
    <row r="785" spans="1:7" x14ac:dyDescent="0.25">
      <c r="A785" s="31"/>
      <c r="B785" s="12"/>
      <c r="C785" s="12"/>
      <c r="E785" s="31"/>
      <c r="F785" s="7"/>
      <c r="G785" s="7"/>
    </row>
    <row r="786" spans="1:7" x14ac:dyDescent="0.25">
      <c r="A786" s="31"/>
      <c r="B786" s="12"/>
      <c r="C786" s="12"/>
      <c r="E786" s="31"/>
      <c r="F786" s="7"/>
      <c r="G786" s="7"/>
    </row>
    <row r="787" spans="1:7" x14ac:dyDescent="0.25">
      <c r="A787" s="31"/>
      <c r="B787" s="12"/>
      <c r="C787" s="12"/>
      <c r="E787" s="31"/>
      <c r="F787" s="7"/>
      <c r="G787" s="7"/>
    </row>
    <row r="788" spans="1:7" x14ac:dyDescent="0.25">
      <c r="A788" s="31"/>
      <c r="B788" s="12"/>
      <c r="C788" s="12"/>
      <c r="E788" s="31"/>
      <c r="F788" s="7"/>
      <c r="G788" s="7"/>
    </row>
    <row r="789" spans="1:7" x14ac:dyDescent="0.25">
      <c r="A789" s="31"/>
      <c r="B789" s="12"/>
      <c r="C789" s="12"/>
      <c r="E789" s="31"/>
      <c r="F789" s="7"/>
      <c r="G789" s="7"/>
    </row>
    <row r="790" spans="1:7" x14ac:dyDescent="0.25">
      <c r="A790" s="31"/>
      <c r="B790" s="12"/>
      <c r="C790" s="12"/>
      <c r="E790" s="31"/>
      <c r="F790" s="7"/>
      <c r="G790" s="7"/>
    </row>
    <row r="791" spans="1:7" x14ac:dyDescent="0.25">
      <c r="A791" s="31"/>
      <c r="B791" s="12"/>
      <c r="C791" s="12"/>
      <c r="E791" s="31"/>
      <c r="F791" s="7"/>
      <c r="G791" s="7"/>
    </row>
    <row r="792" spans="1:7" x14ac:dyDescent="0.25">
      <c r="A792" s="31"/>
      <c r="B792" s="12"/>
      <c r="C792" s="12"/>
      <c r="E792" s="31"/>
      <c r="F792" s="7"/>
      <c r="G792" s="7"/>
    </row>
    <row r="793" spans="1:7" x14ac:dyDescent="0.25">
      <c r="A793" s="31"/>
      <c r="B793" s="12"/>
      <c r="C793" s="12"/>
      <c r="E793" s="31"/>
      <c r="F793" s="7"/>
      <c r="G793" s="7"/>
    </row>
    <row r="794" spans="1:7" x14ac:dyDescent="0.25">
      <c r="A794" s="31"/>
      <c r="B794" s="12"/>
      <c r="C794" s="12"/>
      <c r="E794" s="31"/>
      <c r="F794" s="7"/>
      <c r="G794" s="7"/>
    </row>
    <row r="795" spans="1:7" x14ac:dyDescent="0.25">
      <c r="A795" s="31"/>
      <c r="B795" s="12"/>
      <c r="C795" s="12"/>
      <c r="E795" s="31"/>
      <c r="F795" s="7"/>
      <c r="G795" s="7"/>
    </row>
    <row r="796" spans="1:7" x14ac:dyDescent="0.25">
      <c r="A796" s="31"/>
      <c r="B796" s="12"/>
      <c r="C796" s="12"/>
      <c r="E796" s="31"/>
      <c r="F796" s="7"/>
      <c r="G796" s="7"/>
    </row>
    <row r="797" spans="1:7" x14ac:dyDescent="0.25">
      <c r="A797" s="31"/>
      <c r="B797" s="12"/>
      <c r="C797" s="12"/>
      <c r="E797" s="31"/>
      <c r="F797" s="7"/>
      <c r="G797" s="7"/>
    </row>
    <row r="798" spans="1:7" x14ac:dyDescent="0.25">
      <c r="A798" s="31"/>
      <c r="B798" s="12"/>
      <c r="C798" s="12"/>
      <c r="E798" s="31"/>
      <c r="F798" s="7"/>
      <c r="G798" s="7"/>
    </row>
    <row r="799" spans="1:7" x14ac:dyDescent="0.25">
      <c r="A799" s="31"/>
      <c r="B799" s="12"/>
      <c r="C799" s="12"/>
      <c r="E799" s="31"/>
      <c r="F799" s="7"/>
      <c r="G799" s="7"/>
    </row>
    <row r="800" spans="1:7" x14ac:dyDescent="0.25">
      <c r="A800" s="31"/>
      <c r="B800" s="12"/>
      <c r="C800" s="12"/>
      <c r="E800" s="31"/>
      <c r="F800" s="7"/>
      <c r="G800" s="7"/>
    </row>
    <row r="801" spans="1:7" x14ac:dyDescent="0.25">
      <c r="A801" s="31"/>
      <c r="B801" s="12"/>
      <c r="C801" s="12"/>
      <c r="E801" s="31"/>
      <c r="F801" s="7"/>
      <c r="G801" s="7"/>
    </row>
    <row r="802" spans="1:7" x14ac:dyDescent="0.25">
      <c r="A802" s="31"/>
      <c r="B802" s="12"/>
      <c r="C802" s="12"/>
      <c r="E802" s="31"/>
      <c r="F802" s="7"/>
      <c r="G802" s="7"/>
    </row>
    <row r="803" spans="1:7" x14ac:dyDescent="0.25">
      <c r="A803" s="31"/>
      <c r="B803" s="12"/>
      <c r="C803" s="12"/>
      <c r="E803" s="31"/>
      <c r="F803" s="7"/>
      <c r="G803" s="7"/>
    </row>
    <row r="804" spans="1:7" x14ac:dyDescent="0.25">
      <c r="A804" s="31"/>
      <c r="B804" s="12"/>
      <c r="C804" s="12"/>
      <c r="E804" s="31"/>
      <c r="F804" s="7"/>
      <c r="G804" s="7"/>
    </row>
    <row r="805" spans="1:7" x14ac:dyDescent="0.25">
      <c r="A805" s="31"/>
      <c r="B805" s="12"/>
      <c r="C805" s="12"/>
      <c r="E805" s="31"/>
      <c r="F805" s="7"/>
      <c r="G805" s="7"/>
    </row>
    <row r="806" spans="1:7" x14ac:dyDescent="0.25">
      <c r="A806" s="31"/>
      <c r="B806" s="12"/>
      <c r="C806" s="12"/>
      <c r="E806" s="31"/>
      <c r="F806" s="7"/>
      <c r="G806" s="7"/>
    </row>
    <row r="807" spans="1:7" x14ac:dyDescent="0.25">
      <c r="A807" s="31"/>
      <c r="B807" s="12"/>
      <c r="C807" s="12"/>
      <c r="E807" s="31"/>
      <c r="F807" s="7"/>
      <c r="G807" s="7"/>
    </row>
    <row r="808" spans="1:7" x14ac:dyDescent="0.25">
      <c r="A808" s="31"/>
      <c r="B808" s="12"/>
      <c r="C808" s="12"/>
      <c r="E808" s="31"/>
      <c r="F808" s="7"/>
      <c r="G808" s="7"/>
    </row>
    <row r="809" spans="1:7" x14ac:dyDescent="0.25">
      <c r="A809" s="31"/>
      <c r="B809" s="12"/>
      <c r="C809" s="12"/>
      <c r="E809" s="31"/>
      <c r="F809" s="7"/>
      <c r="G809" s="7"/>
    </row>
    <row r="810" spans="1:7" x14ac:dyDescent="0.25">
      <c r="A810" s="31"/>
      <c r="B810" s="12"/>
      <c r="C810" s="12"/>
      <c r="E810" s="31"/>
      <c r="F810" s="7"/>
      <c r="G810" s="7"/>
    </row>
    <row r="811" spans="1:7" x14ac:dyDescent="0.25">
      <c r="A811" s="31"/>
      <c r="B811" s="12"/>
      <c r="C811" s="12"/>
      <c r="E811" s="31"/>
      <c r="F811" s="7"/>
      <c r="G811" s="7"/>
    </row>
    <row r="812" spans="1:7" x14ac:dyDescent="0.25">
      <c r="A812" s="31"/>
      <c r="B812" s="12"/>
      <c r="C812" s="12"/>
      <c r="E812" s="31"/>
      <c r="F812" s="7"/>
      <c r="G812" s="7"/>
    </row>
    <row r="813" spans="1:7" x14ac:dyDescent="0.25">
      <c r="A813" s="31"/>
      <c r="B813" s="12"/>
      <c r="C813" s="12"/>
      <c r="E813" s="31"/>
      <c r="F813" s="7"/>
      <c r="G813" s="7"/>
    </row>
    <row r="814" spans="1:7" x14ac:dyDescent="0.25">
      <c r="A814" s="31"/>
      <c r="B814" s="12"/>
      <c r="C814" s="12"/>
      <c r="E814" s="31"/>
      <c r="F814" s="7"/>
      <c r="G814" s="7"/>
    </row>
    <row r="815" spans="1:7" x14ac:dyDescent="0.25">
      <c r="A815" s="31"/>
      <c r="B815" s="12"/>
      <c r="C815" s="12"/>
      <c r="E815" s="31"/>
      <c r="F815" s="7"/>
      <c r="G815" s="7"/>
    </row>
    <row r="816" spans="1:7" x14ac:dyDescent="0.25">
      <c r="A816" s="31"/>
      <c r="B816" s="12"/>
      <c r="C816" s="12"/>
      <c r="E816" s="31"/>
      <c r="F816" s="7"/>
      <c r="G816" s="7"/>
    </row>
    <row r="817" spans="1:7" x14ac:dyDescent="0.25">
      <c r="A817" s="31"/>
      <c r="B817" s="12"/>
      <c r="C817" s="12"/>
      <c r="E817" s="31"/>
      <c r="F817" s="7"/>
      <c r="G817" s="7"/>
    </row>
    <row r="818" spans="1:7" x14ac:dyDescent="0.25">
      <c r="A818" s="31"/>
      <c r="B818" s="12"/>
      <c r="C818" s="12"/>
      <c r="E818" s="31"/>
      <c r="F818" s="7"/>
      <c r="G818" s="7"/>
    </row>
    <row r="819" spans="1:7" x14ac:dyDescent="0.25">
      <c r="A819" s="31"/>
      <c r="B819" s="12"/>
      <c r="C819" s="12"/>
      <c r="E819" s="31"/>
      <c r="F819" s="7"/>
      <c r="G819" s="7"/>
    </row>
    <row r="820" spans="1:7" x14ac:dyDescent="0.25">
      <c r="A820" s="31"/>
      <c r="B820" s="12"/>
      <c r="C820" s="12"/>
      <c r="E820" s="31"/>
      <c r="F820" s="7"/>
      <c r="G820" s="7"/>
    </row>
    <row r="821" spans="1:7" x14ac:dyDescent="0.25">
      <c r="A821" s="31"/>
      <c r="B821" s="12"/>
      <c r="C821" s="12"/>
      <c r="E821" s="31"/>
      <c r="F821" s="7"/>
      <c r="G821" s="7"/>
    </row>
    <row r="822" spans="1:7" x14ac:dyDescent="0.25">
      <c r="A822" s="31"/>
      <c r="B822" s="12"/>
      <c r="C822" s="12"/>
      <c r="E822" s="31"/>
      <c r="F822" s="7"/>
      <c r="G822" s="7"/>
    </row>
    <row r="823" spans="1:7" x14ac:dyDescent="0.25">
      <c r="A823" s="31"/>
      <c r="B823" s="12"/>
      <c r="C823" s="12"/>
      <c r="E823" s="31"/>
      <c r="F823" s="7"/>
      <c r="G823" s="7"/>
    </row>
    <row r="824" spans="1:7" x14ac:dyDescent="0.25">
      <c r="A824" s="31"/>
      <c r="B824" s="12"/>
      <c r="C824" s="12"/>
      <c r="E824" s="31"/>
      <c r="F824" s="7"/>
      <c r="G824" s="7"/>
    </row>
    <row r="825" spans="1:7" x14ac:dyDescent="0.25">
      <c r="A825" s="31"/>
      <c r="B825" s="12"/>
      <c r="C825" s="12"/>
      <c r="E825" s="31"/>
      <c r="F825" s="7"/>
      <c r="G825" s="7"/>
    </row>
    <row r="826" spans="1:7" x14ac:dyDescent="0.25">
      <c r="A826" s="31"/>
      <c r="B826" s="12"/>
      <c r="C826" s="12"/>
      <c r="E826" s="31"/>
      <c r="F826" s="7"/>
      <c r="G826" s="7"/>
    </row>
  </sheetData>
  <hyperlinks>
    <hyperlink ref="A9" location="Contents!A1" display="Back to contents" xr:uid="{320834E3-5E12-4F77-BAA7-2D59400EA74A}"/>
    <hyperlink ref="B2" r:id="rId1" display="https://www.abs.gov.au/statistics/labour/employment-and-unemployment/labour-force-australia/latest-release" xr:uid="{A62B17BE-3CA9-4F8A-83D8-802B90D9B7BC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72D4E-8EB1-401B-8481-C3AF681AFA90}">
  <sheetPr>
    <tabColor rgb="FF002060"/>
  </sheetPr>
  <dimension ref="A1:D58"/>
  <sheetViews>
    <sheetView workbookViewId="0">
      <selection activeCell="I35" sqref="I35"/>
    </sheetView>
  </sheetViews>
  <sheetFormatPr defaultRowHeight="15" x14ac:dyDescent="0.25"/>
  <cols>
    <col min="1" max="1" width="40.140625" customWidth="1"/>
    <col min="2" max="3" width="11.5703125" customWidth="1"/>
  </cols>
  <sheetData>
    <row r="1" spans="1:2" s="37" customFormat="1" ht="18.75" x14ac:dyDescent="0.3">
      <c r="A1" s="88" t="s">
        <v>540</v>
      </c>
    </row>
    <row r="2" spans="1:2" s="37" customFormat="1" x14ac:dyDescent="0.25">
      <c r="A2" s="49" t="s">
        <v>364</v>
      </c>
      <c r="B2" s="34" t="s">
        <v>817</v>
      </c>
    </row>
    <row r="3" spans="1:2" s="37" customFormat="1" x14ac:dyDescent="0.25">
      <c r="A3" s="46" t="s">
        <v>492</v>
      </c>
      <c r="B3" s="37" t="s">
        <v>541</v>
      </c>
    </row>
    <row r="4" spans="1:2" s="37" customFormat="1" x14ac:dyDescent="0.25">
      <c r="A4" s="46" t="s">
        <v>333</v>
      </c>
      <c r="B4" s="37" t="s">
        <v>496</v>
      </c>
    </row>
    <row r="5" spans="1:2" s="37" customFormat="1" x14ac:dyDescent="0.25">
      <c r="A5" s="46" t="s">
        <v>456</v>
      </c>
      <c r="B5" s="37" t="s">
        <v>271</v>
      </c>
    </row>
    <row r="6" spans="1:2" s="37" customFormat="1" x14ac:dyDescent="0.25">
      <c r="A6" s="46" t="s">
        <v>269</v>
      </c>
      <c r="B6" s="37" t="s">
        <v>383</v>
      </c>
    </row>
    <row r="7" spans="1:2" s="37" customFormat="1" x14ac:dyDescent="0.25">
      <c r="A7" s="46" t="s">
        <v>270</v>
      </c>
      <c r="B7" s="37" t="s">
        <v>334</v>
      </c>
    </row>
    <row r="8" spans="1:2" s="37" customFormat="1" x14ac:dyDescent="0.25">
      <c r="A8" s="46" t="s">
        <v>457</v>
      </c>
      <c r="B8" s="55">
        <v>45382</v>
      </c>
    </row>
    <row r="9" spans="1:2" s="37" customFormat="1" x14ac:dyDescent="0.25">
      <c r="A9" s="34" t="s">
        <v>701</v>
      </c>
      <c r="B9" s="55"/>
    </row>
    <row r="10" spans="1:2" s="37" customFormat="1" x14ac:dyDescent="0.25">
      <c r="A10" s="43"/>
    </row>
    <row r="11" spans="1:2" s="37" customFormat="1" x14ac:dyDescent="0.25">
      <c r="A11" s="49" t="s">
        <v>454</v>
      </c>
    </row>
    <row r="12" spans="1:2" s="37" customFormat="1" x14ac:dyDescent="0.25">
      <c r="A12" s="37" t="s">
        <v>265</v>
      </c>
      <c r="B12" s="7">
        <v>-10028.25</v>
      </c>
    </row>
    <row r="13" spans="1:2" s="37" customFormat="1" x14ac:dyDescent="0.25">
      <c r="A13" s="37" t="s">
        <v>259</v>
      </c>
      <c r="B13" s="7">
        <v>-7024.25</v>
      </c>
    </row>
    <row r="14" spans="1:2" s="37" customFormat="1" x14ac:dyDescent="0.25">
      <c r="A14" s="37" t="s">
        <v>47</v>
      </c>
      <c r="B14" s="7">
        <v>-4299.5</v>
      </c>
    </row>
    <row r="15" spans="1:2" s="37" customFormat="1" x14ac:dyDescent="0.25">
      <c r="A15" s="37" t="s">
        <v>264</v>
      </c>
      <c r="B15" s="7">
        <v>-4137.5</v>
      </c>
    </row>
    <row r="16" spans="1:2" x14ac:dyDescent="0.25">
      <c r="A16" s="37" t="s">
        <v>258</v>
      </c>
      <c r="B16" s="7">
        <v>-2581</v>
      </c>
    </row>
    <row r="17" spans="1:2" x14ac:dyDescent="0.25">
      <c r="A17" s="37" t="s">
        <v>262</v>
      </c>
      <c r="B17" s="7">
        <v>-1413.75</v>
      </c>
    </row>
    <row r="18" spans="1:2" x14ac:dyDescent="0.25">
      <c r="A18" s="37" t="s">
        <v>608</v>
      </c>
      <c r="B18" s="7">
        <v>-1056</v>
      </c>
    </row>
    <row r="19" spans="1:2" x14ac:dyDescent="0.25">
      <c r="A19" s="37" t="s">
        <v>46</v>
      </c>
      <c r="B19" s="7">
        <v>152.25</v>
      </c>
    </row>
    <row r="20" spans="1:2" x14ac:dyDescent="0.25">
      <c r="A20" s="37" t="s">
        <v>261</v>
      </c>
      <c r="B20" s="7">
        <v>459.75</v>
      </c>
    </row>
    <row r="21" spans="1:2" x14ac:dyDescent="0.25">
      <c r="A21" s="37" t="s">
        <v>72</v>
      </c>
      <c r="B21" s="7">
        <v>2242.75</v>
      </c>
    </row>
    <row r="22" spans="1:2" x14ac:dyDescent="0.25">
      <c r="A22" s="37" t="s">
        <v>45</v>
      </c>
      <c r="B22" s="7">
        <v>2288</v>
      </c>
    </row>
    <row r="23" spans="1:2" x14ac:dyDescent="0.25">
      <c r="A23" s="37" t="s">
        <v>268</v>
      </c>
      <c r="B23" s="7">
        <v>4642.25</v>
      </c>
    </row>
    <row r="24" spans="1:2" x14ac:dyDescent="0.25">
      <c r="A24" s="37" t="s">
        <v>260</v>
      </c>
      <c r="B24" s="7">
        <v>5926.75</v>
      </c>
    </row>
    <row r="25" spans="1:2" x14ac:dyDescent="0.25">
      <c r="A25" s="37" t="s">
        <v>74</v>
      </c>
      <c r="B25" s="7">
        <v>6562.9999999999927</v>
      </c>
    </row>
    <row r="26" spans="1:2" x14ac:dyDescent="0.25">
      <c r="A26" s="37" t="s">
        <v>48</v>
      </c>
      <c r="B26" s="7">
        <v>6724.25</v>
      </c>
    </row>
    <row r="27" spans="1:2" x14ac:dyDescent="0.25">
      <c r="A27" s="37" t="s">
        <v>263</v>
      </c>
      <c r="B27" s="7">
        <v>7363.0000000000146</v>
      </c>
    </row>
    <row r="28" spans="1:2" x14ac:dyDescent="0.25">
      <c r="A28" s="37" t="s">
        <v>73</v>
      </c>
      <c r="B28" s="7">
        <v>12289.25</v>
      </c>
    </row>
    <row r="29" spans="1:2" x14ac:dyDescent="0.25">
      <c r="A29" s="37" t="s">
        <v>266</v>
      </c>
      <c r="B29" s="7">
        <v>13444.249999999985</v>
      </c>
    </row>
    <row r="30" spans="1:2" x14ac:dyDescent="0.25">
      <c r="A30" s="37" t="s">
        <v>267</v>
      </c>
      <c r="B30" s="7">
        <v>25897.999999999942</v>
      </c>
    </row>
    <row r="32" spans="1:2" x14ac:dyDescent="0.25">
      <c r="A32" s="46" t="s">
        <v>459</v>
      </c>
    </row>
    <row r="33" spans="1:4" x14ac:dyDescent="0.25">
      <c r="A33" s="37" t="s">
        <v>494</v>
      </c>
    </row>
    <row r="34" spans="1:4" x14ac:dyDescent="0.25">
      <c r="A34" s="37"/>
    </row>
    <row r="35" spans="1:4" x14ac:dyDescent="0.25">
      <c r="A35" s="46" t="s">
        <v>455</v>
      </c>
    </row>
    <row r="36" spans="1:4" x14ac:dyDescent="0.25">
      <c r="B36" t="s">
        <v>383</v>
      </c>
      <c r="C36" s="1" t="s">
        <v>542</v>
      </c>
      <c r="D36" s="1" t="s">
        <v>226</v>
      </c>
    </row>
    <row r="37" spans="1:4" x14ac:dyDescent="0.25">
      <c r="A37" t="s">
        <v>543</v>
      </c>
      <c r="B37" s="7">
        <v>433973.24999999994</v>
      </c>
      <c r="C37" s="14">
        <v>27.519353115831429</v>
      </c>
      <c r="D37" s="14">
        <v>0.52908428921960571</v>
      </c>
    </row>
    <row r="38" spans="1:4" x14ac:dyDescent="0.25">
      <c r="A38" s="53" t="s">
        <v>47</v>
      </c>
      <c r="B38" s="7">
        <v>28071.499999999996</v>
      </c>
      <c r="C38" s="14">
        <v>1.7800855720739979</v>
      </c>
      <c r="D38" s="14">
        <v>-13.281949893423128</v>
      </c>
    </row>
    <row r="39" spans="1:4" x14ac:dyDescent="0.25">
      <c r="A39" s="53" t="s">
        <v>45</v>
      </c>
      <c r="B39" s="7">
        <v>159847</v>
      </c>
      <c r="C39" s="14">
        <v>10.136306874919843</v>
      </c>
      <c r="D39" s="14">
        <v>1.4521544310385215</v>
      </c>
    </row>
    <row r="40" spans="1:4" x14ac:dyDescent="0.25">
      <c r="A40" s="53" t="s">
        <v>46</v>
      </c>
      <c r="B40" s="7">
        <v>84171.25</v>
      </c>
      <c r="C40" s="14">
        <v>5.3375141231652563</v>
      </c>
      <c r="D40" s="14">
        <v>0.18120901224722985</v>
      </c>
    </row>
    <row r="41" spans="1:4" x14ac:dyDescent="0.25">
      <c r="A41" s="53" t="s">
        <v>258</v>
      </c>
      <c r="B41" s="7">
        <v>17528.249999999996</v>
      </c>
      <c r="C41" s="14">
        <v>1.1115111386532979</v>
      </c>
      <c r="D41" s="14">
        <v>-12.834889416562035</v>
      </c>
    </row>
    <row r="42" spans="1:4" x14ac:dyDescent="0.25">
      <c r="A42" s="53" t="s">
        <v>48</v>
      </c>
      <c r="B42" s="7">
        <v>144355.25</v>
      </c>
      <c r="C42" s="14">
        <v>9.1539354070190413</v>
      </c>
      <c r="D42" s="14">
        <v>4.8857088882591881</v>
      </c>
    </row>
    <row r="43" spans="1:4" x14ac:dyDescent="0.25">
      <c r="A43" t="s">
        <v>544</v>
      </c>
      <c r="B43" s="7">
        <v>1143000.75</v>
      </c>
      <c r="C43" s="14">
        <v>72.480599324751395</v>
      </c>
      <c r="D43" s="14">
        <v>5.0714885531444986</v>
      </c>
    </row>
    <row r="44" spans="1:4" x14ac:dyDescent="0.25">
      <c r="A44" s="53" t="s">
        <v>72</v>
      </c>
      <c r="B44" s="7">
        <v>42724.75</v>
      </c>
      <c r="C44" s="14">
        <v>2.7092856115800203</v>
      </c>
      <c r="D44" s="14">
        <v>5.540116595029887</v>
      </c>
    </row>
    <row r="45" spans="1:4" x14ac:dyDescent="0.25">
      <c r="A45" s="53" t="s">
        <v>73</v>
      </c>
      <c r="B45" s="7">
        <v>139106.5</v>
      </c>
      <c r="C45" s="14">
        <v>8.8210987525323414</v>
      </c>
      <c r="D45" s="14">
        <v>9.6905192314137079</v>
      </c>
    </row>
    <row r="46" spans="1:4" x14ac:dyDescent="0.25">
      <c r="A46" s="53" t="s">
        <v>259</v>
      </c>
      <c r="B46" s="7">
        <v>96502.749999999971</v>
      </c>
      <c r="C46" s="14">
        <v>6.1194860602555599</v>
      </c>
      <c r="D46" s="14">
        <v>-6.7849449901957959</v>
      </c>
    </row>
    <row r="47" spans="1:4" x14ac:dyDescent="0.25">
      <c r="A47" s="53" t="s">
        <v>260</v>
      </c>
      <c r="B47" s="7">
        <v>81850.75</v>
      </c>
      <c r="C47" s="14">
        <v>5.1903652864448206</v>
      </c>
      <c r="D47" s="14">
        <v>7.8061614245824806</v>
      </c>
    </row>
    <row r="48" spans="1:4" x14ac:dyDescent="0.25">
      <c r="A48" s="53" t="s">
        <v>261</v>
      </c>
      <c r="B48" s="7">
        <v>13750.25</v>
      </c>
      <c r="C48" s="14">
        <v>0.87193850123472161</v>
      </c>
      <c r="D48" s="14">
        <v>3.4592378014371095</v>
      </c>
    </row>
    <row r="49" spans="1:4" x14ac:dyDescent="0.25">
      <c r="A49" s="53" t="s">
        <v>608</v>
      </c>
      <c r="B49" s="7">
        <v>32786</v>
      </c>
      <c r="C49" s="14">
        <v>2.0790440683974172</v>
      </c>
      <c r="D49" s="14">
        <v>-3.120382956090062</v>
      </c>
    </row>
    <row r="50" spans="1:4" x14ac:dyDescent="0.25">
      <c r="A50" s="53" t="s">
        <v>262</v>
      </c>
      <c r="B50" s="7">
        <v>22308.999999999993</v>
      </c>
      <c r="C50" s="14">
        <v>1.4146707168266321</v>
      </c>
      <c r="D50" s="14">
        <v>-5.9594692858121467</v>
      </c>
    </row>
    <row r="51" spans="1:4" x14ac:dyDescent="0.25">
      <c r="A51" s="53" t="s">
        <v>263</v>
      </c>
      <c r="B51" s="7">
        <v>126239.50000000001</v>
      </c>
      <c r="C51" s="14">
        <v>8.0051693915834754</v>
      </c>
      <c r="D51" s="14">
        <v>6.1938230011819195</v>
      </c>
    </row>
    <row r="52" spans="1:4" x14ac:dyDescent="0.25">
      <c r="A52" s="53" t="s">
        <v>264</v>
      </c>
      <c r="B52" s="7">
        <v>44656.5</v>
      </c>
      <c r="C52" s="14">
        <v>2.8317828170679333</v>
      </c>
      <c r="D52" s="14">
        <v>-8.4795261712505621</v>
      </c>
    </row>
    <row r="53" spans="1:4" x14ac:dyDescent="0.25">
      <c r="A53" s="53" t="s">
        <v>265</v>
      </c>
      <c r="B53" s="7">
        <v>82668.5</v>
      </c>
      <c r="C53" s="14">
        <v>5.2422209042979286</v>
      </c>
      <c r="D53" s="14">
        <v>-10.818340448829112</v>
      </c>
    </row>
    <row r="54" spans="1:4" x14ac:dyDescent="0.25">
      <c r="A54" s="53" t="s">
        <v>266</v>
      </c>
      <c r="B54" s="7">
        <v>132472</v>
      </c>
      <c r="C54" s="14">
        <v>8.4003881482566545</v>
      </c>
      <c r="D54" s="14">
        <v>11.295055144703635</v>
      </c>
    </row>
    <row r="55" spans="1:4" x14ac:dyDescent="0.25">
      <c r="A55" s="53" t="s">
        <v>267</v>
      </c>
      <c r="B55" s="7">
        <v>229923.24999999997</v>
      </c>
      <c r="C55" s="14">
        <v>14.58002101809176</v>
      </c>
      <c r="D55" s="14">
        <v>12.693526904145402</v>
      </c>
    </row>
    <row r="56" spans="1:4" x14ac:dyDescent="0.25">
      <c r="A56" s="53" t="s">
        <v>268</v>
      </c>
      <c r="B56" s="7">
        <v>31710.25</v>
      </c>
      <c r="C56" s="14">
        <v>2.0108280110382237</v>
      </c>
      <c r="D56" s="14">
        <v>17.150325107137586</v>
      </c>
    </row>
    <row r="57" spans="1:4" x14ac:dyDescent="0.25">
      <c r="A57" s="53" t="s">
        <v>74</v>
      </c>
      <c r="B57" s="7">
        <v>66300.75</v>
      </c>
      <c r="C57" s="14">
        <v>4.2043000371439048</v>
      </c>
      <c r="D57" s="14">
        <v>10.986352850584424</v>
      </c>
    </row>
    <row r="58" spans="1:4" x14ac:dyDescent="0.25">
      <c r="A58" t="s">
        <v>51</v>
      </c>
      <c r="B58" s="7">
        <v>1576974.75</v>
      </c>
      <c r="C58" s="14">
        <v>100</v>
      </c>
      <c r="D58" s="14">
        <v>3.7811630224493742</v>
      </c>
    </row>
  </sheetData>
  <sortState xmlns:xlrd2="http://schemas.microsoft.com/office/spreadsheetml/2017/richdata2" ref="D12:E30">
    <sortCondition ref="E12:E30"/>
  </sortState>
  <hyperlinks>
    <hyperlink ref="A9" location="Contents!A1" display="Back to contents" xr:uid="{DFEF26F3-07EE-4251-AF0D-D9010F6A4CBB}"/>
    <hyperlink ref="B2" r:id="rId1" display="https://www.abs.gov.au/statistics/labour/employment-and-unemployment/labour-force-australia-detailed/latest-release" xr:uid="{D9D45EAB-133E-4F79-BC9E-3E1F45197BCB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583A-12AC-4D30-98D8-131D1982DEBA}">
  <sheetPr>
    <tabColor rgb="FF002060"/>
  </sheetPr>
  <dimension ref="A1:D259"/>
  <sheetViews>
    <sheetView workbookViewId="0">
      <selection activeCell="D10" sqref="D10"/>
    </sheetView>
  </sheetViews>
  <sheetFormatPr defaultRowHeight="15" x14ac:dyDescent="0.25"/>
  <cols>
    <col min="1" max="1" width="20.5703125" customWidth="1"/>
    <col min="2" max="3" width="11.5703125" customWidth="1"/>
    <col min="4" max="4" width="17" bestFit="1" customWidth="1"/>
  </cols>
  <sheetData>
    <row r="1" spans="1:4" s="37" customFormat="1" ht="18.75" x14ac:dyDescent="0.3">
      <c r="A1" s="88" t="s">
        <v>502</v>
      </c>
    </row>
    <row r="2" spans="1:4" s="37" customFormat="1" x14ac:dyDescent="0.25">
      <c r="A2" s="49" t="s">
        <v>364</v>
      </c>
      <c r="B2" s="34" t="s">
        <v>803</v>
      </c>
    </row>
    <row r="3" spans="1:4" s="37" customFormat="1" x14ac:dyDescent="0.25">
      <c r="A3" s="46" t="s">
        <v>492</v>
      </c>
      <c r="B3" s="37" t="s">
        <v>497</v>
      </c>
    </row>
    <row r="4" spans="1:4" s="37" customFormat="1" x14ac:dyDescent="0.25">
      <c r="A4" s="46" t="s">
        <v>333</v>
      </c>
      <c r="B4" s="37" t="s">
        <v>496</v>
      </c>
    </row>
    <row r="5" spans="1:4" s="37" customFormat="1" x14ac:dyDescent="0.25">
      <c r="A5" s="46" t="s">
        <v>456</v>
      </c>
      <c r="B5" s="37" t="s">
        <v>483</v>
      </c>
    </row>
    <row r="6" spans="1:4" s="37" customFormat="1" x14ac:dyDescent="0.25">
      <c r="A6" s="46" t="s">
        <v>269</v>
      </c>
      <c r="B6" s="37" t="s">
        <v>372</v>
      </c>
    </row>
    <row r="7" spans="1:4" s="37" customFormat="1" x14ac:dyDescent="0.25">
      <c r="A7" s="46" t="s">
        <v>270</v>
      </c>
      <c r="B7" s="37" t="s">
        <v>384</v>
      </c>
    </row>
    <row r="8" spans="1:4" s="37" customFormat="1" x14ac:dyDescent="0.25">
      <c r="A8" s="46" t="s">
        <v>457</v>
      </c>
      <c r="B8" s="55" t="s">
        <v>458</v>
      </c>
    </row>
    <row r="9" spans="1:4" s="37" customFormat="1" x14ac:dyDescent="0.25">
      <c r="A9" s="34" t="s">
        <v>701</v>
      </c>
      <c r="B9" s="55"/>
    </row>
    <row r="10" spans="1:4" s="37" customFormat="1" x14ac:dyDescent="0.25">
      <c r="A10" s="43"/>
    </row>
    <row r="11" spans="1:4" s="37" customFormat="1" x14ac:dyDescent="0.25">
      <c r="A11" s="49" t="s">
        <v>454</v>
      </c>
    </row>
    <row r="12" spans="1:4" s="37" customFormat="1" ht="30" x14ac:dyDescent="0.25">
      <c r="A12" s="61"/>
      <c r="B12" s="90" t="s">
        <v>250</v>
      </c>
      <c r="C12" s="90" t="s">
        <v>273</v>
      </c>
    </row>
    <row r="13" spans="1:4" x14ac:dyDescent="0.25">
      <c r="A13" s="55">
        <v>38078</v>
      </c>
      <c r="B13" s="11">
        <v>65.531999999999996</v>
      </c>
      <c r="C13" s="11">
        <v>63.365000000000002</v>
      </c>
      <c r="D13" s="12"/>
    </row>
    <row r="14" spans="1:4" x14ac:dyDescent="0.25">
      <c r="A14" s="55">
        <v>38108</v>
      </c>
      <c r="B14" s="11">
        <v>65.989000000000004</v>
      </c>
      <c r="C14" s="11">
        <v>63.303000000000004</v>
      </c>
      <c r="D14" s="12"/>
    </row>
    <row r="15" spans="1:4" x14ac:dyDescent="0.25">
      <c r="A15" s="55">
        <v>38139</v>
      </c>
      <c r="B15" s="11">
        <v>65.352999999999994</v>
      </c>
      <c r="C15" s="11">
        <v>63.367000000000004</v>
      </c>
      <c r="D15" s="12"/>
    </row>
    <row r="16" spans="1:4" x14ac:dyDescent="0.25">
      <c r="A16" s="55">
        <v>38169</v>
      </c>
      <c r="B16" s="11">
        <v>64.966999999999999</v>
      </c>
      <c r="C16" s="11">
        <v>63.413000000000004</v>
      </c>
      <c r="D16" s="12"/>
    </row>
    <row r="17" spans="1:4" x14ac:dyDescent="0.25">
      <c r="A17" s="55">
        <v>38200</v>
      </c>
      <c r="B17" s="11">
        <v>64.95</v>
      </c>
      <c r="C17" s="11">
        <v>63.295999999999999</v>
      </c>
      <c r="D17" s="12"/>
    </row>
    <row r="18" spans="1:4" x14ac:dyDescent="0.25">
      <c r="A18" s="55">
        <v>38231</v>
      </c>
      <c r="B18" s="11">
        <v>65.218000000000004</v>
      </c>
      <c r="C18" s="11">
        <v>63.5</v>
      </c>
      <c r="D18" s="12"/>
    </row>
    <row r="19" spans="1:4" x14ac:dyDescent="0.25">
      <c r="A19" s="55">
        <v>38261</v>
      </c>
      <c r="B19" s="11">
        <v>66.025999999999996</v>
      </c>
      <c r="C19" s="11">
        <v>63.617000000000004</v>
      </c>
      <c r="D19" s="12"/>
    </row>
    <row r="20" spans="1:4" x14ac:dyDescent="0.25">
      <c r="A20" s="55">
        <v>38292</v>
      </c>
      <c r="B20" s="11">
        <v>66.082999999999998</v>
      </c>
      <c r="C20" s="11">
        <v>63.817</v>
      </c>
      <c r="D20" s="12"/>
    </row>
    <row r="21" spans="1:4" x14ac:dyDescent="0.25">
      <c r="A21" s="55">
        <v>38322</v>
      </c>
      <c r="B21" s="11">
        <v>65.927000000000007</v>
      </c>
      <c r="C21" s="11">
        <v>63.738</v>
      </c>
      <c r="D21" s="12"/>
    </row>
    <row r="22" spans="1:4" x14ac:dyDescent="0.25">
      <c r="A22" s="55">
        <v>38353</v>
      </c>
      <c r="B22" s="11">
        <v>66.323999999999998</v>
      </c>
      <c r="C22" s="11">
        <v>63.984000000000002</v>
      </c>
      <c r="D22" s="12"/>
    </row>
    <row r="23" spans="1:4" x14ac:dyDescent="0.25">
      <c r="A23" s="55">
        <v>38384</v>
      </c>
      <c r="B23" s="11">
        <v>66.519000000000005</v>
      </c>
      <c r="C23" s="11">
        <v>64.088000000000008</v>
      </c>
      <c r="D23" s="12"/>
    </row>
    <row r="24" spans="1:4" x14ac:dyDescent="0.25">
      <c r="A24" s="55">
        <v>38412</v>
      </c>
      <c r="B24" s="11">
        <v>66.932000000000002</v>
      </c>
      <c r="C24" s="11">
        <v>64.308000000000007</v>
      </c>
      <c r="D24" s="12"/>
    </row>
    <row r="25" spans="1:4" x14ac:dyDescent="0.25">
      <c r="A25" s="55">
        <v>38443</v>
      </c>
      <c r="B25" s="11">
        <v>67.248999999999995</v>
      </c>
      <c r="C25" s="11">
        <v>64.474000000000004</v>
      </c>
      <c r="D25" s="12"/>
    </row>
    <row r="26" spans="1:4" x14ac:dyDescent="0.25">
      <c r="A26" s="55">
        <v>38473</v>
      </c>
      <c r="B26" s="11">
        <v>67.853999999999999</v>
      </c>
      <c r="C26" s="11">
        <v>64.292000000000002</v>
      </c>
      <c r="D26" s="12"/>
    </row>
    <row r="27" spans="1:4" x14ac:dyDescent="0.25">
      <c r="A27" s="55">
        <v>38504</v>
      </c>
      <c r="B27" s="11">
        <v>67.691000000000003</v>
      </c>
      <c r="C27" s="11">
        <v>64.430999999999997</v>
      </c>
      <c r="D27" s="12"/>
    </row>
    <row r="28" spans="1:4" x14ac:dyDescent="0.25">
      <c r="A28" s="55">
        <v>38534</v>
      </c>
      <c r="B28" s="11">
        <v>67.724999999999994</v>
      </c>
      <c r="C28" s="11">
        <v>64.462000000000003</v>
      </c>
      <c r="D28" s="12"/>
    </row>
    <row r="29" spans="1:4" x14ac:dyDescent="0.25">
      <c r="A29" s="55">
        <v>38565</v>
      </c>
      <c r="B29" s="11">
        <v>68.010000000000005</v>
      </c>
      <c r="C29" s="11">
        <v>64.614999999999995</v>
      </c>
      <c r="D29" s="12"/>
    </row>
    <row r="30" spans="1:4" x14ac:dyDescent="0.25">
      <c r="A30" s="55">
        <v>38596</v>
      </c>
      <c r="B30" s="11">
        <v>68.066000000000003</v>
      </c>
      <c r="C30" s="11">
        <v>64.498000000000005</v>
      </c>
      <c r="D30" s="12"/>
    </row>
    <row r="31" spans="1:4" x14ac:dyDescent="0.25">
      <c r="A31" s="55">
        <v>38626</v>
      </c>
      <c r="B31" s="11">
        <v>67.75</v>
      </c>
      <c r="C31" s="11">
        <v>64.454000000000008</v>
      </c>
      <c r="D31" s="12"/>
    </row>
    <row r="32" spans="1:4" x14ac:dyDescent="0.25">
      <c r="A32" s="55">
        <v>38657</v>
      </c>
      <c r="B32" s="11">
        <v>67.778999999999996</v>
      </c>
      <c r="C32" s="11">
        <v>64.379000000000005</v>
      </c>
      <c r="D32" s="12"/>
    </row>
    <row r="33" spans="1:4" x14ac:dyDescent="0.25">
      <c r="A33" s="55">
        <v>38687</v>
      </c>
      <c r="B33" s="11">
        <v>68.156000000000006</v>
      </c>
      <c r="C33" s="11">
        <v>64.481999999999999</v>
      </c>
      <c r="D33" s="12"/>
    </row>
    <row r="34" spans="1:4" x14ac:dyDescent="0.25">
      <c r="A34" s="55">
        <v>38718</v>
      </c>
      <c r="B34" s="11">
        <v>68.195999999999998</v>
      </c>
      <c r="C34" s="11">
        <v>64.438000000000002</v>
      </c>
      <c r="D34" s="12"/>
    </row>
    <row r="35" spans="1:4" x14ac:dyDescent="0.25">
      <c r="A35" s="55">
        <v>38749</v>
      </c>
      <c r="B35" s="11">
        <v>67.834000000000003</v>
      </c>
      <c r="C35" s="11">
        <v>64.52</v>
      </c>
      <c r="D35" s="12"/>
    </row>
    <row r="36" spans="1:4" x14ac:dyDescent="0.25">
      <c r="A36" s="55">
        <v>38777</v>
      </c>
      <c r="B36" s="11">
        <v>68.103999999999999</v>
      </c>
      <c r="C36" s="11">
        <v>64.516000000000005</v>
      </c>
      <c r="D36" s="12"/>
    </row>
    <row r="37" spans="1:4" x14ac:dyDescent="0.25">
      <c r="A37" s="55">
        <v>38808</v>
      </c>
      <c r="B37" s="11">
        <v>68.132000000000005</v>
      </c>
      <c r="C37" s="11">
        <v>64.567000000000007</v>
      </c>
      <c r="D37" s="12"/>
    </row>
    <row r="38" spans="1:4" x14ac:dyDescent="0.25">
      <c r="A38" s="55">
        <v>38838</v>
      </c>
      <c r="B38" s="11">
        <v>67.915999999999997</v>
      </c>
      <c r="C38" s="11">
        <v>64.569000000000003</v>
      </c>
      <c r="D38" s="12"/>
    </row>
    <row r="39" spans="1:4" x14ac:dyDescent="0.25">
      <c r="A39" s="55">
        <v>38869</v>
      </c>
      <c r="B39" s="11">
        <v>67.852000000000004</v>
      </c>
      <c r="C39" s="11">
        <v>64.769000000000005</v>
      </c>
      <c r="D39" s="12"/>
    </row>
    <row r="40" spans="1:4" x14ac:dyDescent="0.25">
      <c r="A40" s="55">
        <v>38899</v>
      </c>
      <c r="B40" s="11">
        <v>67.430999999999997</v>
      </c>
      <c r="C40" s="11">
        <v>64.894000000000005</v>
      </c>
      <c r="D40" s="12"/>
    </row>
    <row r="41" spans="1:4" x14ac:dyDescent="0.25">
      <c r="A41" s="55">
        <v>38930</v>
      </c>
      <c r="B41" s="11">
        <v>67.703000000000003</v>
      </c>
      <c r="C41" s="11">
        <v>64.942000000000007</v>
      </c>
      <c r="D41" s="12"/>
    </row>
    <row r="42" spans="1:4" x14ac:dyDescent="0.25">
      <c r="A42" s="55">
        <v>38961</v>
      </c>
      <c r="B42" s="11">
        <v>67.808000000000007</v>
      </c>
      <c r="C42" s="11">
        <v>65.088000000000008</v>
      </c>
      <c r="D42" s="12"/>
    </row>
    <row r="43" spans="1:4" x14ac:dyDescent="0.25">
      <c r="A43" s="55">
        <v>38991</v>
      </c>
      <c r="B43" s="11">
        <v>67.433000000000007</v>
      </c>
      <c r="C43" s="11">
        <v>64.673000000000002</v>
      </c>
      <c r="D43" s="12"/>
    </row>
    <row r="44" spans="1:4" x14ac:dyDescent="0.25">
      <c r="A44" s="55">
        <v>39022</v>
      </c>
      <c r="B44" s="11">
        <v>67.695999999999998</v>
      </c>
      <c r="C44" s="11">
        <v>64.823000000000008</v>
      </c>
      <c r="D44" s="12"/>
    </row>
    <row r="45" spans="1:4" x14ac:dyDescent="0.25">
      <c r="A45" s="55">
        <v>39052</v>
      </c>
      <c r="B45" s="11">
        <v>67.480999999999995</v>
      </c>
      <c r="C45" s="11">
        <v>65.091000000000008</v>
      </c>
      <c r="D45" s="12"/>
    </row>
    <row r="46" spans="1:4" x14ac:dyDescent="0.25">
      <c r="A46" s="55">
        <v>39083</v>
      </c>
      <c r="B46" s="11">
        <v>67.805000000000007</v>
      </c>
      <c r="C46" s="11">
        <v>64.929000000000002</v>
      </c>
      <c r="D46" s="12"/>
    </row>
    <row r="47" spans="1:4" x14ac:dyDescent="0.25">
      <c r="A47" s="55">
        <v>39114</v>
      </c>
      <c r="B47" s="11">
        <v>67.858000000000004</v>
      </c>
      <c r="C47" s="11">
        <v>65.036000000000001</v>
      </c>
      <c r="D47" s="12"/>
    </row>
    <row r="48" spans="1:4" x14ac:dyDescent="0.25">
      <c r="A48" s="55">
        <v>39142</v>
      </c>
      <c r="B48" s="11">
        <v>67.646000000000001</v>
      </c>
      <c r="C48" s="11">
        <v>64.965000000000003</v>
      </c>
      <c r="D48" s="12"/>
    </row>
    <row r="49" spans="1:4" x14ac:dyDescent="0.25">
      <c r="A49" s="55">
        <v>39173</v>
      </c>
      <c r="B49" s="11">
        <v>67.31</v>
      </c>
      <c r="C49" s="11">
        <v>65.003</v>
      </c>
      <c r="D49" s="12"/>
    </row>
    <row r="50" spans="1:4" x14ac:dyDescent="0.25">
      <c r="A50" s="55">
        <v>39203</v>
      </c>
      <c r="B50" s="11">
        <v>68.204000000000008</v>
      </c>
      <c r="C50" s="11">
        <v>65.046999999999997</v>
      </c>
      <c r="D50" s="12"/>
    </row>
    <row r="51" spans="1:4" x14ac:dyDescent="0.25">
      <c r="A51" s="55">
        <v>39234</v>
      </c>
      <c r="B51" s="11">
        <v>68.856999999999999</v>
      </c>
      <c r="C51" s="11">
        <v>65.132999999999996</v>
      </c>
      <c r="D51" s="12"/>
    </row>
    <row r="52" spans="1:4" x14ac:dyDescent="0.25">
      <c r="A52" s="55">
        <v>39264</v>
      </c>
      <c r="B52" s="11">
        <v>68.644000000000005</v>
      </c>
      <c r="C52" s="11">
        <v>65.122</v>
      </c>
      <c r="D52" s="12"/>
    </row>
    <row r="53" spans="1:4" x14ac:dyDescent="0.25">
      <c r="A53" s="55">
        <v>39295</v>
      </c>
      <c r="B53" s="11">
        <v>68.725999999999999</v>
      </c>
      <c r="C53" s="11">
        <v>65.281999999999996</v>
      </c>
      <c r="D53" s="12"/>
    </row>
    <row r="54" spans="1:4" x14ac:dyDescent="0.25">
      <c r="A54" s="55">
        <v>39326</v>
      </c>
      <c r="B54" s="11">
        <v>68.614999999999995</v>
      </c>
      <c r="C54" s="11">
        <v>65.302999999999997</v>
      </c>
      <c r="D54" s="12"/>
    </row>
    <row r="55" spans="1:4" x14ac:dyDescent="0.25">
      <c r="A55" s="55">
        <v>39356</v>
      </c>
      <c r="B55" s="11">
        <v>68.850000000000009</v>
      </c>
      <c r="C55" s="11">
        <v>65.213999999999999</v>
      </c>
      <c r="D55" s="12"/>
    </row>
    <row r="56" spans="1:4" x14ac:dyDescent="0.25">
      <c r="A56" s="55">
        <v>39387</v>
      </c>
      <c r="B56" s="11">
        <v>68.39</v>
      </c>
      <c r="C56" s="11">
        <v>65.531000000000006</v>
      </c>
      <c r="D56" s="12"/>
    </row>
    <row r="57" spans="1:4" x14ac:dyDescent="0.25">
      <c r="A57" s="55">
        <v>39417</v>
      </c>
      <c r="B57" s="11">
        <v>68.668000000000006</v>
      </c>
      <c r="C57" s="11">
        <v>65.472000000000008</v>
      </c>
      <c r="D57" s="12"/>
    </row>
    <row r="58" spans="1:4" x14ac:dyDescent="0.25">
      <c r="A58" s="55">
        <v>39448</v>
      </c>
      <c r="B58" s="11">
        <v>69.358999999999995</v>
      </c>
      <c r="C58" s="11">
        <v>65.436999999999998</v>
      </c>
      <c r="D58" s="12"/>
    </row>
    <row r="59" spans="1:4" x14ac:dyDescent="0.25">
      <c r="A59" s="55">
        <v>39479</v>
      </c>
      <c r="B59" s="11">
        <v>68.524000000000001</v>
      </c>
      <c r="C59" s="11">
        <v>65.361999999999995</v>
      </c>
      <c r="D59" s="12"/>
    </row>
    <row r="60" spans="1:4" x14ac:dyDescent="0.25">
      <c r="A60" s="55">
        <v>39508</v>
      </c>
      <c r="B60" s="11">
        <v>68.513000000000005</v>
      </c>
      <c r="C60" s="11">
        <v>65.393000000000001</v>
      </c>
      <c r="D60" s="12"/>
    </row>
    <row r="61" spans="1:4" x14ac:dyDescent="0.25">
      <c r="A61" s="55">
        <v>39539</v>
      </c>
      <c r="B61" s="11">
        <v>68.516000000000005</v>
      </c>
      <c r="C61" s="11">
        <v>65.659000000000006</v>
      </c>
      <c r="D61" s="12"/>
    </row>
    <row r="62" spans="1:4" x14ac:dyDescent="0.25">
      <c r="A62" s="55">
        <v>39569</v>
      </c>
      <c r="B62" s="11">
        <v>68.391000000000005</v>
      </c>
      <c r="C62" s="11">
        <v>65.373999999999995</v>
      </c>
      <c r="D62" s="12"/>
    </row>
    <row r="63" spans="1:4" x14ac:dyDescent="0.25">
      <c r="A63" s="55">
        <v>39600</v>
      </c>
      <c r="B63" s="11">
        <v>68.495999999999995</v>
      </c>
      <c r="C63" s="11">
        <v>65.572000000000003</v>
      </c>
      <c r="D63" s="12"/>
    </row>
    <row r="64" spans="1:4" x14ac:dyDescent="0.25">
      <c r="A64" s="55">
        <v>39630</v>
      </c>
      <c r="B64" s="11">
        <v>68.989000000000004</v>
      </c>
      <c r="C64" s="11">
        <v>65.558000000000007</v>
      </c>
      <c r="D64" s="12"/>
    </row>
    <row r="65" spans="1:4" x14ac:dyDescent="0.25">
      <c r="A65" s="55">
        <v>39661</v>
      </c>
      <c r="B65" s="11">
        <v>69.501000000000005</v>
      </c>
      <c r="C65" s="11">
        <v>65.525999999999996</v>
      </c>
      <c r="D65" s="12"/>
    </row>
    <row r="66" spans="1:4" x14ac:dyDescent="0.25">
      <c r="A66" s="55">
        <v>39692</v>
      </c>
      <c r="B66" s="11">
        <v>69.22</v>
      </c>
      <c r="C66" s="11">
        <v>65.492000000000004</v>
      </c>
      <c r="D66" s="12"/>
    </row>
    <row r="67" spans="1:4" x14ac:dyDescent="0.25">
      <c r="A67" s="55">
        <v>39722</v>
      </c>
      <c r="B67" s="11">
        <v>69.540000000000006</v>
      </c>
      <c r="C67" s="11">
        <v>65.430999999999997</v>
      </c>
      <c r="D67" s="12"/>
    </row>
    <row r="68" spans="1:4" x14ac:dyDescent="0.25">
      <c r="A68" s="55">
        <v>39753</v>
      </c>
      <c r="B68" s="11">
        <v>69.141000000000005</v>
      </c>
      <c r="C68" s="11">
        <v>65.39</v>
      </c>
      <c r="D68" s="12"/>
    </row>
    <row r="69" spans="1:4" x14ac:dyDescent="0.25">
      <c r="A69" s="55">
        <v>39783</v>
      </c>
      <c r="B69" s="11">
        <v>69.885999999999996</v>
      </c>
      <c r="C69" s="11">
        <v>65.394000000000005</v>
      </c>
      <c r="D69" s="12"/>
    </row>
    <row r="70" spans="1:4" x14ac:dyDescent="0.25">
      <c r="A70" s="55">
        <v>39814</v>
      </c>
      <c r="B70" s="11">
        <v>68.847999999999999</v>
      </c>
      <c r="C70" s="11">
        <v>65.5</v>
      </c>
      <c r="D70" s="12"/>
    </row>
    <row r="71" spans="1:4" x14ac:dyDescent="0.25">
      <c r="A71" s="55">
        <v>39845</v>
      </c>
      <c r="B71" s="11">
        <v>69.293999999999997</v>
      </c>
      <c r="C71" s="11">
        <v>65.716999999999999</v>
      </c>
      <c r="D71" s="12"/>
    </row>
    <row r="72" spans="1:4" x14ac:dyDescent="0.25">
      <c r="A72" s="55">
        <v>39873</v>
      </c>
      <c r="B72" s="11">
        <v>69.637</v>
      </c>
      <c r="C72" s="11">
        <v>65.655000000000001</v>
      </c>
      <c r="D72" s="12"/>
    </row>
    <row r="73" spans="1:4" x14ac:dyDescent="0.25">
      <c r="A73" s="55">
        <v>39904</v>
      </c>
      <c r="B73" s="11">
        <v>69.153999999999996</v>
      </c>
      <c r="C73" s="11">
        <v>65.564999999999998</v>
      </c>
      <c r="D73" s="12"/>
    </row>
    <row r="74" spans="1:4" x14ac:dyDescent="0.25">
      <c r="A74" s="55">
        <v>39934</v>
      </c>
      <c r="B74" s="11">
        <v>69.623000000000005</v>
      </c>
      <c r="C74" s="11">
        <v>65.546000000000006</v>
      </c>
      <c r="D74" s="12"/>
    </row>
    <row r="75" spans="1:4" x14ac:dyDescent="0.25">
      <c r="A75" s="55">
        <v>39965</v>
      </c>
      <c r="B75" s="11">
        <v>68.801000000000002</v>
      </c>
      <c r="C75" s="11">
        <v>65.379000000000005</v>
      </c>
      <c r="D75" s="12"/>
    </row>
    <row r="76" spans="1:4" x14ac:dyDescent="0.25">
      <c r="A76" s="55">
        <v>39995</v>
      </c>
      <c r="B76" s="11">
        <v>68.150000000000006</v>
      </c>
      <c r="C76" s="11">
        <v>65.409000000000006</v>
      </c>
      <c r="D76" s="12"/>
    </row>
    <row r="77" spans="1:4" x14ac:dyDescent="0.25">
      <c r="A77" s="55">
        <v>40026</v>
      </c>
      <c r="B77" s="11">
        <v>68.685000000000002</v>
      </c>
      <c r="C77" s="11">
        <v>65.274000000000001</v>
      </c>
      <c r="D77" s="12"/>
    </row>
    <row r="78" spans="1:4" x14ac:dyDescent="0.25">
      <c r="A78" s="55">
        <v>40057</v>
      </c>
      <c r="B78" s="11">
        <v>68.307000000000002</v>
      </c>
      <c r="C78" s="11">
        <v>65.257000000000005</v>
      </c>
      <c r="D78" s="12"/>
    </row>
    <row r="79" spans="1:4" x14ac:dyDescent="0.25">
      <c r="A79" s="55">
        <v>40087</v>
      </c>
      <c r="B79" s="11">
        <v>68.248000000000005</v>
      </c>
      <c r="C79" s="11">
        <v>65.210999999999999</v>
      </c>
      <c r="D79" s="12"/>
    </row>
    <row r="80" spans="1:4" x14ac:dyDescent="0.25">
      <c r="A80" s="55">
        <v>40118</v>
      </c>
      <c r="B80" s="11">
        <v>68.317999999999998</v>
      </c>
      <c r="C80" s="11">
        <v>65.263999999999996</v>
      </c>
      <c r="D80" s="12"/>
    </row>
    <row r="81" spans="1:4" x14ac:dyDescent="0.25">
      <c r="A81" s="55">
        <v>40148</v>
      </c>
      <c r="B81" s="11">
        <v>68.692999999999998</v>
      </c>
      <c r="C81" s="11">
        <v>65.355999999999995</v>
      </c>
      <c r="D81" s="12"/>
    </row>
    <row r="82" spans="1:4" x14ac:dyDescent="0.25">
      <c r="A82" s="55">
        <v>40179</v>
      </c>
      <c r="B82" s="11">
        <v>68.370999999999995</v>
      </c>
      <c r="C82" s="11">
        <v>65.39</v>
      </c>
      <c r="D82" s="12"/>
    </row>
    <row r="83" spans="1:4" x14ac:dyDescent="0.25">
      <c r="A83" s="55">
        <v>40210</v>
      </c>
      <c r="B83" s="11">
        <v>68.673000000000002</v>
      </c>
      <c r="C83" s="11">
        <v>65.206000000000003</v>
      </c>
      <c r="D83" s="12"/>
    </row>
    <row r="84" spans="1:4" x14ac:dyDescent="0.25">
      <c r="A84" s="55">
        <v>40238</v>
      </c>
      <c r="B84" s="11">
        <v>68.5</v>
      </c>
      <c r="C84" s="11">
        <v>65.215000000000003</v>
      </c>
      <c r="D84" s="12"/>
    </row>
    <row r="85" spans="1:4" x14ac:dyDescent="0.25">
      <c r="A85" s="55">
        <v>40269</v>
      </c>
      <c r="B85" s="11">
        <v>67.662999999999997</v>
      </c>
      <c r="C85" s="11">
        <v>65.263999999999996</v>
      </c>
      <c r="D85" s="12"/>
    </row>
    <row r="86" spans="1:4" x14ac:dyDescent="0.25">
      <c r="A86" s="55">
        <v>40299</v>
      </c>
      <c r="B86" s="11">
        <v>67.713999999999999</v>
      </c>
      <c r="C86" s="11">
        <v>65.016999999999996</v>
      </c>
      <c r="D86" s="12"/>
    </row>
    <row r="87" spans="1:4" x14ac:dyDescent="0.25">
      <c r="A87" s="55">
        <v>40330</v>
      </c>
      <c r="B87" s="11">
        <v>68.736999999999995</v>
      </c>
      <c r="C87" s="11">
        <v>65.206000000000003</v>
      </c>
      <c r="D87" s="12"/>
    </row>
    <row r="88" spans="1:4" x14ac:dyDescent="0.25">
      <c r="A88" s="55">
        <v>40360</v>
      </c>
      <c r="B88" s="11">
        <v>68.716000000000008</v>
      </c>
      <c r="C88" s="11">
        <v>65.382999999999996</v>
      </c>
      <c r="D88" s="12"/>
    </row>
    <row r="89" spans="1:4" x14ac:dyDescent="0.25">
      <c r="A89" s="55">
        <v>40391</v>
      </c>
      <c r="B89" s="11">
        <v>68.757999999999996</v>
      </c>
      <c r="C89" s="11">
        <v>65.379000000000005</v>
      </c>
      <c r="D89" s="12"/>
    </row>
    <row r="90" spans="1:4" x14ac:dyDescent="0.25">
      <c r="A90" s="55">
        <v>40422</v>
      </c>
      <c r="B90" s="11">
        <v>68.61</v>
      </c>
      <c r="C90" s="11">
        <v>65.472999999999999</v>
      </c>
      <c r="D90" s="12"/>
    </row>
    <row r="91" spans="1:4" x14ac:dyDescent="0.25">
      <c r="A91" s="55">
        <v>40452</v>
      </c>
      <c r="B91" s="11">
        <v>68.355000000000004</v>
      </c>
      <c r="C91" s="11">
        <v>65.656000000000006</v>
      </c>
      <c r="D91" s="12"/>
    </row>
    <row r="92" spans="1:4" x14ac:dyDescent="0.25">
      <c r="A92" s="55">
        <v>40483</v>
      </c>
      <c r="B92" s="11">
        <v>68.701000000000008</v>
      </c>
      <c r="C92" s="11">
        <v>65.802000000000007</v>
      </c>
      <c r="D92" s="12"/>
    </row>
    <row r="93" spans="1:4" x14ac:dyDescent="0.25">
      <c r="A93" s="55">
        <v>40513</v>
      </c>
      <c r="B93" s="11">
        <v>68.397999999999996</v>
      </c>
      <c r="C93" s="11">
        <v>65.600999999999999</v>
      </c>
      <c r="D93" s="12"/>
    </row>
    <row r="94" spans="1:4" x14ac:dyDescent="0.25">
      <c r="A94" s="55">
        <v>40544</v>
      </c>
      <c r="B94" s="11">
        <v>68.462000000000003</v>
      </c>
      <c r="C94" s="11">
        <v>65.778999999999996</v>
      </c>
      <c r="D94" s="12"/>
    </row>
    <row r="95" spans="1:4" x14ac:dyDescent="0.25">
      <c r="A95" s="55">
        <v>40575</v>
      </c>
      <c r="B95" s="11">
        <v>67.444000000000003</v>
      </c>
      <c r="C95" s="11">
        <v>65.507000000000005</v>
      </c>
      <c r="D95" s="12"/>
    </row>
    <row r="96" spans="1:4" x14ac:dyDescent="0.25">
      <c r="A96" s="55">
        <v>40603</v>
      </c>
      <c r="B96" s="11">
        <v>68.228999999999999</v>
      </c>
      <c r="C96" s="11">
        <v>65.605000000000004</v>
      </c>
      <c r="D96" s="12"/>
    </row>
    <row r="97" spans="1:4" x14ac:dyDescent="0.25">
      <c r="A97" s="55">
        <v>40634</v>
      </c>
      <c r="B97" s="11">
        <v>68.305000000000007</v>
      </c>
      <c r="C97" s="11">
        <v>65.355000000000004</v>
      </c>
      <c r="D97" s="12"/>
    </row>
    <row r="98" spans="1:4" x14ac:dyDescent="0.25">
      <c r="A98" s="55">
        <v>40664</v>
      </c>
      <c r="B98" s="11">
        <v>68.53</v>
      </c>
      <c r="C98" s="11">
        <v>65.259</v>
      </c>
      <c r="D98" s="12"/>
    </row>
    <row r="99" spans="1:4" x14ac:dyDescent="0.25">
      <c r="A99" s="55">
        <v>40695</v>
      </c>
      <c r="B99" s="11">
        <v>68.685000000000002</v>
      </c>
      <c r="C99" s="11">
        <v>65.305999999999997</v>
      </c>
      <c r="D99" s="12"/>
    </row>
    <row r="100" spans="1:4" x14ac:dyDescent="0.25">
      <c r="A100" s="55">
        <v>40725</v>
      </c>
      <c r="B100" s="11">
        <v>68.463000000000008</v>
      </c>
      <c r="C100" s="11">
        <v>65.372</v>
      </c>
      <c r="D100" s="12"/>
    </row>
    <row r="101" spans="1:4" x14ac:dyDescent="0.25">
      <c r="A101" s="55">
        <v>40756</v>
      </c>
      <c r="B101" s="11">
        <v>68.534999999999997</v>
      </c>
      <c r="C101" s="11">
        <v>65.466999999999999</v>
      </c>
      <c r="D101" s="12"/>
    </row>
    <row r="102" spans="1:4" x14ac:dyDescent="0.25">
      <c r="A102" s="55">
        <v>40787</v>
      </c>
      <c r="B102" s="11">
        <v>68.581000000000003</v>
      </c>
      <c r="C102" s="11">
        <v>65.510999999999996</v>
      </c>
      <c r="D102" s="12"/>
    </row>
    <row r="103" spans="1:4" x14ac:dyDescent="0.25">
      <c r="A103" s="55">
        <v>40817</v>
      </c>
      <c r="B103" s="11">
        <v>67.89</v>
      </c>
      <c r="C103" s="11">
        <v>65.406000000000006</v>
      </c>
      <c r="D103" s="12"/>
    </row>
    <row r="104" spans="1:4" x14ac:dyDescent="0.25">
      <c r="A104" s="55">
        <v>40848</v>
      </c>
      <c r="B104" s="11">
        <v>68.653999999999996</v>
      </c>
      <c r="C104" s="11">
        <v>65.356999999999999</v>
      </c>
      <c r="D104" s="12"/>
    </row>
    <row r="105" spans="1:4" x14ac:dyDescent="0.25">
      <c r="A105" s="55">
        <v>40878</v>
      </c>
      <c r="B105" s="11">
        <v>68.34</v>
      </c>
      <c r="C105" s="11">
        <v>65.111999999999995</v>
      </c>
      <c r="D105" s="12"/>
    </row>
    <row r="106" spans="1:4" x14ac:dyDescent="0.25">
      <c r="A106" s="55">
        <v>40909</v>
      </c>
      <c r="B106" s="11">
        <v>69.171999999999997</v>
      </c>
      <c r="C106" s="11">
        <v>65.338000000000008</v>
      </c>
      <c r="D106" s="12"/>
    </row>
    <row r="107" spans="1:4" x14ac:dyDescent="0.25">
      <c r="A107" s="55">
        <v>40940</v>
      </c>
      <c r="B107" s="11">
        <v>69.08</v>
      </c>
      <c r="C107" s="11">
        <v>65.111999999999995</v>
      </c>
      <c r="D107" s="12"/>
    </row>
    <row r="108" spans="1:4" x14ac:dyDescent="0.25">
      <c r="A108" s="55">
        <v>40969</v>
      </c>
      <c r="B108" s="11">
        <v>69.210999999999999</v>
      </c>
      <c r="C108" s="11">
        <v>65.344999999999999</v>
      </c>
      <c r="D108" s="12"/>
    </row>
    <row r="109" spans="1:4" x14ac:dyDescent="0.25">
      <c r="A109" s="55">
        <v>41000</v>
      </c>
      <c r="B109" s="11">
        <v>69.319000000000003</v>
      </c>
      <c r="C109" s="11">
        <v>65.055000000000007</v>
      </c>
      <c r="D109" s="12"/>
    </row>
    <row r="110" spans="1:4" x14ac:dyDescent="0.25">
      <c r="A110" s="55">
        <v>41030</v>
      </c>
      <c r="B110" s="11">
        <v>69.317999999999998</v>
      </c>
      <c r="C110" s="11">
        <v>65.349000000000004</v>
      </c>
      <c r="D110" s="12"/>
    </row>
    <row r="111" spans="1:4" x14ac:dyDescent="0.25">
      <c r="A111" s="55">
        <v>41061</v>
      </c>
      <c r="B111" s="11">
        <v>69.058999999999997</v>
      </c>
      <c r="C111" s="11">
        <v>65.085000000000008</v>
      </c>
      <c r="D111" s="12"/>
    </row>
    <row r="112" spans="1:4" x14ac:dyDescent="0.25">
      <c r="A112" s="55">
        <v>41091</v>
      </c>
      <c r="B112" s="11">
        <v>68.569000000000003</v>
      </c>
      <c r="C112" s="11">
        <v>65.058999999999997</v>
      </c>
      <c r="D112" s="12"/>
    </row>
    <row r="113" spans="1:4" x14ac:dyDescent="0.25">
      <c r="A113" s="55">
        <v>41122</v>
      </c>
      <c r="B113" s="11">
        <v>69.227999999999994</v>
      </c>
      <c r="C113" s="11">
        <v>65.019000000000005</v>
      </c>
      <c r="D113" s="12"/>
    </row>
    <row r="114" spans="1:4" x14ac:dyDescent="0.25">
      <c r="A114" s="55">
        <v>41153</v>
      </c>
      <c r="B114" s="11">
        <v>69.491</v>
      </c>
      <c r="C114" s="11">
        <v>65.317999999999998</v>
      </c>
      <c r="D114" s="12"/>
    </row>
    <row r="115" spans="1:4" x14ac:dyDescent="0.25">
      <c r="A115" s="55">
        <v>41183</v>
      </c>
      <c r="B115" s="11">
        <v>69.72</v>
      </c>
      <c r="C115" s="11">
        <v>65.180000000000007</v>
      </c>
      <c r="D115" s="12"/>
    </row>
    <row r="116" spans="1:4" x14ac:dyDescent="0.25">
      <c r="A116" s="55">
        <v>41214</v>
      </c>
      <c r="B116" s="11">
        <v>69.438000000000002</v>
      </c>
      <c r="C116" s="11">
        <v>64.95</v>
      </c>
      <c r="D116" s="12"/>
    </row>
    <row r="117" spans="1:4" x14ac:dyDescent="0.25">
      <c r="A117" s="55">
        <v>41244</v>
      </c>
      <c r="B117" s="11">
        <v>69.304000000000002</v>
      </c>
      <c r="C117" s="11">
        <v>65.046000000000006</v>
      </c>
      <c r="D117" s="12"/>
    </row>
    <row r="118" spans="1:4" x14ac:dyDescent="0.25">
      <c r="A118" s="55">
        <v>41275</v>
      </c>
      <c r="B118" s="11">
        <v>69.236999999999995</v>
      </c>
      <c r="C118" s="11">
        <v>65.323999999999998</v>
      </c>
      <c r="D118" s="12"/>
    </row>
    <row r="119" spans="1:4" x14ac:dyDescent="0.25">
      <c r="A119" s="55">
        <v>41306</v>
      </c>
      <c r="B119" s="11">
        <v>69.018000000000001</v>
      </c>
      <c r="C119" s="11">
        <v>65.216999999999999</v>
      </c>
      <c r="D119" s="12"/>
    </row>
    <row r="120" spans="1:4" x14ac:dyDescent="0.25">
      <c r="A120" s="55">
        <v>41334</v>
      </c>
      <c r="B120" s="11">
        <v>68.561000000000007</v>
      </c>
      <c r="C120" s="11">
        <v>65.085999999999999</v>
      </c>
      <c r="D120" s="12"/>
    </row>
    <row r="121" spans="1:4" x14ac:dyDescent="0.25">
      <c r="A121" s="55">
        <v>41365</v>
      </c>
      <c r="B121" s="11">
        <v>69.012</v>
      </c>
      <c r="C121" s="11">
        <v>65.147000000000006</v>
      </c>
      <c r="D121" s="12"/>
    </row>
    <row r="122" spans="1:4" x14ac:dyDescent="0.25">
      <c r="A122" s="55">
        <v>41395</v>
      </c>
      <c r="B122" s="11">
        <v>68.236000000000004</v>
      </c>
      <c r="C122" s="11">
        <v>65.025000000000006</v>
      </c>
      <c r="D122" s="12"/>
    </row>
    <row r="123" spans="1:4" x14ac:dyDescent="0.25">
      <c r="A123" s="55">
        <v>41426</v>
      </c>
      <c r="B123" s="11">
        <v>68.332999999999998</v>
      </c>
      <c r="C123" s="11">
        <v>65.070000000000007</v>
      </c>
      <c r="D123" s="12"/>
    </row>
    <row r="124" spans="1:4" x14ac:dyDescent="0.25">
      <c r="A124" s="55">
        <v>41456</v>
      </c>
      <c r="B124" s="11">
        <v>67.8</v>
      </c>
      <c r="C124" s="11">
        <v>64.867000000000004</v>
      </c>
      <c r="D124" s="12"/>
    </row>
    <row r="125" spans="1:4" x14ac:dyDescent="0.25">
      <c r="A125" s="55">
        <v>41487</v>
      </c>
      <c r="B125" s="11">
        <v>68.284999999999997</v>
      </c>
      <c r="C125" s="11">
        <v>64.939000000000007</v>
      </c>
      <c r="D125" s="12"/>
    </row>
    <row r="126" spans="1:4" x14ac:dyDescent="0.25">
      <c r="A126" s="55">
        <v>41518</v>
      </c>
      <c r="B126" s="11">
        <v>68.236999999999995</v>
      </c>
      <c r="C126" s="11">
        <v>64.838999999999999</v>
      </c>
      <c r="D126" s="12"/>
    </row>
    <row r="127" spans="1:4" x14ac:dyDescent="0.25">
      <c r="A127" s="55">
        <v>41548</v>
      </c>
      <c r="B127" s="11">
        <v>68.076999999999998</v>
      </c>
      <c r="C127" s="11">
        <v>64.832000000000008</v>
      </c>
      <c r="D127" s="12"/>
    </row>
    <row r="128" spans="1:4" x14ac:dyDescent="0.25">
      <c r="A128" s="55">
        <v>41579</v>
      </c>
      <c r="B128" s="11">
        <v>67.671999999999997</v>
      </c>
      <c r="C128" s="11">
        <v>64.626000000000005</v>
      </c>
      <c r="D128" s="12"/>
    </row>
    <row r="129" spans="1:4" x14ac:dyDescent="0.25">
      <c r="A129" s="55">
        <v>41609</v>
      </c>
      <c r="B129" s="11">
        <v>68.03</v>
      </c>
      <c r="C129" s="11">
        <v>64.457000000000008</v>
      </c>
      <c r="D129" s="12"/>
    </row>
    <row r="130" spans="1:4" x14ac:dyDescent="0.25">
      <c r="A130" s="55">
        <v>41640</v>
      </c>
      <c r="B130" s="11">
        <v>68.117999999999995</v>
      </c>
      <c r="C130" s="11">
        <v>64.585000000000008</v>
      </c>
      <c r="D130" s="12"/>
    </row>
    <row r="131" spans="1:4" x14ac:dyDescent="0.25">
      <c r="A131" s="55">
        <v>41671</v>
      </c>
      <c r="B131" s="11">
        <v>68.186000000000007</v>
      </c>
      <c r="C131" s="11">
        <v>64.572000000000003</v>
      </c>
      <c r="D131" s="12"/>
    </row>
    <row r="132" spans="1:4" x14ac:dyDescent="0.25">
      <c r="A132" s="55">
        <v>41699</v>
      </c>
      <c r="B132" s="11">
        <v>67.760999999999996</v>
      </c>
      <c r="C132" s="11">
        <v>64.753</v>
      </c>
      <c r="D132" s="12"/>
    </row>
    <row r="133" spans="1:4" x14ac:dyDescent="0.25">
      <c r="A133" s="55">
        <v>41730</v>
      </c>
      <c r="B133" s="11">
        <v>67.83</v>
      </c>
      <c r="C133" s="11">
        <v>64.671999999999997</v>
      </c>
      <c r="D133" s="12"/>
    </row>
    <row r="134" spans="1:4" x14ac:dyDescent="0.25">
      <c r="A134" s="55">
        <v>41760</v>
      </c>
      <c r="B134" s="11">
        <v>67.882999999999996</v>
      </c>
      <c r="C134" s="11">
        <v>64.558999999999997</v>
      </c>
      <c r="D134" s="12"/>
    </row>
    <row r="135" spans="1:4" x14ac:dyDescent="0.25">
      <c r="A135" s="55">
        <v>41791</v>
      </c>
      <c r="B135" s="11">
        <v>68.123999999999995</v>
      </c>
      <c r="C135" s="11">
        <v>64.665000000000006</v>
      </c>
      <c r="D135" s="12"/>
    </row>
    <row r="136" spans="1:4" x14ac:dyDescent="0.25">
      <c r="A136" s="55">
        <v>41821</v>
      </c>
      <c r="B136" s="11">
        <v>67.995999999999995</v>
      </c>
      <c r="C136" s="11">
        <v>64.766999999999996</v>
      </c>
      <c r="D136" s="12"/>
    </row>
    <row r="137" spans="1:4" x14ac:dyDescent="0.25">
      <c r="A137" s="55">
        <v>41852</v>
      </c>
      <c r="B137" s="11">
        <v>67.873999999999995</v>
      </c>
      <c r="C137" s="11">
        <v>64.658000000000001</v>
      </c>
      <c r="D137" s="12"/>
    </row>
    <row r="138" spans="1:4" x14ac:dyDescent="0.25">
      <c r="A138" s="55">
        <v>41883</v>
      </c>
      <c r="B138" s="11">
        <v>68.144999999999996</v>
      </c>
      <c r="C138" s="11">
        <v>64.659000000000006</v>
      </c>
      <c r="D138" s="12"/>
    </row>
    <row r="139" spans="1:4" x14ac:dyDescent="0.25">
      <c r="A139" s="55">
        <v>41913</v>
      </c>
      <c r="B139" s="11">
        <v>68.558999999999997</v>
      </c>
      <c r="C139" s="11">
        <v>64.646000000000001</v>
      </c>
      <c r="D139" s="12"/>
    </row>
    <row r="140" spans="1:4" x14ac:dyDescent="0.25">
      <c r="A140" s="55">
        <v>41944</v>
      </c>
      <c r="B140" s="11">
        <v>68.504999999999995</v>
      </c>
      <c r="C140" s="11">
        <v>64.531999999999996</v>
      </c>
      <c r="D140" s="12"/>
    </row>
    <row r="141" spans="1:4" x14ac:dyDescent="0.25">
      <c r="A141" s="55">
        <v>41974</v>
      </c>
      <c r="B141" s="11">
        <v>68.558999999999997</v>
      </c>
      <c r="C141" s="11">
        <v>64.634</v>
      </c>
      <c r="D141" s="12"/>
    </row>
    <row r="142" spans="1:4" x14ac:dyDescent="0.25">
      <c r="A142" s="55">
        <v>42005</v>
      </c>
      <c r="B142" s="11">
        <v>68.531999999999996</v>
      </c>
      <c r="C142" s="11">
        <v>64.774000000000001</v>
      </c>
      <c r="D142" s="12"/>
    </row>
    <row r="143" spans="1:4" x14ac:dyDescent="0.25">
      <c r="A143" s="55">
        <v>42036</v>
      </c>
      <c r="B143" s="11">
        <v>69.097999999999999</v>
      </c>
      <c r="C143" s="11">
        <v>64.885999999999996</v>
      </c>
      <c r="D143" s="12"/>
    </row>
    <row r="144" spans="1:4" x14ac:dyDescent="0.25">
      <c r="A144" s="55">
        <v>42064</v>
      </c>
      <c r="B144" s="11">
        <v>68.634</v>
      </c>
      <c r="C144" s="11">
        <v>64.867000000000004</v>
      </c>
      <c r="D144" s="12"/>
    </row>
    <row r="145" spans="1:4" x14ac:dyDescent="0.25">
      <c r="A145" s="55">
        <v>42095</v>
      </c>
      <c r="B145" s="11">
        <v>68.183999999999997</v>
      </c>
      <c r="C145" s="11">
        <v>64.798000000000002</v>
      </c>
      <c r="D145" s="12"/>
    </row>
    <row r="146" spans="1:4" x14ac:dyDescent="0.25">
      <c r="A146" s="55">
        <v>42125</v>
      </c>
      <c r="B146" s="11">
        <v>68.804000000000002</v>
      </c>
      <c r="C146" s="11">
        <v>64.841000000000008</v>
      </c>
      <c r="D146" s="12"/>
    </row>
    <row r="147" spans="1:4" x14ac:dyDescent="0.25">
      <c r="A147" s="55">
        <v>42156</v>
      </c>
      <c r="B147" s="11">
        <v>68.72</v>
      </c>
      <c r="C147" s="11">
        <v>64.795000000000002</v>
      </c>
      <c r="D147" s="12"/>
    </row>
    <row r="148" spans="1:4" x14ac:dyDescent="0.25">
      <c r="A148" s="55">
        <v>42186</v>
      </c>
      <c r="B148" s="11">
        <v>68.775000000000006</v>
      </c>
      <c r="C148" s="11">
        <v>65.085999999999999</v>
      </c>
      <c r="D148" s="12"/>
    </row>
    <row r="149" spans="1:4" x14ac:dyDescent="0.25">
      <c r="A149" s="55">
        <v>42217</v>
      </c>
      <c r="B149" s="11">
        <v>68.628</v>
      </c>
      <c r="C149" s="11">
        <v>64.897999999999996</v>
      </c>
      <c r="D149" s="12"/>
    </row>
    <row r="150" spans="1:4" x14ac:dyDescent="0.25">
      <c r="A150" s="55">
        <v>42248</v>
      </c>
      <c r="B150" s="11">
        <v>68.084000000000003</v>
      </c>
      <c r="C150" s="11">
        <v>64.984999999999999</v>
      </c>
      <c r="D150" s="12"/>
    </row>
    <row r="151" spans="1:4" x14ac:dyDescent="0.25">
      <c r="A151" s="55">
        <v>42278</v>
      </c>
      <c r="B151" s="11">
        <v>69.085000000000008</v>
      </c>
      <c r="C151" s="11">
        <v>65.156999999999996</v>
      </c>
      <c r="D151" s="12"/>
    </row>
    <row r="152" spans="1:4" x14ac:dyDescent="0.25">
      <c r="A152" s="55">
        <v>42309</v>
      </c>
      <c r="B152" s="11">
        <v>68.11</v>
      </c>
      <c r="C152" s="11">
        <v>65.22</v>
      </c>
      <c r="D152" s="12"/>
    </row>
    <row r="153" spans="1:4" x14ac:dyDescent="0.25">
      <c r="A153" s="55">
        <v>42339</v>
      </c>
      <c r="B153" s="11">
        <v>68.626000000000005</v>
      </c>
      <c r="C153" s="11">
        <v>65.135000000000005</v>
      </c>
      <c r="D153" s="12"/>
    </row>
    <row r="154" spans="1:4" x14ac:dyDescent="0.25">
      <c r="A154" s="55">
        <v>42370</v>
      </c>
      <c r="B154" s="11">
        <v>68.17</v>
      </c>
      <c r="C154" s="11">
        <v>65.283000000000001</v>
      </c>
      <c r="D154" s="12"/>
    </row>
    <row r="155" spans="1:4" x14ac:dyDescent="0.25">
      <c r="A155" s="55">
        <v>42401</v>
      </c>
      <c r="B155" s="11">
        <v>67.760000000000005</v>
      </c>
      <c r="C155" s="11">
        <v>64.989999999999995</v>
      </c>
      <c r="D155" s="12"/>
    </row>
    <row r="156" spans="1:4" x14ac:dyDescent="0.25">
      <c r="A156" s="55">
        <v>42430</v>
      </c>
      <c r="B156" s="11">
        <v>67.852999999999994</v>
      </c>
      <c r="C156" s="11">
        <v>64.941000000000003</v>
      </c>
      <c r="D156" s="12"/>
    </row>
    <row r="157" spans="1:4" x14ac:dyDescent="0.25">
      <c r="A157" s="55">
        <v>42461</v>
      </c>
      <c r="B157" s="11">
        <v>67.698000000000008</v>
      </c>
      <c r="C157" s="11">
        <v>64.894999999999996</v>
      </c>
      <c r="D157" s="12"/>
    </row>
    <row r="158" spans="1:4" x14ac:dyDescent="0.25">
      <c r="A158" s="55">
        <v>42491</v>
      </c>
      <c r="B158" s="11">
        <v>67.829000000000008</v>
      </c>
      <c r="C158" s="11">
        <v>64.843000000000004</v>
      </c>
      <c r="D158" s="12"/>
    </row>
    <row r="159" spans="1:4" x14ac:dyDescent="0.25">
      <c r="A159" s="55">
        <v>42522</v>
      </c>
      <c r="B159" s="11">
        <v>67.296000000000006</v>
      </c>
      <c r="C159" s="11">
        <v>64.867999999999995</v>
      </c>
      <c r="D159" s="12"/>
    </row>
    <row r="160" spans="1:4" x14ac:dyDescent="0.25">
      <c r="A160" s="55">
        <v>42552</v>
      </c>
      <c r="B160" s="11">
        <v>67.8</v>
      </c>
      <c r="C160" s="11">
        <v>64.945999999999998</v>
      </c>
      <c r="D160" s="12"/>
    </row>
    <row r="161" spans="1:4" x14ac:dyDescent="0.25">
      <c r="A161" s="55">
        <v>42583</v>
      </c>
      <c r="B161" s="11">
        <v>66.829000000000008</v>
      </c>
      <c r="C161" s="11">
        <v>64.576999999999998</v>
      </c>
      <c r="D161" s="12"/>
    </row>
    <row r="162" spans="1:4" x14ac:dyDescent="0.25">
      <c r="A162" s="55">
        <v>42614</v>
      </c>
      <c r="B162" s="11">
        <v>66.156999999999996</v>
      </c>
      <c r="C162" s="11">
        <v>64.441000000000003</v>
      </c>
      <c r="D162" s="12"/>
    </row>
    <row r="163" spans="1:4" x14ac:dyDescent="0.25">
      <c r="A163" s="55">
        <v>42644</v>
      </c>
      <c r="B163" s="11">
        <v>66.742999999999995</v>
      </c>
      <c r="C163" s="11">
        <v>64.42</v>
      </c>
      <c r="D163" s="12"/>
    </row>
    <row r="164" spans="1:4" x14ac:dyDescent="0.25">
      <c r="A164" s="55">
        <v>42675</v>
      </c>
      <c r="B164" s="11">
        <v>67.048000000000002</v>
      </c>
      <c r="C164" s="11">
        <v>64.597000000000008</v>
      </c>
      <c r="D164" s="12"/>
    </row>
    <row r="165" spans="1:4" x14ac:dyDescent="0.25">
      <c r="A165" s="55">
        <v>42705</v>
      </c>
      <c r="B165" s="11">
        <v>67.013999999999996</v>
      </c>
      <c r="C165" s="11">
        <v>64.709000000000003</v>
      </c>
      <c r="D165" s="12"/>
    </row>
    <row r="166" spans="1:4" x14ac:dyDescent="0.25">
      <c r="A166" s="55">
        <v>42736</v>
      </c>
      <c r="B166" s="11">
        <v>67.584000000000003</v>
      </c>
      <c r="C166" s="11">
        <v>64.634</v>
      </c>
      <c r="D166" s="12"/>
    </row>
    <row r="167" spans="1:4" x14ac:dyDescent="0.25">
      <c r="A167" s="55">
        <v>42767</v>
      </c>
      <c r="B167" s="11">
        <v>66.918999999999997</v>
      </c>
      <c r="C167" s="11">
        <v>64.506</v>
      </c>
      <c r="D167" s="12"/>
    </row>
    <row r="168" spans="1:4" x14ac:dyDescent="0.25">
      <c r="A168" s="55">
        <v>42795</v>
      </c>
      <c r="B168" s="11">
        <v>66.944000000000003</v>
      </c>
      <c r="C168" s="11">
        <v>64.683999999999997</v>
      </c>
      <c r="D168" s="12"/>
    </row>
    <row r="169" spans="1:4" x14ac:dyDescent="0.25">
      <c r="A169" s="55">
        <v>42826</v>
      </c>
      <c r="B169" s="11">
        <v>67.085999999999999</v>
      </c>
      <c r="C169" s="11">
        <v>64.748000000000005</v>
      </c>
      <c r="D169" s="12"/>
    </row>
    <row r="170" spans="1:4" x14ac:dyDescent="0.25">
      <c r="A170" s="55">
        <v>42856</v>
      </c>
      <c r="B170" s="11">
        <v>67.153000000000006</v>
      </c>
      <c r="C170" s="11">
        <v>64.811999999999998</v>
      </c>
      <c r="D170" s="12"/>
    </row>
    <row r="171" spans="1:4" x14ac:dyDescent="0.25">
      <c r="A171" s="55">
        <v>42887</v>
      </c>
      <c r="B171" s="11">
        <v>67.638000000000005</v>
      </c>
      <c r="C171" s="11">
        <v>64.963999999999999</v>
      </c>
      <c r="D171" s="12"/>
    </row>
    <row r="172" spans="1:4" x14ac:dyDescent="0.25">
      <c r="A172" s="55">
        <v>42917</v>
      </c>
      <c r="B172" s="11">
        <v>67.189000000000007</v>
      </c>
      <c r="C172" s="11">
        <v>65.052999999999997</v>
      </c>
      <c r="D172" s="12"/>
    </row>
    <row r="173" spans="1:4" x14ac:dyDescent="0.25">
      <c r="A173" s="55">
        <v>42948</v>
      </c>
      <c r="B173" s="11">
        <v>67.102999999999994</v>
      </c>
      <c r="C173" s="11">
        <v>65.186999999999998</v>
      </c>
      <c r="D173" s="12"/>
    </row>
    <row r="174" spans="1:4" x14ac:dyDescent="0.25">
      <c r="A174" s="55">
        <v>42979</v>
      </c>
      <c r="B174" s="11">
        <v>67.588000000000008</v>
      </c>
      <c r="C174" s="11">
        <v>65.257000000000005</v>
      </c>
      <c r="D174" s="12"/>
    </row>
    <row r="175" spans="1:4" x14ac:dyDescent="0.25">
      <c r="A175" s="55">
        <v>43009</v>
      </c>
      <c r="B175" s="11">
        <v>67.31</v>
      </c>
      <c r="C175" s="11">
        <v>65.174000000000007</v>
      </c>
      <c r="D175" s="12"/>
    </row>
    <row r="176" spans="1:4" x14ac:dyDescent="0.25">
      <c r="A176" s="55">
        <v>43040</v>
      </c>
      <c r="B176" s="11">
        <v>67.948999999999998</v>
      </c>
      <c r="C176" s="11">
        <v>65.367999999999995</v>
      </c>
      <c r="D176" s="12"/>
    </row>
    <row r="177" spans="1:4" x14ac:dyDescent="0.25">
      <c r="A177" s="55">
        <v>43070</v>
      </c>
      <c r="B177" s="11">
        <v>67.941000000000003</v>
      </c>
      <c r="C177" s="11">
        <v>65.545000000000002</v>
      </c>
      <c r="D177" s="12"/>
    </row>
    <row r="178" spans="1:4" x14ac:dyDescent="0.25">
      <c r="A178" s="55">
        <v>43101</v>
      </c>
      <c r="B178" s="11">
        <v>67.522000000000006</v>
      </c>
      <c r="C178" s="11">
        <v>65.613</v>
      </c>
      <c r="D178" s="12"/>
    </row>
    <row r="179" spans="1:4" x14ac:dyDescent="0.25">
      <c r="A179" s="55">
        <v>43132</v>
      </c>
      <c r="B179" s="11">
        <v>67.849999999999994</v>
      </c>
      <c r="C179" s="11">
        <v>65.418999999999997</v>
      </c>
      <c r="D179" s="12"/>
    </row>
    <row r="180" spans="1:4" x14ac:dyDescent="0.25">
      <c r="A180" s="55">
        <v>43160</v>
      </c>
      <c r="B180" s="11">
        <v>68.391999999999996</v>
      </c>
      <c r="C180" s="11">
        <v>65.379000000000005</v>
      </c>
      <c r="D180" s="12"/>
    </row>
    <row r="181" spans="1:4" x14ac:dyDescent="0.25">
      <c r="A181" s="55">
        <v>43191</v>
      </c>
      <c r="B181" s="11">
        <v>68.381</v>
      </c>
      <c r="C181" s="11">
        <v>65.397000000000006</v>
      </c>
      <c r="D181" s="12"/>
    </row>
    <row r="182" spans="1:4" x14ac:dyDescent="0.25">
      <c r="A182" s="55">
        <v>43221</v>
      </c>
      <c r="B182" s="11">
        <v>68.164000000000001</v>
      </c>
      <c r="C182" s="11">
        <v>65.22</v>
      </c>
      <c r="D182" s="12"/>
    </row>
    <row r="183" spans="1:4" x14ac:dyDescent="0.25">
      <c r="A183" s="55">
        <v>43252</v>
      </c>
      <c r="B183" s="11">
        <v>68.254000000000005</v>
      </c>
      <c r="C183" s="11">
        <v>65.445000000000007</v>
      </c>
      <c r="D183" s="12"/>
    </row>
    <row r="184" spans="1:4" x14ac:dyDescent="0.25">
      <c r="A184" s="55">
        <v>43282</v>
      </c>
      <c r="B184" s="11">
        <v>67.960999999999999</v>
      </c>
      <c r="C184" s="11">
        <v>65.296999999999997</v>
      </c>
      <c r="D184" s="12"/>
    </row>
    <row r="185" spans="1:4" x14ac:dyDescent="0.25">
      <c r="A185" s="55">
        <v>43313</v>
      </c>
      <c r="B185" s="11">
        <v>68.168000000000006</v>
      </c>
      <c r="C185" s="11">
        <v>65.515000000000001</v>
      </c>
      <c r="D185" s="12"/>
    </row>
    <row r="186" spans="1:4" x14ac:dyDescent="0.25">
      <c r="A186" s="55">
        <v>43344</v>
      </c>
      <c r="B186" s="11">
        <v>68.3</v>
      </c>
      <c r="C186" s="11">
        <v>65.332999999999998</v>
      </c>
      <c r="D186" s="12"/>
    </row>
    <row r="187" spans="1:4" x14ac:dyDescent="0.25">
      <c r="A187" s="55">
        <v>43374</v>
      </c>
      <c r="B187" s="11">
        <v>67.923000000000002</v>
      </c>
      <c r="C187" s="11">
        <v>65.379000000000005</v>
      </c>
      <c r="D187" s="12"/>
    </row>
    <row r="188" spans="1:4" x14ac:dyDescent="0.25">
      <c r="A188" s="55">
        <v>43405</v>
      </c>
      <c r="B188" s="11">
        <v>68.605000000000004</v>
      </c>
      <c r="C188" s="11">
        <v>65.483000000000004</v>
      </c>
      <c r="D188" s="12"/>
    </row>
    <row r="189" spans="1:4" x14ac:dyDescent="0.25">
      <c r="A189" s="55">
        <v>43435</v>
      </c>
      <c r="B189" s="11">
        <v>67.89</v>
      </c>
      <c r="C189" s="11">
        <v>65.441000000000003</v>
      </c>
      <c r="D189" s="12"/>
    </row>
    <row r="190" spans="1:4" x14ac:dyDescent="0.25">
      <c r="A190" s="55">
        <v>43466</v>
      </c>
      <c r="B190" s="11">
        <v>68.37</v>
      </c>
      <c r="C190" s="11">
        <v>65.647000000000006</v>
      </c>
      <c r="D190" s="12"/>
    </row>
    <row r="191" spans="1:4" x14ac:dyDescent="0.25">
      <c r="A191" s="55">
        <v>43497</v>
      </c>
      <c r="B191" s="11">
        <v>67.844000000000008</v>
      </c>
      <c r="C191" s="11">
        <v>65.492000000000004</v>
      </c>
      <c r="D191" s="12"/>
    </row>
    <row r="192" spans="1:4" x14ac:dyDescent="0.25">
      <c r="A192" s="55">
        <v>43525</v>
      </c>
      <c r="B192" s="11">
        <v>67.826999999999998</v>
      </c>
      <c r="C192" s="11">
        <v>65.573000000000008</v>
      </c>
      <c r="D192" s="12"/>
    </row>
    <row r="193" spans="1:4" x14ac:dyDescent="0.25">
      <c r="A193" s="55">
        <v>43556</v>
      </c>
      <c r="B193" s="11">
        <v>68.096000000000004</v>
      </c>
      <c r="C193" s="11">
        <v>65.77</v>
      </c>
      <c r="D193" s="12"/>
    </row>
    <row r="194" spans="1:4" x14ac:dyDescent="0.25">
      <c r="A194" s="55">
        <v>43586</v>
      </c>
      <c r="B194" s="11">
        <v>68.076000000000008</v>
      </c>
      <c r="C194" s="11">
        <v>65.753</v>
      </c>
      <c r="D194" s="12"/>
    </row>
    <row r="195" spans="1:4" x14ac:dyDescent="0.25">
      <c r="A195" s="55">
        <v>43617</v>
      </c>
      <c r="B195" s="11">
        <v>68.466999999999999</v>
      </c>
      <c r="C195" s="11">
        <v>65.798000000000002</v>
      </c>
      <c r="D195" s="12"/>
    </row>
    <row r="196" spans="1:4" x14ac:dyDescent="0.25">
      <c r="A196" s="55">
        <v>43647</v>
      </c>
      <c r="B196" s="11">
        <v>68.207999999999998</v>
      </c>
      <c r="C196" s="11">
        <v>65.866</v>
      </c>
      <c r="D196" s="12"/>
    </row>
    <row r="197" spans="1:4" x14ac:dyDescent="0.25">
      <c r="A197" s="55">
        <v>43678</v>
      </c>
      <c r="B197" s="11">
        <v>67.915999999999997</v>
      </c>
      <c r="C197" s="11">
        <v>66.010999999999996</v>
      </c>
      <c r="D197" s="12"/>
    </row>
    <row r="198" spans="1:4" x14ac:dyDescent="0.25">
      <c r="A198" s="55">
        <v>43709</v>
      </c>
      <c r="B198" s="11">
        <v>67.820999999999998</v>
      </c>
      <c r="C198" s="11">
        <v>65.978999999999999</v>
      </c>
      <c r="D198" s="12"/>
    </row>
    <row r="199" spans="1:4" x14ac:dyDescent="0.25">
      <c r="A199" s="55">
        <v>43739</v>
      </c>
      <c r="B199" s="11">
        <v>67.930000000000007</v>
      </c>
      <c r="C199" s="11">
        <v>65.712000000000003</v>
      </c>
      <c r="D199" s="12"/>
    </row>
    <row r="200" spans="1:4" x14ac:dyDescent="0.25">
      <c r="A200" s="55">
        <v>43770</v>
      </c>
      <c r="B200" s="11">
        <v>67.95</v>
      </c>
      <c r="C200" s="11">
        <v>65.658000000000001</v>
      </c>
      <c r="D200" s="12"/>
    </row>
    <row r="201" spans="1:4" x14ac:dyDescent="0.25">
      <c r="A201" s="55">
        <v>43800</v>
      </c>
      <c r="B201" s="11">
        <v>67.361999999999995</v>
      </c>
      <c r="C201" s="11">
        <v>65.691000000000003</v>
      </c>
      <c r="D201" s="12"/>
    </row>
    <row r="202" spans="1:4" x14ac:dyDescent="0.25">
      <c r="A202" s="55">
        <v>43831</v>
      </c>
      <c r="B202" s="11">
        <v>67.91</v>
      </c>
      <c r="C202" s="11">
        <v>65.846000000000004</v>
      </c>
      <c r="D202" s="12"/>
    </row>
    <row r="203" spans="1:4" x14ac:dyDescent="0.25">
      <c r="A203" s="55">
        <v>43862</v>
      </c>
      <c r="B203" s="11">
        <v>68.061000000000007</v>
      </c>
      <c r="C203" s="11">
        <v>65.578000000000003</v>
      </c>
      <c r="D203" s="12"/>
    </row>
    <row r="204" spans="1:4" x14ac:dyDescent="0.25">
      <c r="A204" s="55">
        <v>43891</v>
      </c>
      <c r="B204" s="11">
        <v>67.863</v>
      </c>
      <c r="C204" s="11">
        <v>65.519000000000005</v>
      </c>
      <c r="D204" s="12"/>
    </row>
    <row r="205" spans="1:4" x14ac:dyDescent="0.25">
      <c r="A205" s="55">
        <v>43922</v>
      </c>
      <c r="B205" s="11">
        <v>65.105999999999995</v>
      </c>
      <c r="C205" s="11">
        <v>63.268999999999998</v>
      </c>
      <c r="D205" s="12"/>
    </row>
    <row r="206" spans="1:4" x14ac:dyDescent="0.25">
      <c r="A206" s="55">
        <v>43952</v>
      </c>
      <c r="B206" s="11">
        <v>64.861000000000004</v>
      </c>
      <c r="C206" s="11">
        <v>62.227000000000004</v>
      </c>
      <c r="D206" s="12"/>
    </row>
    <row r="207" spans="1:4" x14ac:dyDescent="0.25">
      <c r="A207" s="55">
        <v>43983</v>
      </c>
      <c r="B207" s="11">
        <v>66.242000000000004</v>
      </c>
      <c r="C207" s="11">
        <v>63.690000000000005</v>
      </c>
      <c r="D207" s="12"/>
    </row>
    <row r="208" spans="1:4" x14ac:dyDescent="0.25">
      <c r="A208" s="55">
        <v>44013</v>
      </c>
      <c r="B208" s="11">
        <v>66.989000000000004</v>
      </c>
      <c r="C208" s="11">
        <v>64.421999999999997</v>
      </c>
      <c r="D208" s="12"/>
    </row>
    <row r="209" spans="1:4" x14ac:dyDescent="0.25">
      <c r="A209" s="55">
        <v>44044</v>
      </c>
      <c r="B209" s="11">
        <v>67.168000000000006</v>
      </c>
      <c r="C209" s="11">
        <v>64.688000000000002</v>
      </c>
      <c r="D209" s="12"/>
    </row>
    <row r="210" spans="1:4" x14ac:dyDescent="0.25">
      <c r="A210" s="55">
        <v>44075</v>
      </c>
      <c r="B210" s="11">
        <v>67.341999999999999</v>
      </c>
      <c r="C210" s="11">
        <v>64.605000000000004</v>
      </c>
      <c r="D210" s="12"/>
    </row>
    <row r="211" spans="1:4" x14ac:dyDescent="0.25">
      <c r="A211" s="55">
        <v>44105</v>
      </c>
      <c r="B211" s="11">
        <v>67.733999999999995</v>
      </c>
      <c r="C211" s="11">
        <v>65.352000000000004</v>
      </c>
      <c r="D211" s="12"/>
    </row>
    <row r="212" spans="1:4" x14ac:dyDescent="0.25">
      <c r="A212" s="55">
        <v>44136</v>
      </c>
      <c r="B212" s="11">
        <v>68.057000000000002</v>
      </c>
      <c r="C212" s="11">
        <v>65.69</v>
      </c>
      <c r="D212" s="12"/>
    </row>
    <row r="213" spans="1:4" x14ac:dyDescent="0.25">
      <c r="A213" s="55">
        <v>44166</v>
      </c>
      <c r="B213" s="11">
        <v>67.873000000000005</v>
      </c>
      <c r="C213" s="11">
        <v>65.733000000000004</v>
      </c>
      <c r="D213" s="12"/>
    </row>
    <row r="214" spans="1:4" x14ac:dyDescent="0.25">
      <c r="A214" s="55">
        <v>44197</v>
      </c>
      <c r="B214" s="11">
        <v>67.433000000000007</v>
      </c>
      <c r="C214" s="11">
        <v>65.775000000000006</v>
      </c>
      <c r="D214" s="12"/>
    </row>
    <row r="215" spans="1:4" x14ac:dyDescent="0.25">
      <c r="A215" s="55">
        <v>44228</v>
      </c>
      <c r="B215" s="11">
        <v>67.242999999999995</v>
      </c>
      <c r="C215" s="11">
        <v>65.692000000000007</v>
      </c>
      <c r="D215" s="12"/>
    </row>
    <row r="216" spans="1:4" x14ac:dyDescent="0.25">
      <c r="A216" s="55">
        <v>44256</v>
      </c>
      <c r="B216" s="11">
        <v>67.933000000000007</v>
      </c>
      <c r="C216" s="11">
        <v>65.885000000000005</v>
      </c>
      <c r="D216" s="12"/>
    </row>
    <row r="217" spans="1:4" x14ac:dyDescent="0.25">
      <c r="A217" s="55">
        <v>44287</v>
      </c>
      <c r="B217" s="11">
        <v>67.513000000000005</v>
      </c>
      <c r="C217" s="11">
        <v>65.634</v>
      </c>
      <c r="D217" s="12"/>
    </row>
    <row r="218" spans="1:4" x14ac:dyDescent="0.25">
      <c r="A218" s="55">
        <v>44317</v>
      </c>
      <c r="B218" s="11">
        <v>67.689000000000007</v>
      </c>
      <c r="C218" s="11">
        <v>65.847000000000008</v>
      </c>
      <c r="D218" s="12"/>
    </row>
    <row r="219" spans="1:4" x14ac:dyDescent="0.25">
      <c r="A219" s="55">
        <v>44348</v>
      </c>
      <c r="B219" s="11">
        <v>68.162000000000006</v>
      </c>
      <c r="C219" s="11">
        <v>65.885999999999996</v>
      </c>
      <c r="D219" s="12"/>
    </row>
    <row r="220" spans="1:4" x14ac:dyDescent="0.25">
      <c r="A220" s="55">
        <v>44378</v>
      </c>
      <c r="B220" s="11">
        <v>68.141999999999996</v>
      </c>
      <c r="C220" s="11">
        <v>65.783000000000001</v>
      </c>
      <c r="D220" s="12"/>
    </row>
    <row r="221" spans="1:4" x14ac:dyDescent="0.25">
      <c r="A221" s="55">
        <v>44409</v>
      </c>
      <c r="B221" s="11">
        <v>68.447000000000003</v>
      </c>
      <c r="C221" s="11">
        <v>64.980999999999995</v>
      </c>
      <c r="D221" s="12"/>
    </row>
    <row r="222" spans="1:4" x14ac:dyDescent="0.25">
      <c r="A222" s="55">
        <v>44440</v>
      </c>
      <c r="B222" s="11">
        <v>68.472999999999999</v>
      </c>
      <c r="C222" s="11">
        <v>64.426000000000002</v>
      </c>
      <c r="D222" s="12"/>
    </row>
    <row r="223" spans="1:4" x14ac:dyDescent="0.25">
      <c r="A223" s="55">
        <v>44470</v>
      </c>
      <c r="B223" s="11">
        <v>68.195999999999998</v>
      </c>
      <c r="C223" s="11">
        <v>64.489000000000004</v>
      </c>
      <c r="D223" s="12"/>
    </row>
    <row r="224" spans="1:4" x14ac:dyDescent="0.25">
      <c r="A224" s="55">
        <v>44501</v>
      </c>
      <c r="B224" s="11">
        <v>68.878</v>
      </c>
      <c r="C224" s="11">
        <v>65.853999999999999</v>
      </c>
      <c r="D224" s="12"/>
    </row>
    <row r="225" spans="1:4" x14ac:dyDescent="0.25">
      <c r="A225" s="55">
        <v>44531</v>
      </c>
      <c r="B225" s="11">
        <v>68.748000000000005</v>
      </c>
      <c r="C225" s="11">
        <v>65.884</v>
      </c>
      <c r="D225" s="12"/>
    </row>
    <row r="226" spans="1:4" x14ac:dyDescent="0.25">
      <c r="A226" s="55">
        <v>44562</v>
      </c>
      <c r="B226" s="11">
        <v>69.501000000000005</v>
      </c>
      <c r="C226" s="11">
        <v>66.021000000000001</v>
      </c>
      <c r="D226" s="12"/>
    </row>
    <row r="227" spans="1:4" x14ac:dyDescent="0.25">
      <c r="A227" s="55">
        <v>44593</v>
      </c>
      <c r="B227" s="11">
        <v>69.355000000000004</v>
      </c>
      <c r="C227" s="11">
        <v>66.195000000000007</v>
      </c>
      <c r="D227" s="12"/>
    </row>
    <row r="228" spans="1:4" x14ac:dyDescent="0.25">
      <c r="A228" s="55">
        <v>44621</v>
      </c>
      <c r="B228" s="11">
        <v>69.019000000000005</v>
      </c>
      <c r="C228" s="11">
        <v>66.13</v>
      </c>
      <c r="D228" s="12"/>
    </row>
    <row r="229" spans="1:4" x14ac:dyDescent="0.25">
      <c r="A229" s="55">
        <v>44652</v>
      </c>
      <c r="B229" s="11">
        <v>68.841999999999999</v>
      </c>
      <c r="C229" s="11">
        <v>66.165999999999997</v>
      </c>
      <c r="D229" s="12"/>
    </row>
    <row r="230" spans="1:4" x14ac:dyDescent="0.25">
      <c r="A230" s="55">
        <v>44682</v>
      </c>
      <c r="B230" s="11">
        <v>69.022000000000006</v>
      </c>
      <c r="C230" s="11">
        <v>66.335999999999999</v>
      </c>
      <c r="D230" s="12"/>
    </row>
    <row r="231" spans="1:4" x14ac:dyDescent="0.25">
      <c r="A231" s="55">
        <v>44713</v>
      </c>
      <c r="B231" s="11">
        <v>69.025999999999996</v>
      </c>
      <c r="C231" s="11">
        <v>66.501000000000005</v>
      </c>
      <c r="D231" s="12"/>
    </row>
    <row r="232" spans="1:4" x14ac:dyDescent="0.25">
      <c r="A232" s="55">
        <v>44743</v>
      </c>
      <c r="B232" s="11">
        <v>69.010999999999996</v>
      </c>
      <c r="C232" s="11">
        <v>66.286000000000001</v>
      </c>
      <c r="D232" s="12"/>
    </row>
    <row r="233" spans="1:4" x14ac:dyDescent="0.25">
      <c r="A233" s="55">
        <v>44774</v>
      </c>
      <c r="B233" s="11">
        <v>68.790000000000006</v>
      </c>
      <c r="C233" s="11">
        <v>66.501000000000005</v>
      </c>
      <c r="D233" s="12"/>
    </row>
    <row r="234" spans="1:4" x14ac:dyDescent="0.25">
      <c r="A234" s="55">
        <v>44805</v>
      </c>
      <c r="B234" s="11">
        <v>68.763999999999996</v>
      </c>
      <c r="C234" s="11">
        <v>66.466999999999999</v>
      </c>
      <c r="D234" s="12"/>
    </row>
    <row r="235" spans="1:4" x14ac:dyDescent="0.25">
      <c r="A235" s="55">
        <v>44835</v>
      </c>
      <c r="B235" s="11">
        <v>68.478999999999999</v>
      </c>
      <c r="C235" s="11">
        <v>66.397000000000006</v>
      </c>
      <c r="D235" s="12"/>
    </row>
    <row r="236" spans="1:4" x14ac:dyDescent="0.25">
      <c r="A236" s="55">
        <v>44866</v>
      </c>
      <c r="B236" s="11">
        <v>68.760000000000005</v>
      </c>
      <c r="C236" s="11">
        <v>66.646000000000001</v>
      </c>
      <c r="D236" s="12"/>
    </row>
    <row r="237" spans="1:4" x14ac:dyDescent="0.25">
      <c r="A237" s="55">
        <v>44896</v>
      </c>
      <c r="B237" s="11">
        <v>68.885999999999996</v>
      </c>
      <c r="C237" s="11">
        <v>66.421000000000006</v>
      </c>
      <c r="D237" s="12"/>
    </row>
    <row r="238" spans="1:4" x14ac:dyDescent="0.25">
      <c r="A238" s="55">
        <v>44927</v>
      </c>
      <c r="B238" s="11">
        <v>68.628</v>
      </c>
      <c r="C238" s="11">
        <v>66.451999999999998</v>
      </c>
      <c r="D238" s="12"/>
    </row>
    <row r="239" spans="1:4" x14ac:dyDescent="0.25">
      <c r="A239" s="55">
        <v>44958</v>
      </c>
      <c r="B239" s="11">
        <v>68.783000000000001</v>
      </c>
      <c r="C239" s="11">
        <v>66.429000000000002</v>
      </c>
      <c r="D239" s="12"/>
    </row>
    <row r="240" spans="1:4" x14ac:dyDescent="0.25">
      <c r="A240" s="55">
        <v>44986</v>
      </c>
      <c r="B240" s="11">
        <v>68.733000000000004</v>
      </c>
      <c r="C240" s="11">
        <v>66.674999999999997</v>
      </c>
      <c r="D240" s="12"/>
    </row>
    <row r="241" spans="1:4" x14ac:dyDescent="0.25">
      <c r="A241" s="55">
        <v>45017</v>
      </c>
      <c r="B241" s="11">
        <v>68.873999999999995</v>
      </c>
      <c r="C241" s="11">
        <v>66.513000000000005</v>
      </c>
      <c r="D241" s="12"/>
    </row>
    <row r="242" spans="1:4" x14ac:dyDescent="0.25">
      <c r="A242" s="55">
        <v>45047</v>
      </c>
      <c r="B242" s="11">
        <v>68.594999999999999</v>
      </c>
      <c r="C242" s="11">
        <v>66.73</v>
      </c>
      <c r="D242" s="12"/>
    </row>
    <row r="243" spans="1:4" x14ac:dyDescent="0.25">
      <c r="A243" s="55">
        <v>45078</v>
      </c>
      <c r="B243" s="11">
        <v>67.817000000000007</v>
      </c>
      <c r="C243" s="11">
        <v>66.638999999999996</v>
      </c>
      <c r="D243" s="12"/>
    </row>
    <row r="244" spans="1:4" x14ac:dyDescent="0.25">
      <c r="A244" s="55">
        <v>45108</v>
      </c>
      <c r="B244" s="11">
        <v>68.31</v>
      </c>
      <c r="C244" s="11">
        <v>66.614000000000004</v>
      </c>
      <c r="D244" s="12"/>
    </row>
    <row r="245" spans="1:4" x14ac:dyDescent="0.25">
      <c r="A245" s="55">
        <v>45139</v>
      </c>
      <c r="B245" s="11">
        <v>68.896000000000001</v>
      </c>
      <c r="C245" s="11">
        <v>66.697000000000003</v>
      </c>
      <c r="D245" s="12"/>
    </row>
    <row r="246" spans="1:4" x14ac:dyDescent="0.25">
      <c r="A246" s="55">
        <v>45170</v>
      </c>
      <c r="B246" s="11">
        <v>68.463000000000008</v>
      </c>
      <c r="C246" s="11">
        <v>66.480999999999995</v>
      </c>
      <c r="D246" s="12"/>
    </row>
    <row r="247" spans="1:4" x14ac:dyDescent="0.25">
      <c r="A247" s="55">
        <v>45200</v>
      </c>
      <c r="B247" s="11">
        <v>68.972000000000008</v>
      </c>
      <c r="C247" s="11">
        <v>66.772000000000006</v>
      </c>
      <c r="D247" s="12"/>
    </row>
    <row r="248" spans="1:4" x14ac:dyDescent="0.25">
      <c r="A248" s="55">
        <v>45231</v>
      </c>
      <c r="B248" s="11">
        <v>69.12</v>
      </c>
      <c r="C248" s="11">
        <v>67.007999999999996</v>
      </c>
      <c r="D248" s="12"/>
    </row>
    <row r="249" spans="1:4" x14ac:dyDescent="0.25">
      <c r="A249" s="55">
        <v>45261</v>
      </c>
      <c r="B249" s="11">
        <v>68.745999999999995</v>
      </c>
      <c r="C249" s="11">
        <v>66.613</v>
      </c>
      <c r="D249" s="12"/>
    </row>
    <row r="250" spans="1:4" x14ac:dyDescent="0.25">
      <c r="A250" s="55">
        <v>45292</v>
      </c>
      <c r="B250" s="11">
        <v>68.89</v>
      </c>
      <c r="C250" s="11">
        <v>66.578000000000003</v>
      </c>
      <c r="D250" s="12"/>
    </row>
    <row r="251" spans="1:4" x14ac:dyDescent="0.25">
      <c r="A251" s="55">
        <v>45323</v>
      </c>
      <c r="B251" s="11">
        <v>69.266999999999996</v>
      </c>
      <c r="C251" s="11">
        <v>66.703000000000003</v>
      </c>
      <c r="D251" s="12"/>
    </row>
    <row r="252" spans="1:4" x14ac:dyDescent="0.25">
      <c r="A252" s="55">
        <v>45352</v>
      </c>
      <c r="B252" s="11">
        <v>68.986999999999995</v>
      </c>
      <c r="C252" s="11">
        <v>66.599999999999994</v>
      </c>
      <c r="D252" s="12"/>
    </row>
    <row r="253" spans="1:4" x14ac:dyDescent="0.25">
      <c r="A253" s="55">
        <v>45383</v>
      </c>
      <c r="B253" s="11">
        <v>68.528000000000006</v>
      </c>
      <c r="C253" s="11">
        <v>66.736999999999995</v>
      </c>
      <c r="D253" s="12"/>
    </row>
    <row r="255" spans="1:4" x14ac:dyDescent="0.25">
      <c r="A255" s="46" t="s">
        <v>459</v>
      </c>
    </row>
    <row r="256" spans="1:4" x14ac:dyDescent="0.25">
      <c r="A256" s="37" t="s">
        <v>494</v>
      </c>
    </row>
    <row r="257" spans="1:1" x14ac:dyDescent="0.25">
      <c r="A257" s="37"/>
    </row>
    <row r="258" spans="1:1" x14ac:dyDescent="0.25">
      <c r="A258" s="46" t="s">
        <v>455</v>
      </c>
    </row>
    <row r="259" spans="1:1" x14ac:dyDescent="0.25">
      <c r="A259" t="s">
        <v>494</v>
      </c>
    </row>
  </sheetData>
  <hyperlinks>
    <hyperlink ref="A9" location="Contents!A1" display="Back to contents" xr:uid="{03566DF0-76E0-45AF-B929-394445CD43F1}"/>
    <hyperlink ref="B2" r:id="rId1" display="https://www.abs.gov.au/statistics/labour/employment-and-unemployment/labour-force-australia/latest-release" xr:uid="{AE64016B-8E95-43C2-97AA-B9C0823B013B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D89E-AFDB-47BC-81C6-7A03459F9D06}">
  <sheetPr>
    <tabColor rgb="FF002060"/>
  </sheetPr>
  <dimension ref="A1:E262"/>
  <sheetViews>
    <sheetView workbookViewId="0"/>
  </sheetViews>
  <sheetFormatPr defaultRowHeight="15" x14ac:dyDescent="0.25"/>
  <cols>
    <col min="1" max="4" width="20.5703125" customWidth="1"/>
    <col min="5" max="5" width="10.85546875" bestFit="1" customWidth="1"/>
  </cols>
  <sheetData>
    <row r="1" spans="1:5" s="37" customFormat="1" ht="18.75" x14ac:dyDescent="0.3">
      <c r="A1" s="88" t="s">
        <v>504</v>
      </c>
    </row>
    <row r="2" spans="1:5" s="37" customFormat="1" x14ac:dyDescent="0.25">
      <c r="A2" s="49" t="s">
        <v>364</v>
      </c>
      <c r="B2" s="34" t="s">
        <v>803</v>
      </c>
    </row>
    <row r="3" spans="1:5" s="37" customFormat="1" x14ac:dyDescent="0.25">
      <c r="A3" s="46" t="s">
        <v>492</v>
      </c>
      <c r="B3" s="37" t="s">
        <v>497</v>
      </c>
    </row>
    <row r="4" spans="1:5" s="37" customFormat="1" x14ac:dyDescent="0.25">
      <c r="A4" s="46" t="s">
        <v>333</v>
      </c>
      <c r="B4" s="37" t="s">
        <v>496</v>
      </c>
    </row>
    <row r="5" spans="1:5" s="37" customFormat="1" x14ac:dyDescent="0.25">
      <c r="A5" s="46" t="s">
        <v>456</v>
      </c>
      <c r="B5" s="37" t="s">
        <v>483</v>
      </c>
    </row>
    <row r="6" spans="1:5" s="37" customFormat="1" x14ac:dyDescent="0.25">
      <c r="A6" s="46" t="s">
        <v>269</v>
      </c>
      <c r="B6" s="37" t="s">
        <v>372</v>
      </c>
    </row>
    <row r="7" spans="1:5" s="37" customFormat="1" x14ac:dyDescent="0.25">
      <c r="A7" s="46" t="s">
        <v>270</v>
      </c>
      <c r="B7" s="37" t="s">
        <v>384</v>
      </c>
    </row>
    <row r="8" spans="1:5" s="37" customFormat="1" x14ac:dyDescent="0.25">
      <c r="A8" s="46" t="s">
        <v>457</v>
      </c>
      <c r="B8" s="55" t="s">
        <v>458</v>
      </c>
    </row>
    <row r="9" spans="1:5" s="37" customFormat="1" x14ac:dyDescent="0.25">
      <c r="A9" s="34" t="s">
        <v>701</v>
      </c>
      <c r="B9" s="55"/>
    </row>
    <row r="10" spans="1:5" s="37" customFormat="1" x14ac:dyDescent="0.25">
      <c r="A10" s="43"/>
    </row>
    <row r="11" spans="1:5" s="37" customFormat="1" x14ac:dyDescent="0.25">
      <c r="A11" s="49" t="s">
        <v>454</v>
      </c>
    </row>
    <row r="12" spans="1:5" s="37" customFormat="1" ht="30" x14ac:dyDescent="0.25">
      <c r="A12" s="61"/>
      <c r="B12" s="90" t="s">
        <v>392</v>
      </c>
      <c r="C12" s="90" t="s">
        <v>393</v>
      </c>
      <c r="D12" s="90" t="s">
        <v>391</v>
      </c>
    </row>
    <row r="13" spans="1:5" s="37" customFormat="1" x14ac:dyDescent="0.25">
      <c r="A13" s="55">
        <v>38078</v>
      </c>
      <c r="B13" s="11">
        <v>5.317999999999997</v>
      </c>
      <c r="C13" s="11">
        <v>6.8459999999999983</v>
      </c>
      <c r="D13" s="11">
        <v>12.164999999999996</v>
      </c>
    </row>
    <row r="14" spans="1:5" s="37" customFormat="1" x14ac:dyDescent="0.25">
      <c r="A14" s="55">
        <v>38108</v>
      </c>
      <c r="B14" s="11">
        <v>5.349999999999997</v>
      </c>
      <c r="C14" s="11">
        <v>6.6689999999999987</v>
      </c>
      <c r="D14" s="11">
        <v>12.018999999999995</v>
      </c>
      <c r="E14" s="146"/>
    </row>
    <row r="15" spans="1:5" s="37" customFormat="1" x14ac:dyDescent="0.25">
      <c r="A15" s="55">
        <v>38139</v>
      </c>
      <c r="B15" s="11">
        <v>5.1279999999999966</v>
      </c>
      <c r="C15" s="11">
        <v>6.5299999999999985</v>
      </c>
      <c r="D15" s="11">
        <v>11.657999999999994</v>
      </c>
    </row>
    <row r="16" spans="1:5" s="37" customFormat="1" x14ac:dyDescent="0.25">
      <c r="A16" s="55">
        <v>38169</v>
      </c>
      <c r="B16" s="11">
        <v>4.9629999999999965</v>
      </c>
      <c r="C16" s="11">
        <v>6.2059999999999986</v>
      </c>
      <c r="D16" s="11">
        <v>11.168999999999993</v>
      </c>
    </row>
    <row r="17" spans="1:4" s="37" customFormat="1" x14ac:dyDescent="0.25">
      <c r="A17" s="55">
        <v>38200</v>
      </c>
      <c r="B17" s="11">
        <v>4.8319999999999963</v>
      </c>
      <c r="C17" s="11">
        <v>6.3629999999999987</v>
      </c>
      <c r="D17" s="11">
        <v>11.194999999999993</v>
      </c>
    </row>
    <row r="18" spans="1:4" s="37" customFormat="1" x14ac:dyDescent="0.25">
      <c r="A18" s="55">
        <v>38231</v>
      </c>
      <c r="B18" s="11">
        <v>4.9519999999999964</v>
      </c>
      <c r="C18" s="11">
        <v>6.6119999999999983</v>
      </c>
      <c r="D18" s="11">
        <v>11.564999999999992</v>
      </c>
    </row>
    <row r="19" spans="1:4" s="37" customFormat="1" x14ac:dyDescent="0.25">
      <c r="A19" s="55">
        <v>38261</v>
      </c>
      <c r="B19" s="11">
        <v>4.7429999999999968</v>
      </c>
      <c r="C19" s="11">
        <v>6.4379999999999979</v>
      </c>
      <c r="D19" s="11">
        <v>11.180999999999992</v>
      </c>
    </row>
    <row r="20" spans="1:4" s="37" customFormat="1" x14ac:dyDescent="0.25">
      <c r="A20" s="55">
        <v>38292</v>
      </c>
      <c r="B20" s="11">
        <v>4.3369999999999971</v>
      </c>
      <c r="C20" s="11">
        <v>6.5509999999999984</v>
      </c>
      <c r="D20" s="11">
        <v>10.887999999999993</v>
      </c>
    </row>
    <row r="21" spans="1:4" x14ac:dyDescent="0.25">
      <c r="A21" s="55">
        <v>38322</v>
      </c>
      <c r="B21" s="11">
        <v>4.4329999999999972</v>
      </c>
      <c r="C21" s="11">
        <v>6.4259999999999984</v>
      </c>
      <c r="D21" s="11">
        <v>10.859999999999992</v>
      </c>
    </row>
    <row r="22" spans="1:4" x14ac:dyDescent="0.25">
      <c r="A22" s="55">
        <v>38353</v>
      </c>
      <c r="B22" s="11">
        <v>4.6669999999999972</v>
      </c>
      <c r="C22" s="11">
        <v>6.283999999999998</v>
      </c>
      <c r="D22" s="11">
        <v>10.950999999999992</v>
      </c>
    </row>
    <row r="23" spans="1:4" x14ac:dyDescent="0.25">
      <c r="A23" s="55">
        <v>38384</v>
      </c>
      <c r="B23" s="11">
        <v>4.3859999999999975</v>
      </c>
      <c r="C23" s="11">
        <v>6.1869999999999976</v>
      </c>
      <c r="D23" s="11">
        <v>10.572999999999992</v>
      </c>
    </row>
    <row r="24" spans="1:4" x14ac:dyDescent="0.25">
      <c r="A24" s="55">
        <v>38412</v>
      </c>
      <c r="B24" s="11">
        <v>4.8099999999999978</v>
      </c>
      <c r="C24" s="11">
        <v>6.0399999999999974</v>
      </c>
      <c r="D24" s="11">
        <v>10.849999999999991</v>
      </c>
    </row>
    <row r="25" spans="1:4" x14ac:dyDescent="0.25">
      <c r="A25" s="55">
        <v>38443</v>
      </c>
      <c r="B25" s="11">
        <v>4.6639999999999979</v>
      </c>
      <c r="C25" s="11">
        <v>6.0379999999999976</v>
      </c>
      <c r="D25" s="11">
        <v>10.701999999999991</v>
      </c>
    </row>
    <row r="26" spans="1:4" x14ac:dyDescent="0.25">
      <c r="A26" s="55">
        <v>38473</v>
      </c>
      <c r="B26" s="11">
        <v>4.5359999999999978</v>
      </c>
      <c r="C26" s="11">
        <v>5.7299999999999978</v>
      </c>
      <c r="D26" s="11">
        <v>10.265999999999991</v>
      </c>
    </row>
    <row r="27" spans="1:4" x14ac:dyDescent="0.25">
      <c r="A27" s="55">
        <v>38504</v>
      </c>
      <c r="B27" s="11">
        <v>4.7099999999999982</v>
      </c>
      <c r="C27" s="11">
        <v>5.6389999999999976</v>
      </c>
      <c r="D27" s="11">
        <v>10.348999999999991</v>
      </c>
    </row>
    <row r="28" spans="1:4" x14ac:dyDescent="0.25">
      <c r="A28" s="55">
        <v>38534</v>
      </c>
      <c r="B28" s="11">
        <v>4.5409999999999986</v>
      </c>
      <c r="C28" s="11">
        <v>5.4759999999999973</v>
      </c>
      <c r="D28" s="11">
        <v>10.016999999999991</v>
      </c>
    </row>
    <row r="29" spans="1:4" x14ac:dyDescent="0.25">
      <c r="A29" s="55">
        <v>38565</v>
      </c>
      <c r="B29" s="11">
        <v>4.3619999999999983</v>
      </c>
      <c r="C29" s="11">
        <v>5.825999999999997</v>
      </c>
      <c r="D29" s="11">
        <v>10.18799999999999</v>
      </c>
    </row>
    <row r="30" spans="1:4" x14ac:dyDescent="0.25">
      <c r="A30" s="55">
        <v>38596</v>
      </c>
      <c r="B30" s="11">
        <v>3.8949999999999982</v>
      </c>
      <c r="C30" s="11">
        <v>6.0969999999999969</v>
      </c>
      <c r="D30" s="11">
        <v>9.9919999999999902</v>
      </c>
    </row>
    <row r="31" spans="1:4" x14ac:dyDescent="0.25">
      <c r="A31" s="55">
        <v>38626</v>
      </c>
      <c r="B31" s="11">
        <v>3.9399999999999982</v>
      </c>
      <c r="C31" s="11">
        <v>5.9769999999999968</v>
      </c>
      <c r="D31" s="11">
        <v>9.9159999999999897</v>
      </c>
    </row>
    <row r="32" spans="1:4" x14ac:dyDescent="0.25">
      <c r="A32" s="55">
        <v>38657</v>
      </c>
      <c r="B32" s="11">
        <v>4.0919999999999979</v>
      </c>
      <c r="C32" s="11">
        <v>6.1669999999999972</v>
      </c>
      <c r="D32" s="11">
        <v>10.25899999999999</v>
      </c>
    </row>
    <row r="33" spans="1:4" x14ac:dyDescent="0.25">
      <c r="A33" s="55">
        <v>38687</v>
      </c>
      <c r="B33" s="11">
        <v>4.3739999999999979</v>
      </c>
      <c r="C33" s="11">
        <v>6.0179999999999971</v>
      </c>
      <c r="D33" s="11">
        <v>10.391999999999989</v>
      </c>
    </row>
    <row r="34" spans="1:4" x14ac:dyDescent="0.25">
      <c r="A34" s="55">
        <v>38718</v>
      </c>
      <c r="B34" s="11">
        <v>4.1549999999999976</v>
      </c>
      <c r="C34" s="11">
        <v>5.8519999999999968</v>
      </c>
      <c r="D34" s="11">
        <v>10.007999999999988</v>
      </c>
    </row>
    <row r="35" spans="1:4" x14ac:dyDescent="0.25">
      <c r="A35" s="55">
        <v>38749</v>
      </c>
      <c r="B35" s="11">
        <v>4.1539999999999973</v>
      </c>
      <c r="C35" s="11">
        <v>5.639999999999997</v>
      </c>
      <c r="D35" s="11">
        <v>9.793999999999988</v>
      </c>
    </row>
    <row r="36" spans="1:4" x14ac:dyDescent="0.25">
      <c r="A36" s="55">
        <v>38777</v>
      </c>
      <c r="B36" s="11">
        <v>3.9659999999999971</v>
      </c>
      <c r="C36" s="11">
        <v>5.5989999999999966</v>
      </c>
      <c r="D36" s="11">
        <v>9.5649999999999888</v>
      </c>
    </row>
    <row r="37" spans="1:4" x14ac:dyDescent="0.25">
      <c r="A37" s="55">
        <v>38808</v>
      </c>
      <c r="B37" s="11">
        <v>3.7099999999999973</v>
      </c>
      <c r="C37" s="11">
        <v>5.6299999999999963</v>
      </c>
      <c r="D37" s="11">
        <v>9.3399999999999892</v>
      </c>
    </row>
    <row r="38" spans="1:4" x14ac:dyDescent="0.25">
      <c r="A38" s="55">
        <v>38838</v>
      </c>
      <c r="B38" s="11">
        <v>3.2649999999999975</v>
      </c>
      <c r="C38" s="11">
        <v>5.8459999999999965</v>
      </c>
      <c r="D38" s="11">
        <v>9.1099999999999888</v>
      </c>
    </row>
    <row r="39" spans="1:4" x14ac:dyDescent="0.25">
      <c r="A39" s="55">
        <v>38869</v>
      </c>
      <c r="B39" s="11">
        <v>3.3779999999999974</v>
      </c>
      <c r="C39" s="11">
        <v>5.6919999999999966</v>
      </c>
      <c r="D39" s="11">
        <v>9.0709999999999891</v>
      </c>
    </row>
    <row r="40" spans="1:4" x14ac:dyDescent="0.25">
      <c r="A40" s="55">
        <v>38899</v>
      </c>
      <c r="B40" s="11">
        <v>2.8729999999999976</v>
      </c>
      <c r="C40" s="11">
        <v>5.397999999999997</v>
      </c>
      <c r="D40" s="11">
        <v>8.2709999999999884</v>
      </c>
    </row>
    <row r="41" spans="1:4" x14ac:dyDescent="0.25">
      <c r="A41" s="55">
        <v>38930</v>
      </c>
      <c r="B41" s="11">
        <v>3.5769999999999973</v>
      </c>
      <c r="C41" s="11">
        <v>5.2339999999999973</v>
      </c>
      <c r="D41" s="11">
        <v>8.8109999999999893</v>
      </c>
    </row>
    <row r="42" spans="1:4" x14ac:dyDescent="0.25">
      <c r="A42" s="55">
        <v>38961</v>
      </c>
      <c r="B42" s="11">
        <v>3.3179999999999974</v>
      </c>
      <c r="C42" s="11">
        <v>5.1059999999999972</v>
      </c>
      <c r="D42" s="11">
        <v>8.4239999999999888</v>
      </c>
    </row>
    <row r="43" spans="1:4" x14ac:dyDescent="0.25">
      <c r="A43" s="55">
        <v>38991</v>
      </c>
      <c r="B43" s="11">
        <v>3.7349999999999972</v>
      </c>
      <c r="C43" s="11">
        <v>4.9479999999999968</v>
      </c>
      <c r="D43" s="11">
        <v>8.6829999999999892</v>
      </c>
    </row>
    <row r="44" spans="1:4" x14ac:dyDescent="0.25">
      <c r="A44" s="55">
        <v>39022</v>
      </c>
      <c r="B44" s="11">
        <v>3.1609999999999969</v>
      </c>
      <c r="C44" s="11">
        <v>4.7989999999999968</v>
      </c>
      <c r="D44" s="11">
        <v>7.9599999999999893</v>
      </c>
    </row>
    <row r="45" spans="1:4" x14ac:dyDescent="0.25">
      <c r="A45" s="55">
        <v>39052</v>
      </c>
      <c r="B45" s="11">
        <v>3.3759999999999968</v>
      </c>
      <c r="C45" s="11">
        <v>5.1189999999999971</v>
      </c>
      <c r="D45" s="11">
        <v>8.4949999999999886</v>
      </c>
    </row>
    <row r="46" spans="1:4" x14ac:dyDescent="0.25">
      <c r="A46" s="55">
        <v>39083</v>
      </c>
      <c r="B46" s="11">
        <v>3.2589999999999968</v>
      </c>
      <c r="C46" s="11">
        <v>5.0099999999999971</v>
      </c>
      <c r="D46" s="11">
        <v>8.2689999999999877</v>
      </c>
    </row>
    <row r="47" spans="1:4" x14ac:dyDescent="0.25">
      <c r="A47" s="55">
        <v>39114</v>
      </c>
      <c r="B47" s="11">
        <v>3.1129999999999969</v>
      </c>
      <c r="C47" s="11">
        <v>5.0039999999999969</v>
      </c>
      <c r="D47" s="11">
        <v>8.1159999999999872</v>
      </c>
    </row>
    <row r="48" spans="1:4" x14ac:dyDescent="0.25">
      <c r="A48" s="55">
        <v>39142</v>
      </c>
      <c r="B48" s="11">
        <v>2.740999999999997</v>
      </c>
      <c r="C48" s="11">
        <v>5.0099999999999971</v>
      </c>
      <c r="D48" s="11">
        <v>7.750999999999987</v>
      </c>
    </row>
    <row r="49" spans="1:4" x14ac:dyDescent="0.25">
      <c r="A49" s="55">
        <v>39173</v>
      </c>
      <c r="B49" s="11">
        <v>2.7299999999999969</v>
      </c>
      <c r="C49" s="11">
        <v>4.9569999999999972</v>
      </c>
      <c r="D49" s="11">
        <v>7.6859999999999866</v>
      </c>
    </row>
    <row r="50" spans="1:4" x14ac:dyDescent="0.25">
      <c r="A50" s="55">
        <v>39203</v>
      </c>
      <c r="B50" s="11">
        <v>3.1689999999999969</v>
      </c>
      <c r="C50" s="11">
        <v>4.8729999999999976</v>
      </c>
      <c r="D50" s="11">
        <v>8.0419999999999874</v>
      </c>
    </row>
    <row r="51" spans="1:4" x14ac:dyDescent="0.25">
      <c r="A51" s="55">
        <v>39234</v>
      </c>
      <c r="B51" s="11">
        <v>3.7179999999999969</v>
      </c>
      <c r="C51" s="11">
        <v>4.945999999999998</v>
      </c>
      <c r="D51" s="11">
        <v>8.6639999999999873</v>
      </c>
    </row>
    <row r="52" spans="1:4" x14ac:dyDescent="0.25">
      <c r="A52" s="55">
        <v>39264</v>
      </c>
      <c r="B52" s="11">
        <v>3.1789999999999967</v>
      </c>
      <c r="C52" s="11">
        <v>4.836999999999998</v>
      </c>
      <c r="D52" s="11">
        <v>8.016999999999987</v>
      </c>
    </row>
    <row r="53" spans="1:4" x14ac:dyDescent="0.25">
      <c r="A53" s="55">
        <v>39295</v>
      </c>
      <c r="B53" s="11">
        <v>3.1619999999999968</v>
      </c>
      <c r="C53" s="11">
        <v>4.7149999999999981</v>
      </c>
      <c r="D53" s="11">
        <v>7.8769999999999873</v>
      </c>
    </row>
    <row r="54" spans="1:4" x14ac:dyDescent="0.25">
      <c r="A54" s="55">
        <v>39326</v>
      </c>
      <c r="B54" s="11">
        <v>3.4389999999999969</v>
      </c>
      <c r="C54" s="11">
        <v>4.4309999999999983</v>
      </c>
      <c r="D54" s="11">
        <v>7.8699999999999877</v>
      </c>
    </row>
    <row r="55" spans="1:4" x14ac:dyDescent="0.25">
      <c r="A55" s="55">
        <v>39356</v>
      </c>
      <c r="B55" s="11">
        <v>3.6259999999999968</v>
      </c>
      <c r="C55" s="11">
        <v>4.5359999999999987</v>
      </c>
      <c r="D55" s="11">
        <v>8.1619999999999884</v>
      </c>
    </row>
    <row r="56" spans="1:4" x14ac:dyDescent="0.25">
      <c r="A56" s="55">
        <v>39387</v>
      </c>
      <c r="B56" s="11">
        <v>3.329999999999997</v>
      </c>
      <c r="C56" s="11">
        <v>4.4589999999999987</v>
      </c>
      <c r="D56" s="11">
        <v>7.7889999999999882</v>
      </c>
    </row>
    <row r="57" spans="1:4" x14ac:dyDescent="0.25">
      <c r="A57" s="55">
        <v>39417</v>
      </c>
      <c r="B57" s="11">
        <v>3.3199999999999972</v>
      </c>
      <c r="C57" s="11">
        <v>4.4539999999999988</v>
      </c>
      <c r="D57" s="11">
        <v>7.7749999999999879</v>
      </c>
    </row>
    <row r="58" spans="1:4" x14ac:dyDescent="0.25">
      <c r="A58" s="55">
        <v>39448</v>
      </c>
      <c r="B58" s="11">
        <v>3.4639999999999973</v>
      </c>
      <c r="C58" s="11">
        <v>4.2939999999999987</v>
      </c>
      <c r="D58" s="11">
        <v>7.7589999999999879</v>
      </c>
    </row>
    <row r="59" spans="1:4" x14ac:dyDescent="0.25">
      <c r="A59" s="55">
        <v>39479</v>
      </c>
      <c r="B59" s="11">
        <v>2.8289999999999971</v>
      </c>
      <c r="C59" s="11">
        <v>4.214999999999999</v>
      </c>
      <c r="D59" s="11">
        <v>7.0429999999999877</v>
      </c>
    </row>
    <row r="60" spans="1:4" x14ac:dyDescent="0.25">
      <c r="A60" s="55">
        <v>39508</v>
      </c>
      <c r="B60" s="11">
        <v>3.1729999999999969</v>
      </c>
      <c r="C60" s="11">
        <v>3.9179999999999988</v>
      </c>
      <c r="D60" s="11">
        <v>7.0909999999999878</v>
      </c>
    </row>
    <row r="61" spans="1:4" x14ac:dyDescent="0.25">
      <c r="A61" s="55">
        <v>39539</v>
      </c>
      <c r="B61" s="11">
        <v>3.2779999999999969</v>
      </c>
      <c r="C61" s="11">
        <v>3.9439999999999986</v>
      </c>
      <c r="D61" s="11">
        <v>7.221999999999988</v>
      </c>
    </row>
    <row r="62" spans="1:4" x14ac:dyDescent="0.25">
      <c r="A62" s="55">
        <v>39569</v>
      </c>
      <c r="B62" s="11">
        <v>3.5749999999999971</v>
      </c>
      <c r="C62" s="11">
        <v>3.4709999999999988</v>
      </c>
      <c r="D62" s="11">
        <v>7.0459999999999878</v>
      </c>
    </row>
    <row r="63" spans="1:4" x14ac:dyDescent="0.25">
      <c r="A63" s="55">
        <v>39600</v>
      </c>
      <c r="B63" s="11">
        <v>3.1609999999999969</v>
      </c>
      <c r="C63" s="11">
        <v>3.8189999999999986</v>
      </c>
      <c r="D63" s="11">
        <v>6.9789999999999877</v>
      </c>
    </row>
    <row r="64" spans="1:4" x14ac:dyDescent="0.25">
      <c r="A64" s="55">
        <v>39630</v>
      </c>
      <c r="B64" s="11">
        <v>2.978999999999997</v>
      </c>
      <c r="C64" s="11">
        <v>4.4199999999999982</v>
      </c>
      <c r="D64" s="11">
        <v>7.3989999999999876</v>
      </c>
    </row>
    <row r="65" spans="1:4" x14ac:dyDescent="0.25">
      <c r="A65" s="55">
        <v>39661</v>
      </c>
      <c r="B65" s="11">
        <v>2.6839999999999971</v>
      </c>
      <c r="C65" s="11">
        <v>4.4529999999999985</v>
      </c>
      <c r="D65" s="11">
        <v>7.1359999999999877</v>
      </c>
    </row>
    <row r="66" spans="1:4" x14ac:dyDescent="0.25">
      <c r="A66" s="55">
        <v>39692</v>
      </c>
      <c r="B66" s="11">
        <v>2.9079999999999973</v>
      </c>
      <c r="C66" s="11">
        <v>4.4999999999999982</v>
      </c>
      <c r="D66" s="11">
        <v>7.4079999999999879</v>
      </c>
    </row>
    <row r="67" spans="1:4" x14ac:dyDescent="0.25">
      <c r="A67" s="55">
        <v>39722</v>
      </c>
      <c r="B67" s="11">
        <v>2.3229999999999973</v>
      </c>
      <c r="C67" s="11">
        <v>4.5529999999999982</v>
      </c>
      <c r="D67" s="11">
        <v>6.8749999999999876</v>
      </c>
    </row>
    <row r="68" spans="1:4" x14ac:dyDescent="0.25">
      <c r="A68" s="55">
        <v>39753</v>
      </c>
      <c r="B68" s="11">
        <v>3.1009999999999973</v>
      </c>
      <c r="C68" s="11">
        <v>4.9769999999999985</v>
      </c>
      <c r="D68" s="11">
        <v>8.077999999999987</v>
      </c>
    </row>
    <row r="69" spans="1:4" x14ac:dyDescent="0.25">
      <c r="A69" s="55">
        <v>39783</v>
      </c>
      <c r="B69" s="11">
        <v>3.0159999999999973</v>
      </c>
      <c r="C69" s="11">
        <v>4.8559999999999981</v>
      </c>
      <c r="D69" s="11">
        <v>7.8719999999999866</v>
      </c>
    </row>
    <row r="70" spans="1:4" x14ac:dyDescent="0.25">
      <c r="A70" s="55">
        <v>39814</v>
      </c>
      <c r="B70" s="11">
        <v>3.4809999999999972</v>
      </c>
      <c r="C70" s="11">
        <v>5.2399999999999984</v>
      </c>
      <c r="D70" s="11">
        <v>8.7209999999999859</v>
      </c>
    </row>
    <row r="71" spans="1:4" x14ac:dyDescent="0.25">
      <c r="A71" s="55">
        <v>39845</v>
      </c>
      <c r="B71" s="11">
        <v>4.3219999999999974</v>
      </c>
      <c r="C71" s="11">
        <v>5.5649999999999986</v>
      </c>
      <c r="D71" s="11">
        <v>9.8879999999999857</v>
      </c>
    </row>
    <row r="72" spans="1:4" x14ac:dyDescent="0.25">
      <c r="A72" s="55">
        <v>39873</v>
      </c>
      <c r="B72" s="11">
        <v>4.921999999999997</v>
      </c>
      <c r="C72" s="11">
        <v>5.972999999999999</v>
      </c>
      <c r="D72" s="11">
        <v>10.894999999999985</v>
      </c>
    </row>
    <row r="73" spans="1:4" x14ac:dyDescent="0.25">
      <c r="A73" s="55">
        <v>39904</v>
      </c>
      <c r="B73" s="11">
        <v>4.6579999999999968</v>
      </c>
      <c r="C73" s="11">
        <v>6.4059999999999988</v>
      </c>
      <c r="D73" s="11">
        <v>11.063999999999986</v>
      </c>
    </row>
    <row r="74" spans="1:4" x14ac:dyDescent="0.25">
      <c r="A74" s="55">
        <v>39934</v>
      </c>
      <c r="B74" s="11">
        <v>5.1429999999999971</v>
      </c>
      <c r="C74" s="11">
        <v>6.988999999999999</v>
      </c>
      <c r="D74" s="11">
        <v>12.131999999999985</v>
      </c>
    </row>
    <row r="75" spans="1:4" x14ac:dyDescent="0.25">
      <c r="A75" s="55">
        <v>39965</v>
      </c>
      <c r="B75" s="11">
        <v>5.4129999999999967</v>
      </c>
      <c r="C75" s="11">
        <v>6.8339999999999987</v>
      </c>
      <c r="D75" s="11">
        <v>12.246999999999986</v>
      </c>
    </row>
    <row r="76" spans="1:4" x14ac:dyDescent="0.25">
      <c r="A76" s="55">
        <v>39995</v>
      </c>
      <c r="B76" s="11">
        <v>5.6459999999999964</v>
      </c>
      <c r="C76" s="11">
        <v>6.9559999999999986</v>
      </c>
      <c r="D76" s="11">
        <v>12.601999999999986</v>
      </c>
    </row>
    <row r="77" spans="1:4" x14ac:dyDescent="0.25">
      <c r="A77" s="55">
        <v>40026</v>
      </c>
      <c r="B77" s="11">
        <v>5.3239999999999963</v>
      </c>
      <c r="C77" s="11">
        <v>7.2009999999999987</v>
      </c>
      <c r="D77" s="11">
        <v>12.524999999999986</v>
      </c>
    </row>
    <row r="78" spans="1:4" x14ac:dyDescent="0.25">
      <c r="A78" s="55">
        <v>40057</v>
      </c>
      <c r="B78" s="11">
        <v>5.6599999999999966</v>
      </c>
      <c r="C78" s="11">
        <v>7.0359999999999987</v>
      </c>
      <c r="D78" s="11">
        <v>12.695999999999986</v>
      </c>
    </row>
    <row r="79" spans="1:4" x14ac:dyDescent="0.25">
      <c r="A79" s="55">
        <v>40087</v>
      </c>
      <c r="B79" s="11">
        <v>4.8219999999999965</v>
      </c>
      <c r="C79" s="11">
        <v>7.2669999999999986</v>
      </c>
      <c r="D79" s="11">
        <v>12.088999999999986</v>
      </c>
    </row>
    <row r="80" spans="1:4" x14ac:dyDescent="0.25">
      <c r="A80" s="55">
        <v>40118</v>
      </c>
      <c r="B80" s="11">
        <v>5.1789999999999967</v>
      </c>
      <c r="C80" s="11">
        <v>6.7799999999999985</v>
      </c>
      <c r="D80" s="11">
        <v>11.958999999999985</v>
      </c>
    </row>
    <row r="81" spans="1:4" x14ac:dyDescent="0.25">
      <c r="A81" s="55">
        <v>40148</v>
      </c>
      <c r="B81" s="11">
        <v>5.038999999999997</v>
      </c>
      <c r="C81" s="11">
        <v>6.7629999999999981</v>
      </c>
      <c r="D81" s="11">
        <v>11.802999999999985</v>
      </c>
    </row>
    <row r="82" spans="1:4" x14ac:dyDescent="0.25">
      <c r="A82" s="55">
        <v>40179</v>
      </c>
      <c r="B82" s="11">
        <v>4.8429999999999973</v>
      </c>
      <c r="C82" s="11">
        <v>6.626999999999998</v>
      </c>
      <c r="D82" s="11">
        <v>11.469999999999985</v>
      </c>
    </row>
    <row r="83" spans="1:4" x14ac:dyDescent="0.25">
      <c r="A83" s="55">
        <v>40210</v>
      </c>
      <c r="B83" s="11">
        <v>5.1289999999999978</v>
      </c>
      <c r="C83" s="11">
        <v>6.4689999999999976</v>
      </c>
      <c r="D83" s="11">
        <v>11.596999999999985</v>
      </c>
    </row>
    <row r="84" spans="1:4" x14ac:dyDescent="0.25">
      <c r="A84" s="55">
        <v>40238</v>
      </c>
      <c r="B84" s="11">
        <v>5.0069999999999979</v>
      </c>
      <c r="C84" s="11">
        <v>6.5669999999999975</v>
      </c>
      <c r="D84" s="11">
        <v>11.573999999999986</v>
      </c>
    </row>
    <row r="85" spans="1:4" x14ac:dyDescent="0.25">
      <c r="A85" s="55">
        <v>40269</v>
      </c>
      <c r="B85" s="11">
        <v>4.7419999999999982</v>
      </c>
      <c r="C85" s="11">
        <v>5.998999999999997</v>
      </c>
      <c r="D85" s="11">
        <v>10.740999999999985</v>
      </c>
    </row>
    <row r="86" spans="1:4" x14ac:dyDescent="0.25">
      <c r="A86" s="55">
        <v>40299</v>
      </c>
      <c r="B86" s="11">
        <v>4.1989999999999981</v>
      </c>
      <c r="C86" s="11">
        <v>5.9029999999999969</v>
      </c>
      <c r="D86" s="11">
        <v>10.101999999999986</v>
      </c>
    </row>
    <row r="87" spans="1:4" x14ac:dyDescent="0.25">
      <c r="A87" s="55">
        <v>40330</v>
      </c>
      <c r="B87" s="11">
        <v>4.1019999999999976</v>
      </c>
      <c r="C87" s="11">
        <v>5.7899999999999965</v>
      </c>
      <c r="D87" s="11">
        <v>9.8919999999999852</v>
      </c>
    </row>
    <row r="88" spans="1:4" x14ac:dyDescent="0.25">
      <c r="A88" s="55">
        <v>40360</v>
      </c>
      <c r="B88" s="11">
        <v>4.4769999999999976</v>
      </c>
      <c r="C88" s="11">
        <v>6.0129999999999963</v>
      </c>
      <c r="D88" s="11">
        <v>10.489999999999986</v>
      </c>
    </row>
    <row r="89" spans="1:4" x14ac:dyDescent="0.25">
      <c r="A89" s="55">
        <v>40391</v>
      </c>
      <c r="B89" s="11">
        <v>4.5189999999999975</v>
      </c>
      <c r="C89" s="11">
        <v>6.3959999999999964</v>
      </c>
      <c r="D89" s="11">
        <v>10.914999999999987</v>
      </c>
    </row>
    <row r="90" spans="1:4" x14ac:dyDescent="0.25">
      <c r="A90" s="55">
        <v>40422</v>
      </c>
      <c r="B90" s="11">
        <v>4.5419999999999972</v>
      </c>
      <c r="C90" s="11">
        <v>5.8139999999999965</v>
      </c>
      <c r="D90" s="11">
        <v>10.355999999999987</v>
      </c>
    </row>
    <row r="91" spans="1:4" x14ac:dyDescent="0.25">
      <c r="A91" s="55">
        <v>40452</v>
      </c>
      <c r="B91" s="11">
        <v>4.5319999999999974</v>
      </c>
      <c r="C91" s="11">
        <v>5.9649999999999963</v>
      </c>
      <c r="D91" s="11">
        <v>10.496999999999987</v>
      </c>
    </row>
    <row r="92" spans="1:4" x14ac:dyDescent="0.25">
      <c r="A92" s="55">
        <v>40483</v>
      </c>
      <c r="B92" s="11">
        <v>4.522999999999997</v>
      </c>
      <c r="C92" s="11">
        <v>5.4409999999999963</v>
      </c>
      <c r="D92" s="11">
        <v>9.963999999999988</v>
      </c>
    </row>
    <row r="93" spans="1:4" x14ac:dyDescent="0.25">
      <c r="A93" s="55">
        <v>40513</v>
      </c>
      <c r="B93" s="11">
        <v>4.2839999999999971</v>
      </c>
      <c r="C93" s="11">
        <v>5.5719999999999965</v>
      </c>
      <c r="D93" s="11">
        <v>9.8559999999999874</v>
      </c>
    </row>
    <row r="94" spans="1:4" x14ac:dyDescent="0.25">
      <c r="A94" s="55">
        <v>40544</v>
      </c>
      <c r="B94" s="11">
        <v>4.6279999999999974</v>
      </c>
      <c r="C94" s="11">
        <v>5.6149999999999967</v>
      </c>
      <c r="D94" s="11">
        <v>10.241999999999987</v>
      </c>
    </row>
    <row r="95" spans="1:4" x14ac:dyDescent="0.25">
      <c r="A95" s="55">
        <v>40575</v>
      </c>
      <c r="B95" s="11">
        <v>4.1879999999999971</v>
      </c>
      <c r="C95" s="11">
        <v>5.6689999999999969</v>
      </c>
      <c r="D95" s="11">
        <v>9.8569999999999869</v>
      </c>
    </row>
    <row r="96" spans="1:4" x14ac:dyDescent="0.25">
      <c r="A96" s="55">
        <v>40603</v>
      </c>
      <c r="B96" s="11">
        <v>4.232999999999997</v>
      </c>
      <c r="C96" s="11">
        <v>5.5929999999999973</v>
      </c>
      <c r="D96" s="11">
        <v>9.8259999999999863</v>
      </c>
    </row>
    <row r="97" spans="1:4" x14ac:dyDescent="0.25">
      <c r="A97" s="55">
        <v>40634</v>
      </c>
      <c r="B97" s="11">
        <v>4.0329999999999968</v>
      </c>
      <c r="C97" s="11">
        <v>5.6019999999999976</v>
      </c>
      <c r="D97" s="11">
        <v>9.6359999999999868</v>
      </c>
    </row>
    <row r="98" spans="1:4" x14ac:dyDescent="0.25">
      <c r="A98" s="55">
        <v>40664</v>
      </c>
      <c r="B98" s="11">
        <v>4.2429999999999968</v>
      </c>
      <c r="C98" s="11">
        <v>5.828999999999998</v>
      </c>
      <c r="D98" s="11">
        <v>10.071999999999987</v>
      </c>
    </row>
    <row r="99" spans="1:4" x14ac:dyDescent="0.25">
      <c r="A99" s="55">
        <v>40695</v>
      </c>
      <c r="B99" s="11">
        <v>4.3059999999999965</v>
      </c>
      <c r="C99" s="11">
        <v>5.6199999999999983</v>
      </c>
      <c r="D99" s="11">
        <v>9.9259999999999859</v>
      </c>
    </row>
    <row r="100" spans="1:4" x14ac:dyDescent="0.25">
      <c r="A100" s="55">
        <v>40725</v>
      </c>
      <c r="B100" s="11">
        <v>3.9239999999999964</v>
      </c>
      <c r="C100" s="11">
        <v>5.6319999999999979</v>
      </c>
      <c r="D100" s="11">
        <v>9.5559999999999867</v>
      </c>
    </row>
    <row r="101" spans="1:4" x14ac:dyDescent="0.25">
      <c r="A101" s="55">
        <v>40756</v>
      </c>
      <c r="B101" s="11">
        <v>4.4249999999999963</v>
      </c>
      <c r="C101" s="11">
        <v>5.7579999999999982</v>
      </c>
      <c r="D101" s="11">
        <v>10.182999999999987</v>
      </c>
    </row>
    <row r="102" spans="1:4" x14ac:dyDescent="0.25">
      <c r="A102" s="55">
        <v>40787</v>
      </c>
      <c r="B102" s="11">
        <v>4.3129999999999962</v>
      </c>
      <c r="C102" s="11">
        <v>5.6059999999999981</v>
      </c>
      <c r="D102" s="11">
        <v>9.9199999999999875</v>
      </c>
    </row>
    <row r="103" spans="1:4" x14ac:dyDescent="0.25">
      <c r="A103" s="55">
        <v>40817</v>
      </c>
      <c r="B103" s="11">
        <v>4.1749999999999963</v>
      </c>
      <c r="C103" s="11">
        <v>5.6079999999999979</v>
      </c>
      <c r="D103" s="11">
        <v>9.782999999999987</v>
      </c>
    </row>
    <row r="104" spans="1:4" x14ac:dyDescent="0.25">
      <c r="A104" s="55">
        <v>40848</v>
      </c>
      <c r="B104" s="11">
        <v>4.3779999999999966</v>
      </c>
      <c r="C104" s="11">
        <v>5.6329999999999982</v>
      </c>
      <c r="D104" s="11">
        <v>10.010999999999987</v>
      </c>
    </row>
    <row r="105" spans="1:4" x14ac:dyDescent="0.25">
      <c r="A105" s="55">
        <v>40878</v>
      </c>
      <c r="B105" s="11">
        <v>4.1679999999999966</v>
      </c>
      <c r="C105" s="11">
        <v>5.791999999999998</v>
      </c>
      <c r="D105" s="11">
        <v>9.9599999999999866</v>
      </c>
    </row>
    <row r="106" spans="1:4" x14ac:dyDescent="0.25">
      <c r="A106" s="55">
        <v>40909</v>
      </c>
      <c r="B106" s="11">
        <v>4.1329999999999965</v>
      </c>
      <c r="C106" s="11">
        <v>6.0059999999999985</v>
      </c>
      <c r="D106" s="11">
        <v>10.138999999999987</v>
      </c>
    </row>
    <row r="107" spans="1:4" x14ac:dyDescent="0.25">
      <c r="A107" s="55">
        <v>40940</v>
      </c>
      <c r="B107" s="11">
        <v>3.7359999999999962</v>
      </c>
      <c r="C107" s="11">
        <v>6.2619999999999987</v>
      </c>
      <c r="D107" s="11">
        <v>9.9989999999999863</v>
      </c>
    </row>
    <row r="108" spans="1:4" x14ac:dyDescent="0.25">
      <c r="A108" s="55">
        <v>40969</v>
      </c>
      <c r="B108" s="11">
        <v>3.9349999999999961</v>
      </c>
      <c r="C108" s="11">
        <v>6.2179999999999991</v>
      </c>
      <c r="D108" s="11">
        <v>10.152999999999986</v>
      </c>
    </row>
    <row r="109" spans="1:4" x14ac:dyDescent="0.25">
      <c r="A109" s="55">
        <v>41000</v>
      </c>
      <c r="B109" s="11">
        <v>3.7329999999999961</v>
      </c>
      <c r="C109" s="11">
        <v>6.0539999999999994</v>
      </c>
      <c r="D109" s="11">
        <v>9.7859999999999872</v>
      </c>
    </row>
    <row r="110" spans="1:4" x14ac:dyDescent="0.25">
      <c r="A110" s="55">
        <v>41030</v>
      </c>
      <c r="B110" s="11">
        <v>3.8499999999999961</v>
      </c>
      <c r="C110" s="11">
        <v>6.0959999999999992</v>
      </c>
      <c r="D110" s="11">
        <v>9.9459999999999873</v>
      </c>
    </row>
    <row r="111" spans="1:4" x14ac:dyDescent="0.25">
      <c r="A111" s="55">
        <v>41061</v>
      </c>
      <c r="B111" s="11">
        <v>3.5599999999999961</v>
      </c>
      <c r="C111" s="11">
        <v>5.85</v>
      </c>
      <c r="D111" s="11">
        <v>9.4099999999999877</v>
      </c>
    </row>
    <row r="112" spans="1:4" x14ac:dyDescent="0.25">
      <c r="A112" s="55">
        <v>41091</v>
      </c>
      <c r="B112" s="11">
        <v>3.5919999999999961</v>
      </c>
      <c r="C112" s="11">
        <v>5.4049999999999994</v>
      </c>
      <c r="D112" s="11">
        <v>8.9969999999999875</v>
      </c>
    </row>
    <row r="113" spans="1:4" x14ac:dyDescent="0.25">
      <c r="A113" s="55">
        <v>41122</v>
      </c>
      <c r="B113" s="11">
        <v>3.9909999999999961</v>
      </c>
      <c r="C113" s="11">
        <v>5.3509999999999991</v>
      </c>
      <c r="D113" s="11">
        <v>9.3409999999999869</v>
      </c>
    </row>
    <row r="114" spans="1:4" x14ac:dyDescent="0.25">
      <c r="A114" s="55">
        <v>41153</v>
      </c>
      <c r="B114" s="11">
        <v>4.0529999999999964</v>
      </c>
      <c r="C114" s="11">
        <v>5.1899999999999995</v>
      </c>
      <c r="D114" s="11">
        <v>9.2429999999999861</v>
      </c>
    </row>
    <row r="115" spans="1:4" x14ac:dyDescent="0.25">
      <c r="A115" s="55">
        <v>41183</v>
      </c>
      <c r="B115" s="11">
        <v>4.660999999999996</v>
      </c>
      <c r="C115" s="11">
        <v>5.3819999999999997</v>
      </c>
      <c r="D115" s="11">
        <v>10.042999999999987</v>
      </c>
    </row>
    <row r="116" spans="1:4" x14ac:dyDescent="0.25">
      <c r="A116" s="55">
        <v>41214</v>
      </c>
      <c r="B116" s="11">
        <v>4.2679999999999962</v>
      </c>
      <c r="C116" s="11">
        <v>5.7530000000000001</v>
      </c>
      <c r="D116" s="11">
        <v>10.020999999999987</v>
      </c>
    </row>
    <row r="117" spans="1:4" x14ac:dyDescent="0.25">
      <c r="A117" s="55">
        <v>41244</v>
      </c>
      <c r="B117" s="11">
        <v>4.2739999999999965</v>
      </c>
      <c r="C117" s="11">
        <v>5.5549999999999997</v>
      </c>
      <c r="D117" s="11">
        <v>9.8289999999999864</v>
      </c>
    </row>
    <row r="118" spans="1:4" x14ac:dyDescent="0.25">
      <c r="A118" s="55">
        <v>41275</v>
      </c>
      <c r="B118" s="11">
        <v>4.0419999999999963</v>
      </c>
      <c r="C118" s="11">
        <v>5.681</v>
      </c>
      <c r="D118" s="11">
        <v>9.7229999999999865</v>
      </c>
    </row>
    <row r="119" spans="1:4" x14ac:dyDescent="0.25">
      <c r="A119" s="55">
        <v>41306</v>
      </c>
      <c r="B119" s="11">
        <v>4.4449999999999967</v>
      </c>
      <c r="C119" s="11">
        <v>5.609</v>
      </c>
      <c r="D119" s="11">
        <v>10.053999999999986</v>
      </c>
    </row>
    <row r="120" spans="1:4" x14ac:dyDescent="0.25">
      <c r="A120" s="55">
        <v>41334</v>
      </c>
      <c r="B120" s="11">
        <v>4.7499999999999964</v>
      </c>
      <c r="C120" s="11">
        <v>5.8819999999999997</v>
      </c>
      <c r="D120" s="11">
        <v>10.631999999999985</v>
      </c>
    </row>
    <row r="121" spans="1:4" x14ac:dyDescent="0.25">
      <c r="A121" s="55">
        <v>41365</v>
      </c>
      <c r="B121" s="11">
        <v>5.2969999999999962</v>
      </c>
      <c r="C121" s="11">
        <v>5.9819999999999993</v>
      </c>
      <c r="D121" s="11">
        <v>11.277999999999986</v>
      </c>
    </row>
    <row r="122" spans="1:4" x14ac:dyDescent="0.25">
      <c r="A122" s="55">
        <v>41395</v>
      </c>
      <c r="B122" s="11">
        <v>4.9609999999999959</v>
      </c>
      <c r="C122" s="11">
        <v>6.2209999999999992</v>
      </c>
      <c r="D122" s="11">
        <v>11.181999999999986</v>
      </c>
    </row>
    <row r="123" spans="1:4" x14ac:dyDescent="0.25">
      <c r="A123" s="55">
        <v>41426</v>
      </c>
      <c r="B123" s="11">
        <v>4.7039999999999962</v>
      </c>
      <c r="C123" s="11">
        <v>6.3429999999999991</v>
      </c>
      <c r="D123" s="11">
        <v>11.045999999999987</v>
      </c>
    </row>
    <row r="124" spans="1:4" x14ac:dyDescent="0.25">
      <c r="A124" s="55">
        <v>41456</v>
      </c>
      <c r="B124" s="11">
        <v>4.4419999999999966</v>
      </c>
      <c r="C124" s="11">
        <v>6.129999999999999</v>
      </c>
      <c r="D124" s="11">
        <v>10.571999999999987</v>
      </c>
    </row>
    <row r="125" spans="1:4" x14ac:dyDescent="0.25">
      <c r="A125" s="55">
        <v>41487</v>
      </c>
      <c r="B125" s="11">
        <v>5.014999999999997</v>
      </c>
      <c r="C125" s="11">
        <v>6.3529999999999989</v>
      </c>
      <c r="D125" s="11">
        <v>11.367999999999986</v>
      </c>
    </row>
    <row r="126" spans="1:4" x14ac:dyDescent="0.25">
      <c r="A126" s="55">
        <v>41518</v>
      </c>
      <c r="B126" s="11">
        <v>4.6009999999999973</v>
      </c>
      <c r="C126" s="11">
        <v>6.3859999999999992</v>
      </c>
      <c r="D126" s="11">
        <v>10.985999999999986</v>
      </c>
    </row>
    <row r="127" spans="1:4" x14ac:dyDescent="0.25">
      <c r="A127" s="55">
        <v>41548</v>
      </c>
      <c r="B127" s="11">
        <v>4.1429999999999971</v>
      </c>
      <c r="C127" s="11">
        <v>6.4609999999999994</v>
      </c>
      <c r="D127" s="11">
        <v>10.602999999999987</v>
      </c>
    </row>
    <row r="128" spans="1:4" x14ac:dyDescent="0.25">
      <c r="A128" s="55">
        <v>41579</v>
      </c>
      <c r="B128" s="11">
        <v>4.1799999999999971</v>
      </c>
      <c r="C128" s="11">
        <v>6.64</v>
      </c>
      <c r="D128" s="11">
        <v>10.819999999999988</v>
      </c>
    </row>
    <row r="129" spans="1:4" x14ac:dyDescent="0.25">
      <c r="A129" s="55">
        <v>41609</v>
      </c>
      <c r="B129" s="11">
        <v>4.4239999999999968</v>
      </c>
      <c r="C129" s="11">
        <v>6.4879999999999995</v>
      </c>
      <c r="D129" s="11">
        <v>10.911999999999988</v>
      </c>
    </row>
    <row r="130" spans="1:4" x14ac:dyDescent="0.25">
      <c r="A130" s="55">
        <v>41640</v>
      </c>
      <c r="B130" s="11">
        <v>5.1209999999999969</v>
      </c>
      <c r="C130" s="11">
        <v>6.3489999999999993</v>
      </c>
      <c r="D130" s="11">
        <v>11.469999999999988</v>
      </c>
    </row>
    <row r="131" spans="1:4" x14ac:dyDescent="0.25">
      <c r="A131" s="55">
        <v>41671</v>
      </c>
      <c r="B131" s="11">
        <v>5.5289999999999973</v>
      </c>
      <c r="C131" s="11">
        <v>6.0099999999999989</v>
      </c>
      <c r="D131" s="11">
        <v>11.538999999999989</v>
      </c>
    </row>
    <row r="132" spans="1:4" x14ac:dyDescent="0.25">
      <c r="A132" s="55">
        <v>41699</v>
      </c>
      <c r="B132" s="11">
        <v>4.873999999999997</v>
      </c>
      <c r="C132" s="11">
        <v>6.4819999999999993</v>
      </c>
      <c r="D132" s="11">
        <v>11.355999999999989</v>
      </c>
    </row>
    <row r="133" spans="1:4" x14ac:dyDescent="0.25">
      <c r="A133" s="55">
        <v>41730</v>
      </c>
      <c r="B133" s="11">
        <v>4.966999999999997</v>
      </c>
      <c r="C133" s="11">
        <v>6.6199999999999992</v>
      </c>
      <c r="D133" s="11">
        <v>11.586999999999989</v>
      </c>
    </row>
    <row r="134" spans="1:4" x14ac:dyDescent="0.25">
      <c r="A134" s="55">
        <v>41760</v>
      </c>
      <c r="B134" s="11">
        <v>5.1109999999999971</v>
      </c>
      <c r="C134" s="11">
        <v>6.8039999999999994</v>
      </c>
      <c r="D134" s="11">
        <v>11.91599999999999</v>
      </c>
    </row>
    <row r="135" spans="1:4" x14ac:dyDescent="0.25">
      <c r="A135" s="55">
        <v>41791</v>
      </c>
      <c r="B135" s="11">
        <v>5.0899999999999972</v>
      </c>
      <c r="C135" s="11">
        <v>7.0519999999999996</v>
      </c>
      <c r="D135" s="11">
        <v>12.141999999999991</v>
      </c>
    </row>
    <row r="136" spans="1:4" x14ac:dyDescent="0.25">
      <c r="A136" s="55">
        <v>41821</v>
      </c>
      <c r="B136" s="11">
        <v>4.9239999999999968</v>
      </c>
      <c r="C136" s="11">
        <v>7.3479999999999999</v>
      </c>
      <c r="D136" s="11">
        <v>12.271999999999991</v>
      </c>
    </row>
    <row r="137" spans="1:4" x14ac:dyDescent="0.25">
      <c r="A137" s="55">
        <v>41852</v>
      </c>
      <c r="B137" s="11">
        <v>4.966999999999997</v>
      </c>
      <c r="C137" s="11">
        <v>7.1899999999999995</v>
      </c>
      <c r="D137" s="11">
        <v>12.155999999999992</v>
      </c>
    </row>
    <row r="138" spans="1:4" x14ac:dyDescent="0.25">
      <c r="A138" s="55">
        <v>41883</v>
      </c>
      <c r="B138" s="11">
        <v>5.0129999999999972</v>
      </c>
      <c r="C138" s="11">
        <v>7.452</v>
      </c>
      <c r="D138" s="11">
        <v>12.464999999999991</v>
      </c>
    </row>
    <row r="139" spans="1:4" x14ac:dyDescent="0.25">
      <c r="A139" s="55">
        <v>41913</v>
      </c>
      <c r="B139" s="11">
        <v>5.1059999999999972</v>
      </c>
      <c r="C139" s="11">
        <v>7.4139999999999997</v>
      </c>
      <c r="D139" s="11">
        <v>12.519999999999991</v>
      </c>
    </row>
    <row r="140" spans="1:4" x14ac:dyDescent="0.25">
      <c r="A140" s="55">
        <v>41944</v>
      </c>
      <c r="B140" s="11">
        <v>5.0479999999999974</v>
      </c>
      <c r="C140" s="11">
        <v>7.3949999999999996</v>
      </c>
      <c r="D140" s="11">
        <v>12.442999999999991</v>
      </c>
    </row>
    <row r="141" spans="1:4" x14ac:dyDescent="0.25">
      <c r="A141" s="55">
        <v>41974</v>
      </c>
      <c r="B141" s="11">
        <v>5.6929999999999978</v>
      </c>
      <c r="C141" s="11">
        <v>8.0179999999999989</v>
      </c>
      <c r="D141" s="11">
        <v>13.710999999999991</v>
      </c>
    </row>
    <row r="142" spans="1:4" x14ac:dyDescent="0.25">
      <c r="A142" s="55">
        <v>42005</v>
      </c>
      <c r="B142" s="11">
        <v>5.4879999999999978</v>
      </c>
      <c r="C142" s="11">
        <v>7.9519999999999991</v>
      </c>
      <c r="D142" s="11">
        <v>13.439999999999991</v>
      </c>
    </row>
    <row r="143" spans="1:4" x14ac:dyDescent="0.25">
      <c r="A143" s="55">
        <v>42036</v>
      </c>
      <c r="B143" s="11">
        <v>5.7399999999999975</v>
      </c>
      <c r="C143" s="11">
        <v>7.3929999999999989</v>
      </c>
      <c r="D143" s="11">
        <v>13.13299999999999</v>
      </c>
    </row>
    <row r="144" spans="1:4" x14ac:dyDescent="0.25">
      <c r="A144" s="55">
        <v>42064</v>
      </c>
      <c r="B144" s="11">
        <v>5.5409999999999977</v>
      </c>
      <c r="C144" s="11">
        <v>7.0069999999999988</v>
      </c>
      <c r="D144" s="11">
        <v>12.547999999999991</v>
      </c>
    </row>
    <row r="145" spans="1:4" x14ac:dyDescent="0.25">
      <c r="A145" s="55">
        <v>42095</v>
      </c>
      <c r="B145" s="11">
        <v>5.8309999999999977</v>
      </c>
      <c r="C145" s="11">
        <v>7.2339999999999991</v>
      </c>
      <c r="D145" s="11">
        <v>13.064999999999991</v>
      </c>
    </row>
    <row r="146" spans="1:4" x14ac:dyDescent="0.25">
      <c r="A146" s="55">
        <v>42125</v>
      </c>
      <c r="B146" s="11">
        <v>5.142999999999998</v>
      </c>
      <c r="C146" s="11">
        <v>7.5299999999999994</v>
      </c>
      <c r="D146" s="11">
        <v>12.672999999999991</v>
      </c>
    </row>
    <row r="147" spans="1:4" x14ac:dyDescent="0.25">
      <c r="A147" s="55">
        <v>42156</v>
      </c>
      <c r="B147" s="11">
        <v>6.0079999999999982</v>
      </c>
      <c r="C147" s="11">
        <v>7.51</v>
      </c>
      <c r="D147" s="11">
        <v>13.516999999999991</v>
      </c>
    </row>
    <row r="148" spans="1:4" x14ac:dyDescent="0.25">
      <c r="A148" s="55">
        <v>42186</v>
      </c>
      <c r="B148" s="11">
        <v>6.3999999999999986</v>
      </c>
      <c r="C148" s="11">
        <v>8.2270000000000003</v>
      </c>
      <c r="D148" s="11">
        <v>14.627999999999991</v>
      </c>
    </row>
    <row r="149" spans="1:4" x14ac:dyDescent="0.25">
      <c r="A149" s="55">
        <v>42217</v>
      </c>
      <c r="B149" s="11">
        <v>5.9949999999999983</v>
      </c>
      <c r="C149" s="11">
        <v>7.98</v>
      </c>
      <c r="D149" s="11">
        <v>13.974999999999991</v>
      </c>
    </row>
    <row r="150" spans="1:4" x14ac:dyDescent="0.25">
      <c r="A150" s="55">
        <v>42248</v>
      </c>
      <c r="B150" s="11">
        <v>5.9439999999999982</v>
      </c>
      <c r="C150" s="11">
        <v>8.26</v>
      </c>
      <c r="D150" s="11">
        <v>14.20399999999999</v>
      </c>
    </row>
    <row r="151" spans="1:4" x14ac:dyDescent="0.25">
      <c r="A151" s="55">
        <v>42278</v>
      </c>
      <c r="B151" s="11">
        <v>6.2269999999999985</v>
      </c>
      <c r="C151" s="11">
        <v>8.7609999999999992</v>
      </c>
      <c r="D151" s="11">
        <v>14.987999999999991</v>
      </c>
    </row>
    <row r="152" spans="1:4" x14ac:dyDescent="0.25">
      <c r="A152" s="55">
        <v>42309</v>
      </c>
      <c r="B152" s="11">
        <v>6.206999999999999</v>
      </c>
      <c r="C152" s="11">
        <v>9.0699999999999985</v>
      </c>
      <c r="D152" s="11">
        <v>15.275999999999991</v>
      </c>
    </row>
    <row r="153" spans="1:4" x14ac:dyDescent="0.25">
      <c r="A153" s="55">
        <v>42339</v>
      </c>
      <c r="B153" s="11">
        <v>6.1119999999999992</v>
      </c>
      <c r="C153" s="11">
        <v>9.036999999999999</v>
      </c>
      <c r="D153" s="11">
        <v>15.147999999999991</v>
      </c>
    </row>
    <row r="154" spans="1:4" x14ac:dyDescent="0.25">
      <c r="A154" s="55">
        <v>42370</v>
      </c>
      <c r="B154" s="11">
        <v>5.6899999999999995</v>
      </c>
      <c r="C154" s="11">
        <v>8.9259999999999984</v>
      </c>
      <c r="D154" s="11">
        <v>14.61699999999999</v>
      </c>
    </row>
    <row r="155" spans="1:4" x14ac:dyDescent="0.25">
      <c r="A155" s="55">
        <v>42401</v>
      </c>
      <c r="B155" s="11">
        <v>6.0399999999999991</v>
      </c>
      <c r="C155" s="11">
        <v>9.1179999999999986</v>
      </c>
      <c r="D155" s="11">
        <v>15.156999999999989</v>
      </c>
    </row>
    <row r="156" spans="1:4" x14ac:dyDescent="0.25">
      <c r="A156" s="55">
        <v>42430</v>
      </c>
      <c r="B156" s="11">
        <v>5.472999999999999</v>
      </c>
      <c r="C156" s="11">
        <v>8.5919999999999987</v>
      </c>
      <c r="D156" s="11">
        <v>14.064999999999989</v>
      </c>
    </row>
    <row r="157" spans="1:4" x14ac:dyDescent="0.25">
      <c r="A157" s="55">
        <v>42461</v>
      </c>
      <c r="B157" s="11">
        <v>5.637999999999999</v>
      </c>
      <c r="C157" s="11">
        <v>8.7139999999999986</v>
      </c>
      <c r="D157" s="11">
        <v>14.35199999999999</v>
      </c>
    </row>
    <row r="158" spans="1:4" x14ac:dyDescent="0.25">
      <c r="A158" s="55">
        <v>42491</v>
      </c>
      <c r="B158" s="11">
        <v>5.8899999999999988</v>
      </c>
      <c r="C158" s="11">
        <v>9.0059999999999985</v>
      </c>
      <c r="D158" s="11">
        <v>14.89699999999999</v>
      </c>
    </row>
    <row r="159" spans="1:4" x14ac:dyDescent="0.25">
      <c r="A159" s="55">
        <v>42522</v>
      </c>
      <c r="B159" s="11">
        <v>5.8679999999999986</v>
      </c>
      <c r="C159" s="11">
        <v>9.2849999999999984</v>
      </c>
      <c r="D159" s="11">
        <v>15.15299999999999</v>
      </c>
    </row>
    <row r="160" spans="1:4" x14ac:dyDescent="0.25">
      <c r="A160" s="55">
        <v>42552</v>
      </c>
      <c r="B160" s="11">
        <v>6.4769999999999985</v>
      </c>
      <c r="C160" s="11">
        <v>10.217999999999998</v>
      </c>
      <c r="D160" s="11">
        <v>16.695999999999991</v>
      </c>
    </row>
    <row r="161" spans="1:4" x14ac:dyDescent="0.25">
      <c r="A161" s="55">
        <v>42583</v>
      </c>
      <c r="B161" s="11">
        <v>6.2619999999999987</v>
      </c>
      <c r="C161" s="11">
        <v>9.3169999999999984</v>
      </c>
      <c r="D161" s="11">
        <v>15.57899999999999</v>
      </c>
    </row>
    <row r="162" spans="1:4" x14ac:dyDescent="0.25">
      <c r="A162" s="55">
        <v>42614</v>
      </c>
      <c r="B162" s="11">
        <v>6.0709999999999988</v>
      </c>
      <c r="C162" s="11">
        <v>9.5109999999999992</v>
      </c>
      <c r="D162" s="11">
        <v>15.58199999999999</v>
      </c>
    </row>
    <row r="163" spans="1:4" x14ac:dyDescent="0.25">
      <c r="A163" s="55">
        <v>42644</v>
      </c>
      <c r="B163" s="11">
        <v>6.3669999999999991</v>
      </c>
      <c r="C163" s="11">
        <v>8.8069999999999986</v>
      </c>
      <c r="D163" s="11">
        <v>15.173999999999991</v>
      </c>
    </row>
    <row r="164" spans="1:4" x14ac:dyDescent="0.25">
      <c r="A164" s="55">
        <v>42675</v>
      </c>
      <c r="B164" s="11">
        <v>6.5989999999999993</v>
      </c>
      <c r="C164" s="11">
        <v>9.0849999999999991</v>
      </c>
      <c r="D164" s="11">
        <v>15.68399999999999</v>
      </c>
    </row>
    <row r="165" spans="1:4" x14ac:dyDescent="0.25">
      <c r="A165" s="55">
        <v>42705</v>
      </c>
      <c r="B165" s="11">
        <v>6.5929999999999991</v>
      </c>
      <c r="C165" s="11">
        <v>9.4929999999999986</v>
      </c>
      <c r="D165" s="11">
        <v>16.085999999999991</v>
      </c>
    </row>
    <row r="166" spans="1:4" x14ac:dyDescent="0.25">
      <c r="A166" s="55">
        <v>42736</v>
      </c>
      <c r="B166" s="11">
        <v>6.2779999999999987</v>
      </c>
      <c r="C166" s="11">
        <v>9.9809999999999981</v>
      </c>
      <c r="D166" s="11">
        <v>16.25899999999999</v>
      </c>
    </row>
    <row r="167" spans="1:4" x14ac:dyDescent="0.25">
      <c r="A167" s="55">
        <v>42767</v>
      </c>
      <c r="B167" s="11">
        <v>6.1229999999999984</v>
      </c>
      <c r="C167" s="11">
        <v>10.655999999999999</v>
      </c>
      <c r="D167" s="11">
        <v>16.778999999999989</v>
      </c>
    </row>
    <row r="168" spans="1:4" x14ac:dyDescent="0.25">
      <c r="A168" s="55">
        <v>42795</v>
      </c>
      <c r="B168" s="11">
        <v>6.4529999999999985</v>
      </c>
      <c r="C168" s="11">
        <v>10.233999999999998</v>
      </c>
      <c r="D168" s="11">
        <v>16.687999999999988</v>
      </c>
    </row>
    <row r="169" spans="1:4" x14ac:dyDescent="0.25">
      <c r="A169" s="55">
        <v>42826</v>
      </c>
      <c r="B169" s="11">
        <v>5.8259999999999987</v>
      </c>
      <c r="C169" s="11">
        <v>10.027999999999999</v>
      </c>
      <c r="D169" s="11">
        <v>15.853999999999989</v>
      </c>
    </row>
    <row r="170" spans="1:4" x14ac:dyDescent="0.25">
      <c r="A170" s="55">
        <v>42856</v>
      </c>
      <c r="B170" s="11">
        <v>5.5029999999999983</v>
      </c>
      <c r="C170" s="11">
        <v>10.399999999999999</v>
      </c>
      <c r="D170" s="11">
        <v>15.902999999999988</v>
      </c>
    </row>
    <row r="171" spans="1:4" x14ac:dyDescent="0.25">
      <c r="A171" s="55">
        <v>42887</v>
      </c>
      <c r="B171" s="11">
        <v>5.7099999999999982</v>
      </c>
      <c r="C171" s="11">
        <v>9.8879999999999981</v>
      </c>
      <c r="D171" s="11">
        <v>15.597999999999988</v>
      </c>
    </row>
    <row r="172" spans="1:4" x14ac:dyDescent="0.25">
      <c r="A172" s="55">
        <v>42917</v>
      </c>
      <c r="B172" s="11">
        <v>5.4349999999999978</v>
      </c>
      <c r="C172" s="11">
        <v>9.5069999999999979</v>
      </c>
      <c r="D172" s="11">
        <v>14.942999999999989</v>
      </c>
    </row>
    <row r="173" spans="1:4" x14ac:dyDescent="0.25">
      <c r="A173" s="55">
        <v>42948</v>
      </c>
      <c r="B173" s="11">
        <v>5.8429999999999982</v>
      </c>
      <c r="C173" s="11">
        <v>9.3619999999999983</v>
      </c>
      <c r="D173" s="11">
        <v>15.204999999999989</v>
      </c>
    </row>
    <row r="174" spans="1:4" x14ac:dyDescent="0.25">
      <c r="A174" s="55">
        <v>42979</v>
      </c>
      <c r="B174" s="11">
        <v>5.7619999999999978</v>
      </c>
      <c r="C174" s="11">
        <v>9.3589999999999982</v>
      </c>
      <c r="D174" s="11">
        <v>15.12099999999999</v>
      </c>
    </row>
    <row r="175" spans="1:4" x14ac:dyDescent="0.25">
      <c r="A175" s="55">
        <v>43009</v>
      </c>
      <c r="B175" s="11">
        <v>6.0559999999999974</v>
      </c>
      <c r="C175" s="11">
        <v>9.7189999999999976</v>
      </c>
      <c r="D175" s="11">
        <v>15.77399999999999</v>
      </c>
    </row>
    <row r="176" spans="1:4" x14ac:dyDescent="0.25">
      <c r="A176" s="55">
        <v>43040</v>
      </c>
      <c r="B176" s="11">
        <v>6.4979999999999976</v>
      </c>
      <c r="C176" s="11">
        <v>9.3599999999999977</v>
      </c>
      <c r="D176" s="11">
        <v>15.85799999999999</v>
      </c>
    </row>
    <row r="177" spans="1:4" x14ac:dyDescent="0.25">
      <c r="A177" s="55">
        <v>43070</v>
      </c>
      <c r="B177" s="11">
        <v>5.7879999999999976</v>
      </c>
      <c r="C177" s="11">
        <v>9.0379999999999985</v>
      </c>
      <c r="D177" s="11">
        <v>14.82499999999999</v>
      </c>
    </row>
    <row r="178" spans="1:4" x14ac:dyDescent="0.25">
      <c r="A178" s="55">
        <v>43101</v>
      </c>
      <c r="B178" s="11">
        <v>5.5149999999999979</v>
      </c>
      <c r="C178" s="11">
        <v>8.7989999999999977</v>
      </c>
      <c r="D178" s="11">
        <v>14.313999999999991</v>
      </c>
    </row>
    <row r="179" spans="1:4" x14ac:dyDescent="0.25">
      <c r="A179" s="55">
        <v>43132</v>
      </c>
      <c r="B179" s="11">
        <v>6.1849999999999978</v>
      </c>
      <c r="C179" s="11">
        <v>8.9569999999999972</v>
      </c>
      <c r="D179" s="11">
        <v>15.141999999999991</v>
      </c>
    </row>
    <row r="180" spans="1:4" x14ac:dyDescent="0.25">
      <c r="A180" s="55">
        <v>43160</v>
      </c>
      <c r="B180" s="11">
        <v>6.9799999999999978</v>
      </c>
      <c r="C180" s="11">
        <v>9.405999999999997</v>
      </c>
      <c r="D180" s="11">
        <v>16.385999999999992</v>
      </c>
    </row>
    <row r="181" spans="1:4" x14ac:dyDescent="0.25">
      <c r="A181" s="55">
        <v>43191</v>
      </c>
      <c r="B181" s="11">
        <v>6.4039999999999981</v>
      </c>
      <c r="C181" s="11">
        <v>9.3409999999999975</v>
      </c>
      <c r="D181" s="11">
        <v>15.744999999999992</v>
      </c>
    </row>
    <row r="182" spans="1:4" x14ac:dyDescent="0.25">
      <c r="A182" s="55">
        <v>43221</v>
      </c>
      <c r="B182" s="11">
        <v>6.2729999999999979</v>
      </c>
      <c r="C182" s="11">
        <v>9.3779999999999983</v>
      </c>
      <c r="D182" s="11">
        <v>15.651999999999992</v>
      </c>
    </row>
    <row r="183" spans="1:4" x14ac:dyDescent="0.25">
      <c r="A183" s="55">
        <v>43252</v>
      </c>
      <c r="B183" s="11">
        <v>5.9819999999999975</v>
      </c>
      <c r="C183" s="11">
        <v>9.2319999999999975</v>
      </c>
      <c r="D183" s="11">
        <v>15.213999999999992</v>
      </c>
    </row>
    <row r="184" spans="1:4" x14ac:dyDescent="0.25">
      <c r="A184" s="55">
        <v>43282</v>
      </c>
      <c r="B184" s="11">
        <v>6.0229999999999979</v>
      </c>
      <c r="C184" s="11">
        <v>9.2559999999999967</v>
      </c>
      <c r="D184" s="11">
        <v>15.278999999999991</v>
      </c>
    </row>
    <row r="185" spans="1:4" x14ac:dyDescent="0.25">
      <c r="A185" s="55">
        <v>43313</v>
      </c>
      <c r="B185" s="11">
        <v>6.2979999999999983</v>
      </c>
      <c r="C185" s="11">
        <v>10.228999999999997</v>
      </c>
      <c r="D185" s="11">
        <v>16.52699999999999</v>
      </c>
    </row>
    <row r="186" spans="1:4" x14ac:dyDescent="0.25">
      <c r="A186" s="55">
        <v>43344</v>
      </c>
      <c r="B186" s="11">
        <v>6.0559999999999983</v>
      </c>
      <c r="C186" s="11">
        <v>9.8559999999999981</v>
      </c>
      <c r="D186" s="11">
        <v>15.91199999999999</v>
      </c>
    </row>
    <row r="187" spans="1:4" x14ac:dyDescent="0.25">
      <c r="A187" s="55">
        <v>43374</v>
      </c>
      <c r="B187" s="11">
        <v>5.6719999999999979</v>
      </c>
      <c r="C187" s="11">
        <v>9.2179999999999982</v>
      </c>
      <c r="D187" s="11">
        <v>14.88999999999999</v>
      </c>
    </row>
    <row r="188" spans="1:4" x14ac:dyDescent="0.25">
      <c r="A188" s="55">
        <v>43405</v>
      </c>
      <c r="B188" s="11">
        <v>6.4669999999999979</v>
      </c>
      <c r="C188" s="11">
        <v>9.1519999999999975</v>
      </c>
      <c r="D188" s="11">
        <v>15.618999999999989</v>
      </c>
    </row>
    <row r="189" spans="1:4" x14ac:dyDescent="0.25">
      <c r="A189" s="55">
        <v>43435</v>
      </c>
      <c r="B189" s="11">
        <v>6.4129999999999976</v>
      </c>
      <c r="C189" s="11">
        <v>9.2079999999999966</v>
      </c>
      <c r="D189" s="11">
        <v>15.62099999999999</v>
      </c>
    </row>
    <row r="190" spans="1:4" x14ac:dyDescent="0.25">
      <c r="A190" s="55">
        <v>43466</v>
      </c>
      <c r="B190" s="11">
        <v>6.7179999999999973</v>
      </c>
      <c r="C190" s="11">
        <v>9.1499999999999968</v>
      </c>
      <c r="D190" s="11">
        <v>15.868999999999989</v>
      </c>
    </row>
    <row r="191" spans="1:4" x14ac:dyDescent="0.25">
      <c r="A191" s="55">
        <v>43497</v>
      </c>
      <c r="B191" s="11">
        <v>5.8949999999999969</v>
      </c>
      <c r="C191" s="11">
        <v>8.4279999999999973</v>
      </c>
      <c r="D191" s="11">
        <v>14.32299999999999</v>
      </c>
    </row>
    <row r="192" spans="1:4" x14ac:dyDescent="0.25">
      <c r="A192" s="55">
        <v>43525</v>
      </c>
      <c r="B192" s="11">
        <v>6.1289999999999969</v>
      </c>
      <c r="C192" s="11">
        <v>8.7729999999999979</v>
      </c>
      <c r="D192" s="11">
        <v>14.90199999999999</v>
      </c>
    </row>
    <row r="193" spans="1:4" x14ac:dyDescent="0.25">
      <c r="A193" s="55">
        <v>43556</v>
      </c>
      <c r="B193" s="11">
        <v>5.9789999999999965</v>
      </c>
      <c r="C193" s="11">
        <v>8.8309999999999977</v>
      </c>
      <c r="D193" s="11">
        <v>14.80999999999999</v>
      </c>
    </row>
    <row r="194" spans="1:4" x14ac:dyDescent="0.25">
      <c r="A194" s="55">
        <v>43586</v>
      </c>
      <c r="B194" s="11">
        <v>6.1139999999999963</v>
      </c>
      <c r="C194" s="11">
        <v>8.8179999999999978</v>
      </c>
      <c r="D194" s="11">
        <v>14.93199999999999</v>
      </c>
    </row>
    <row r="195" spans="1:4" x14ac:dyDescent="0.25">
      <c r="A195" s="55">
        <v>43617</v>
      </c>
      <c r="B195" s="11">
        <v>5.5699999999999967</v>
      </c>
      <c r="C195" s="11">
        <v>9.4629999999999974</v>
      </c>
      <c r="D195" s="11">
        <v>15.032999999999991</v>
      </c>
    </row>
    <row r="196" spans="1:4" x14ac:dyDescent="0.25">
      <c r="A196" s="55">
        <v>43647</v>
      </c>
      <c r="B196" s="11">
        <v>5.8909999999999965</v>
      </c>
      <c r="C196" s="11">
        <v>9.195999999999998</v>
      </c>
      <c r="D196" s="11">
        <v>15.086999999999991</v>
      </c>
    </row>
    <row r="197" spans="1:4" x14ac:dyDescent="0.25">
      <c r="A197" s="55">
        <v>43678</v>
      </c>
      <c r="B197" s="11">
        <v>5.5979999999999963</v>
      </c>
      <c r="C197" s="11">
        <v>9.5139999999999976</v>
      </c>
      <c r="D197" s="11">
        <v>15.111999999999991</v>
      </c>
    </row>
    <row r="198" spans="1:4" x14ac:dyDescent="0.25">
      <c r="A198" s="55">
        <v>43709</v>
      </c>
      <c r="B198" s="11">
        <v>5.7289999999999965</v>
      </c>
      <c r="C198" s="11">
        <v>9.5569999999999968</v>
      </c>
      <c r="D198" s="11">
        <v>15.285999999999991</v>
      </c>
    </row>
    <row r="199" spans="1:4" x14ac:dyDescent="0.25">
      <c r="A199" s="55">
        <v>43739</v>
      </c>
      <c r="B199" s="11">
        <v>5.5169999999999968</v>
      </c>
      <c r="C199" s="11">
        <v>9.7619999999999969</v>
      </c>
      <c r="D199" s="11">
        <v>15.278999999999991</v>
      </c>
    </row>
    <row r="200" spans="1:4" x14ac:dyDescent="0.25">
      <c r="A200" s="55">
        <v>43770</v>
      </c>
      <c r="B200" s="11">
        <v>5.6269999999999971</v>
      </c>
      <c r="C200" s="11">
        <v>9.1339999999999968</v>
      </c>
      <c r="D200" s="11">
        <v>14.76099999999999</v>
      </c>
    </row>
    <row r="201" spans="1:4" x14ac:dyDescent="0.25">
      <c r="A201" s="55">
        <v>43800</v>
      </c>
      <c r="B201" s="11">
        <v>5.3389999999999969</v>
      </c>
      <c r="C201" s="11">
        <v>9.123999999999997</v>
      </c>
      <c r="D201" s="11">
        <v>14.46299999999999</v>
      </c>
    </row>
    <row r="202" spans="1:4" x14ac:dyDescent="0.25">
      <c r="A202" s="55">
        <v>43831</v>
      </c>
      <c r="B202" s="11">
        <v>5.7509999999999968</v>
      </c>
      <c r="C202" s="11">
        <v>8.8239999999999963</v>
      </c>
      <c r="D202" s="11">
        <v>14.57499999999999</v>
      </c>
    </row>
    <row r="203" spans="1:4" x14ac:dyDescent="0.25">
      <c r="A203" s="55">
        <v>43862</v>
      </c>
      <c r="B203" s="11">
        <v>5.1599999999999966</v>
      </c>
      <c r="C203" s="11">
        <v>8.7369999999999965</v>
      </c>
      <c r="D203" s="11">
        <v>13.89699999999999</v>
      </c>
    </row>
    <row r="204" spans="1:4" x14ac:dyDescent="0.25">
      <c r="A204" s="55">
        <v>43891</v>
      </c>
      <c r="B204" s="11">
        <v>5.5729999999999968</v>
      </c>
      <c r="C204" s="11">
        <v>9.6099999999999959</v>
      </c>
      <c r="D204" s="11">
        <v>15.182999999999989</v>
      </c>
    </row>
    <row r="205" spans="1:4" x14ac:dyDescent="0.25">
      <c r="A205" s="55">
        <v>43922</v>
      </c>
      <c r="B205" s="11">
        <v>6.0689999999999973</v>
      </c>
      <c r="C205" s="11">
        <v>14.110999999999997</v>
      </c>
      <c r="D205" s="11">
        <v>20.179999999999989</v>
      </c>
    </row>
    <row r="206" spans="1:4" x14ac:dyDescent="0.25">
      <c r="A206" s="55">
        <v>43952</v>
      </c>
      <c r="B206" s="11">
        <v>7.9459999999999971</v>
      </c>
      <c r="C206" s="11">
        <v>11.993999999999996</v>
      </c>
      <c r="D206" s="11">
        <v>19.940999999999988</v>
      </c>
    </row>
    <row r="207" spans="1:4" x14ac:dyDescent="0.25">
      <c r="A207" s="55">
        <v>43983</v>
      </c>
      <c r="B207" s="11">
        <v>8.3249999999999975</v>
      </c>
      <c r="C207" s="11">
        <v>10.592999999999996</v>
      </c>
      <c r="D207" s="11">
        <v>18.917999999999989</v>
      </c>
    </row>
    <row r="208" spans="1:4" x14ac:dyDescent="0.25">
      <c r="A208" s="55">
        <v>44013</v>
      </c>
      <c r="B208" s="11">
        <v>8.2959999999999976</v>
      </c>
      <c r="C208" s="11">
        <v>10.391999999999996</v>
      </c>
      <c r="D208" s="11">
        <v>18.686999999999987</v>
      </c>
    </row>
    <row r="209" spans="1:4" x14ac:dyDescent="0.25">
      <c r="A209" s="55">
        <v>44044</v>
      </c>
      <c r="B209" s="11">
        <v>6.6629999999999976</v>
      </c>
      <c r="C209" s="11">
        <v>9.8219999999999956</v>
      </c>
      <c r="D209" s="11">
        <v>16.484999999999985</v>
      </c>
    </row>
    <row r="210" spans="1:4" x14ac:dyDescent="0.25">
      <c r="A210" s="55">
        <v>44075</v>
      </c>
      <c r="B210" s="11">
        <v>6.7149999999999972</v>
      </c>
      <c r="C210" s="11">
        <v>9.3659999999999961</v>
      </c>
      <c r="D210" s="11">
        <v>16.080999999999985</v>
      </c>
    </row>
    <row r="211" spans="1:4" x14ac:dyDescent="0.25">
      <c r="A211" s="55">
        <v>44105</v>
      </c>
      <c r="B211" s="11">
        <v>6.5939999999999976</v>
      </c>
      <c r="C211" s="11">
        <v>8.5329999999999959</v>
      </c>
      <c r="D211" s="11">
        <v>15.126999999999985</v>
      </c>
    </row>
    <row r="212" spans="1:4" x14ac:dyDescent="0.25">
      <c r="A212" s="55">
        <v>44136</v>
      </c>
      <c r="B212" s="11">
        <v>6.3949999999999978</v>
      </c>
      <c r="C212" s="11">
        <v>7.9139999999999961</v>
      </c>
      <c r="D212" s="11">
        <v>14.308999999999985</v>
      </c>
    </row>
    <row r="213" spans="1:4" x14ac:dyDescent="0.25">
      <c r="A213" s="55">
        <v>44166</v>
      </c>
      <c r="B213" s="11">
        <v>6.2779999999999978</v>
      </c>
      <c r="C213" s="11">
        <v>7.7369999999999965</v>
      </c>
      <c r="D213" s="11">
        <v>14.014999999999985</v>
      </c>
    </row>
    <row r="214" spans="1:4" x14ac:dyDescent="0.25">
      <c r="A214" s="55">
        <v>44197</v>
      </c>
      <c r="B214" s="11">
        <v>6.2709999999999981</v>
      </c>
      <c r="C214" s="11">
        <v>7.1189999999999962</v>
      </c>
      <c r="D214" s="11">
        <v>13.388999999999985</v>
      </c>
    </row>
    <row r="215" spans="1:4" x14ac:dyDescent="0.25">
      <c r="A215" s="55">
        <v>44228</v>
      </c>
      <c r="B215" s="11">
        <v>6.1369999999999978</v>
      </c>
      <c r="C215" s="11">
        <v>8.3879999999999963</v>
      </c>
      <c r="D215" s="11">
        <v>14.524999999999984</v>
      </c>
    </row>
    <row r="216" spans="1:4" x14ac:dyDescent="0.25">
      <c r="A216" s="55">
        <v>44256</v>
      </c>
      <c r="B216" s="11">
        <v>4.9959999999999978</v>
      </c>
      <c r="C216" s="11">
        <v>7.3369999999999962</v>
      </c>
      <c r="D216" s="11">
        <v>12.332999999999984</v>
      </c>
    </row>
    <row r="217" spans="1:4" x14ac:dyDescent="0.25">
      <c r="A217" s="55">
        <v>44287</v>
      </c>
      <c r="B217" s="11">
        <v>5.0139999999999976</v>
      </c>
      <c r="C217" s="11">
        <v>7.1229999999999958</v>
      </c>
      <c r="D217" s="11">
        <v>12.136999999999984</v>
      </c>
    </row>
    <row r="218" spans="1:4" x14ac:dyDescent="0.25">
      <c r="A218" s="55">
        <v>44317</v>
      </c>
      <c r="B218" s="11">
        <v>4.7829999999999977</v>
      </c>
      <c r="C218" s="11">
        <v>7.1559999999999961</v>
      </c>
      <c r="D218" s="11">
        <v>11.939999999999985</v>
      </c>
    </row>
    <row r="219" spans="1:4" x14ac:dyDescent="0.25">
      <c r="A219" s="55">
        <v>44348</v>
      </c>
      <c r="B219" s="11">
        <v>5.0399999999999974</v>
      </c>
      <c r="C219" s="11">
        <v>7.1729999999999965</v>
      </c>
      <c r="D219" s="11">
        <v>12.212999999999985</v>
      </c>
    </row>
    <row r="220" spans="1:4" x14ac:dyDescent="0.25">
      <c r="A220" s="55">
        <v>44378</v>
      </c>
      <c r="B220" s="11">
        <v>4.7669999999999977</v>
      </c>
      <c r="C220" s="11">
        <v>7.0189999999999966</v>
      </c>
      <c r="D220" s="11">
        <v>11.786999999999985</v>
      </c>
    </row>
    <row r="221" spans="1:4" x14ac:dyDescent="0.25">
      <c r="A221" s="55">
        <v>44409</v>
      </c>
      <c r="B221" s="11">
        <v>4.4519999999999973</v>
      </c>
      <c r="C221" s="11">
        <v>7.2549999999999963</v>
      </c>
      <c r="D221" s="11">
        <v>11.706999999999985</v>
      </c>
    </row>
    <row r="222" spans="1:4" x14ac:dyDescent="0.25">
      <c r="A222" s="55">
        <v>44440</v>
      </c>
      <c r="B222" s="11">
        <v>4.1919999999999975</v>
      </c>
      <c r="C222" s="11">
        <v>7.2499999999999964</v>
      </c>
      <c r="D222" s="11">
        <v>11.441999999999984</v>
      </c>
    </row>
    <row r="223" spans="1:4" x14ac:dyDescent="0.25">
      <c r="A223" s="55">
        <v>44470</v>
      </c>
      <c r="B223" s="11">
        <v>3.9739999999999975</v>
      </c>
      <c r="C223" s="11">
        <v>6.4439999999999964</v>
      </c>
      <c r="D223" s="11">
        <v>10.418999999999984</v>
      </c>
    </row>
    <row r="224" spans="1:4" x14ac:dyDescent="0.25">
      <c r="A224" s="55">
        <v>44501</v>
      </c>
      <c r="B224" s="11">
        <v>3.8989999999999974</v>
      </c>
      <c r="C224" s="11">
        <v>6.6669999999999963</v>
      </c>
      <c r="D224" s="11">
        <v>10.565999999999985</v>
      </c>
    </row>
    <row r="225" spans="1:4" x14ac:dyDescent="0.25">
      <c r="A225" s="55">
        <v>44531</v>
      </c>
      <c r="B225" s="11">
        <v>3.4549999999999974</v>
      </c>
      <c r="C225" s="11">
        <v>6.3699999999999966</v>
      </c>
      <c r="D225" s="11">
        <v>9.8249999999999851</v>
      </c>
    </row>
    <row r="226" spans="1:4" x14ac:dyDescent="0.25">
      <c r="A226" s="55">
        <v>44562</v>
      </c>
      <c r="B226" s="11">
        <v>3.7599999999999976</v>
      </c>
      <c r="C226" s="11">
        <v>6.9899999999999967</v>
      </c>
      <c r="D226" s="11">
        <v>10.749999999999986</v>
      </c>
    </row>
    <row r="227" spans="1:4" x14ac:dyDescent="0.25">
      <c r="A227" s="55">
        <v>44593</v>
      </c>
      <c r="B227" s="11">
        <v>4.0079999999999973</v>
      </c>
      <c r="C227" s="11">
        <v>6.6309999999999967</v>
      </c>
      <c r="D227" s="11">
        <v>10.638999999999985</v>
      </c>
    </row>
    <row r="228" spans="1:4" x14ac:dyDescent="0.25">
      <c r="A228" s="55">
        <v>44621</v>
      </c>
      <c r="B228" s="11">
        <v>3.4479999999999973</v>
      </c>
      <c r="C228" s="11">
        <v>6.607999999999997</v>
      </c>
      <c r="D228" s="11">
        <v>10.055999999999985</v>
      </c>
    </row>
    <row r="229" spans="1:4" x14ac:dyDescent="0.25">
      <c r="A229" s="55">
        <v>44652</v>
      </c>
      <c r="B229" s="11">
        <v>3.0189999999999975</v>
      </c>
      <c r="C229" s="11">
        <v>6.3549999999999969</v>
      </c>
      <c r="D229" s="11">
        <v>9.3739999999999846</v>
      </c>
    </row>
    <row r="230" spans="1:4" x14ac:dyDescent="0.25">
      <c r="A230" s="55">
        <v>44682</v>
      </c>
      <c r="B230" s="11">
        <v>3.2569999999999975</v>
      </c>
      <c r="C230" s="11">
        <v>5.7359999999999971</v>
      </c>
      <c r="D230" s="11">
        <v>8.9929999999999843</v>
      </c>
    </row>
    <row r="231" spans="1:4" x14ac:dyDescent="0.25">
      <c r="A231" s="55">
        <v>44713</v>
      </c>
      <c r="B231" s="11">
        <v>3.4419999999999975</v>
      </c>
      <c r="C231" s="11">
        <v>5.8769999999999971</v>
      </c>
      <c r="D231" s="11">
        <v>9.3189999999999849</v>
      </c>
    </row>
    <row r="232" spans="1:4" x14ac:dyDescent="0.25">
      <c r="A232" s="55">
        <v>44743</v>
      </c>
      <c r="B232" s="11">
        <v>3.4179999999999975</v>
      </c>
      <c r="C232" s="11">
        <v>5.6189999999999971</v>
      </c>
      <c r="D232" s="11">
        <v>9.0369999999999848</v>
      </c>
    </row>
    <row r="233" spans="1:4" x14ac:dyDescent="0.25">
      <c r="A233" s="55">
        <v>44774</v>
      </c>
      <c r="B233" s="11">
        <v>3.1949999999999976</v>
      </c>
      <c r="C233" s="11">
        <v>6.091999999999997</v>
      </c>
      <c r="D233" s="11">
        <v>9.2859999999999854</v>
      </c>
    </row>
    <row r="234" spans="1:4" x14ac:dyDescent="0.25">
      <c r="A234" s="55">
        <v>44805</v>
      </c>
      <c r="B234" s="11">
        <v>3.5239999999999978</v>
      </c>
      <c r="C234" s="11">
        <v>6.0879999999999974</v>
      </c>
      <c r="D234" s="11">
        <v>9.6119999999999859</v>
      </c>
    </row>
    <row r="235" spans="1:4" x14ac:dyDescent="0.25">
      <c r="A235" s="55">
        <v>44835</v>
      </c>
      <c r="B235" s="11">
        <v>3.6379999999999977</v>
      </c>
      <c r="C235" s="11">
        <v>5.8059999999999974</v>
      </c>
      <c r="D235" s="11">
        <v>9.4429999999999854</v>
      </c>
    </row>
    <row r="236" spans="1:4" x14ac:dyDescent="0.25">
      <c r="A236" s="55">
        <v>44866</v>
      </c>
      <c r="B236" s="11">
        <v>3.5909999999999975</v>
      </c>
      <c r="C236" s="11">
        <v>5.7239999999999975</v>
      </c>
      <c r="D236" s="11">
        <v>9.3149999999999853</v>
      </c>
    </row>
    <row r="237" spans="1:4" x14ac:dyDescent="0.25">
      <c r="A237" s="55">
        <v>44896</v>
      </c>
      <c r="B237" s="11">
        <v>3.5029999999999974</v>
      </c>
      <c r="C237" s="11">
        <v>5.7369999999999974</v>
      </c>
      <c r="D237" s="11">
        <v>9.239999999999986</v>
      </c>
    </row>
    <row r="238" spans="1:4" x14ac:dyDescent="0.25">
      <c r="A238" s="55">
        <v>44927</v>
      </c>
      <c r="B238" s="11">
        <v>3.5309999999999975</v>
      </c>
      <c r="C238" s="11">
        <v>5.9809999999999972</v>
      </c>
      <c r="D238" s="11">
        <v>9.5109999999999868</v>
      </c>
    </row>
    <row r="239" spans="1:4" x14ac:dyDescent="0.25">
      <c r="A239" s="55">
        <v>44958</v>
      </c>
      <c r="B239" s="11">
        <v>3.9929999999999977</v>
      </c>
      <c r="C239" s="11">
        <v>5.5499999999999972</v>
      </c>
      <c r="D239" s="11">
        <v>9.5429999999999868</v>
      </c>
    </row>
    <row r="240" spans="1:4" x14ac:dyDescent="0.25">
      <c r="A240" s="55">
        <v>44986</v>
      </c>
      <c r="B240" s="11">
        <v>3.4199999999999977</v>
      </c>
      <c r="C240" s="11">
        <v>5.817999999999997</v>
      </c>
      <c r="D240" s="11">
        <v>9.2389999999999866</v>
      </c>
    </row>
    <row r="241" spans="1:5" x14ac:dyDescent="0.25">
      <c r="A241" s="55">
        <v>45017</v>
      </c>
      <c r="B241" s="11">
        <v>3.6259999999999977</v>
      </c>
      <c r="C241" s="11">
        <v>5.8399999999999972</v>
      </c>
      <c r="D241" s="11">
        <v>9.4659999999999869</v>
      </c>
    </row>
    <row r="242" spans="1:5" x14ac:dyDescent="0.25">
      <c r="A242" s="55">
        <v>45047</v>
      </c>
      <c r="B242" s="11">
        <v>3.6239999999999979</v>
      </c>
      <c r="C242" s="11">
        <v>6.3989999999999974</v>
      </c>
      <c r="D242" s="11">
        <v>10.022999999999987</v>
      </c>
    </row>
    <row r="243" spans="1:5" x14ac:dyDescent="0.25">
      <c r="A243" s="55">
        <v>45078</v>
      </c>
      <c r="B243" s="11">
        <v>3.642999999999998</v>
      </c>
      <c r="C243" s="11">
        <v>5.9109999999999978</v>
      </c>
      <c r="D243" s="11">
        <v>9.5539999999999878</v>
      </c>
    </row>
    <row r="244" spans="1:5" x14ac:dyDescent="0.25">
      <c r="A244" s="55">
        <v>45108</v>
      </c>
      <c r="B244" s="11">
        <v>3.3899999999999979</v>
      </c>
      <c r="C244" s="11">
        <v>5.9129999999999976</v>
      </c>
      <c r="D244" s="11">
        <v>9.3019999999999872</v>
      </c>
    </row>
    <row r="245" spans="1:5" x14ac:dyDescent="0.25">
      <c r="A245" s="55">
        <v>45139</v>
      </c>
      <c r="B245" s="11">
        <v>3.7389999999999981</v>
      </c>
      <c r="C245" s="11">
        <v>6.0029999999999974</v>
      </c>
      <c r="D245" s="11">
        <v>9.7419999999999867</v>
      </c>
    </row>
    <row r="246" spans="1:5" x14ac:dyDescent="0.25">
      <c r="A246" s="55">
        <v>45170</v>
      </c>
      <c r="B246" s="11">
        <v>3.3639999999999981</v>
      </c>
      <c r="C246" s="11">
        <v>5.8649999999999975</v>
      </c>
      <c r="D246" s="11">
        <v>9.2289999999999868</v>
      </c>
    </row>
    <row r="247" spans="1:5" x14ac:dyDescent="0.25">
      <c r="A247" s="55">
        <v>45200</v>
      </c>
      <c r="B247" s="11">
        <v>3.8069999999999982</v>
      </c>
      <c r="C247" s="11">
        <v>5.7529999999999974</v>
      </c>
      <c r="D247" s="11">
        <v>9.5599999999999863</v>
      </c>
    </row>
    <row r="248" spans="1:5" x14ac:dyDescent="0.25">
      <c r="A248" s="55">
        <v>45231</v>
      </c>
      <c r="B248" s="11">
        <v>3.755999999999998</v>
      </c>
      <c r="C248" s="11">
        <v>5.8789999999999978</v>
      </c>
      <c r="D248" s="11">
        <v>9.6359999999999868</v>
      </c>
    </row>
    <row r="249" spans="1:5" x14ac:dyDescent="0.25">
      <c r="A249" s="55">
        <v>45261</v>
      </c>
      <c r="B249" s="11">
        <v>3.9999999999999982</v>
      </c>
      <c r="C249" s="11">
        <v>6.3509999999999982</v>
      </c>
      <c r="D249" s="11">
        <v>10.350999999999987</v>
      </c>
    </row>
    <row r="250" spans="1:5" x14ac:dyDescent="0.25">
      <c r="A250" s="55">
        <v>45292</v>
      </c>
      <c r="B250" s="11">
        <v>4.2969999999999979</v>
      </c>
      <c r="C250" s="11">
        <v>6.0079999999999982</v>
      </c>
      <c r="D250" s="11">
        <v>10.304999999999987</v>
      </c>
    </row>
    <row r="251" spans="1:5" x14ac:dyDescent="0.25">
      <c r="A251" s="55">
        <v>45323</v>
      </c>
      <c r="B251" s="11">
        <v>3.5859999999999981</v>
      </c>
      <c r="C251" s="11">
        <v>6.2429999999999986</v>
      </c>
      <c r="D251" s="11">
        <v>9.8299999999999876</v>
      </c>
      <c r="E251" s="143"/>
    </row>
    <row r="252" spans="1:5" x14ac:dyDescent="0.25">
      <c r="A252" s="55">
        <v>45352</v>
      </c>
      <c r="B252" s="11">
        <v>3.3819999999999979</v>
      </c>
      <c r="C252" s="11">
        <v>5.416999999999998</v>
      </c>
      <c r="D252" s="11">
        <v>8.7989999999999871</v>
      </c>
      <c r="E252" s="143"/>
    </row>
    <row r="253" spans="1:5" x14ac:dyDescent="0.25">
      <c r="A253" s="55">
        <v>45383</v>
      </c>
      <c r="B253" s="11">
        <v>3.9319999999999977</v>
      </c>
      <c r="C253" s="11">
        <v>5.4399999999999977</v>
      </c>
      <c r="D253" s="11">
        <v>9.370999999999988</v>
      </c>
      <c r="E253" s="143"/>
    </row>
    <row r="254" spans="1:5" x14ac:dyDescent="0.25">
      <c r="B254" s="159"/>
      <c r="C254" s="146"/>
    </row>
    <row r="255" spans="1:5" x14ac:dyDescent="0.25">
      <c r="A255" s="46" t="s">
        <v>459</v>
      </c>
    </row>
    <row r="256" spans="1:5" x14ac:dyDescent="0.25">
      <c r="A256" s="37" t="s">
        <v>494</v>
      </c>
    </row>
    <row r="257" spans="1:5" x14ac:dyDescent="0.25">
      <c r="A257" s="37"/>
    </row>
    <row r="258" spans="1:5" x14ac:dyDescent="0.25">
      <c r="A258" s="46" t="s">
        <v>455</v>
      </c>
    </row>
    <row r="259" spans="1:5" x14ac:dyDescent="0.25">
      <c r="A259" s="37" t="s">
        <v>494</v>
      </c>
    </row>
    <row r="260" spans="1:5" x14ac:dyDescent="0.25">
      <c r="E260" s="47"/>
    </row>
    <row r="262" spans="1:5" x14ac:dyDescent="0.25">
      <c r="D262" s="12"/>
    </row>
  </sheetData>
  <hyperlinks>
    <hyperlink ref="A9" location="Contents!A1" display="Back to contents" xr:uid="{C6360775-73CE-4DB1-A86B-2CCF7D6E2464}"/>
    <hyperlink ref="B2" r:id="rId1" display="https://www.abs.gov.au/statistics/labour/employment-and-unemployment/labour-force-australia/latest-release" xr:uid="{D357824C-55CD-4BB1-98F1-B90A53C149E6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8730-2FE8-472E-B6D9-652E5C28083E}">
  <sheetPr>
    <tabColor rgb="FF002060"/>
  </sheetPr>
  <dimension ref="A1:AZ189"/>
  <sheetViews>
    <sheetView workbookViewId="0">
      <selection activeCell="B8" sqref="B8"/>
    </sheetView>
  </sheetViews>
  <sheetFormatPr defaultRowHeight="15" x14ac:dyDescent="0.25"/>
  <cols>
    <col min="1" max="1" width="19.28515625" customWidth="1"/>
    <col min="2" max="6" width="15.7109375" customWidth="1"/>
  </cols>
  <sheetData>
    <row r="1" spans="1:2" ht="18.75" x14ac:dyDescent="0.3">
      <c r="A1" s="88" t="s">
        <v>479</v>
      </c>
      <c r="B1" s="37"/>
    </row>
    <row r="2" spans="1:2" x14ac:dyDescent="0.25">
      <c r="A2" s="49" t="s">
        <v>364</v>
      </c>
      <c r="B2" s="34" t="s">
        <v>615</v>
      </c>
    </row>
    <row r="3" spans="1:2" x14ac:dyDescent="0.25">
      <c r="A3" s="46" t="s">
        <v>492</v>
      </c>
      <c r="B3" t="s">
        <v>497</v>
      </c>
    </row>
    <row r="4" spans="1:2" s="37" customFormat="1" x14ac:dyDescent="0.25">
      <c r="A4" s="46" t="s">
        <v>333</v>
      </c>
      <c r="B4" s="37" t="s">
        <v>496</v>
      </c>
    </row>
    <row r="5" spans="1:2" x14ac:dyDescent="0.25">
      <c r="A5" s="46" t="s">
        <v>456</v>
      </c>
      <c r="B5" s="37" t="s">
        <v>480</v>
      </c>
    </row>
    <row r="6" spans="1:2" x14ac:dyDescent="0.25">
      <c r="A6" s="46" t="s">
        <v>269</v>
      </c>
      <c r="B6" s="37" t="s">
        <v>372</v>
      </c>
    </row>
    <row r="7" spans="1:2" x14ac:dyDescent="0.25">
      <c r="A7" s="46" t="s">
        <v>270</v>
      </c>
      <c r="B7" s="37" t="s">
        <v>334</v>
      </c>
    </row>
    <row r="8" spans="1:2" x14ac:dyDescent="0.25">
      <c r="A8" s="46" t="s">
        <v>457</v>
      </c>
      <c r="B8" s="55">
        <v>45261</v>
      </c>
    </row>
    <row r="9" spans="1:2" s="37" customFormat="1" x14ac:dyDescent="0.25">
      <c r="A9" s="34" t="s">
        <v>701</v>
      </c>
      <c r="B9" s="55"/>
    </row>
    <row r="10" spans="1:2" x14ac:dyDescent="0.25">
      <c r="A10" s="43"/>
      <c r="B10" s="37"/>
    </row>
    <row r="11" spans="1:2" x14ac:dyDescent="0.25">
      <c r="A11" s="49" t="s">
        <v>454</v>
      </c>
      <c r="B11" s="37"/>
    </row>
    <row r="12" spans="1:2" x14ac:dyDescent="0.25">
      <c r="A12" s="61" t="s">
        <v>219</v>
      </c>
      <c r="B12" s="50">
        <f>(C36/D36)*100</f>
        <v>8.3376704486312079</v>
      </c>
    </row>
    <row r="13" spans="1:2" x14ac:dyDescent="0.25">
      <c r="A13" s="61" t="s">
        <v>216</v>
      </c>
      <c r="B13" s="50">
        <f>(C94/D94)*100</f>
        <v>4.9512987012987013</v>
      </c>
    </row>
    <row r="14" spans="1:2" x14ac:dyDescent="0.25">
      <c r="A14" s="61" t="s">
        <v>223</v>
      </c>
      <c r="B14" s="50">
        <f>(C88/D88)*100</f>
        <v>3.9162178768930493</v>
      </c>
    </row>
    <row r="15" spans="1:2" x14ac:dyDescent="0.25">
      <c r="A15" s="61" t="s">
        <v>179</v>
      </c>
      <c r="B15" s="50">
        <f>(C74/D74)*100</f>
        <v>3.6599629154186277</v>
      </c>
    </row>
    <row r="16" spans="1:2" x14ac:dyDescent="0.25">
      <c r="A16" s="61" t="s">
        <v>250</v>
      </c>
      <c r="B16" s="50">
        <f>(C189/D189)*100</f>
        <v>3.6143134452260433</v>
      </c>
    </row>
    <row r="17" spans="1:4" x14ac:dyDescent="0.25">
      <c r="A17" s="61" t="s">
        <v>221</v>
      </c>
      <c r="B17" s="50">
        <f>(C43/D43)*100</f>
        <v>3.4822787708970404</v>
      </c>
    </row>
    <row r="18" spans="1:4" x14ac:dyDescent="0.25">
      <c r="A18" s="61" t="s">
        <v>224</v>
      </c>
      <c r="B18" s="50">
        <f>(C168/D168)*100</f>
        <v>3.0646374030957504</v>
      </c>
    </row>
    <row r="19" spans="1:4" x14ac:dyDescent="0.25">
      <c r="A19" s="61" t="s">
        <v>220</v>
      </c>
      <c r="B19" s="50">
        <f>(C112/D112)*100</f>
        <v>2.9986573176189766</v>
      </c>
    </row>
    <row r="20" spans="1:4" x14ac:dyDescent="0.25">
      <c r="A20" s="61" t="s">
        <v>218</v>
      </c>
      <c r="B20" s="50">
        <f>(C181/D181)*100</f>
        <v>2.690672525465803</v>
      </c>
    </row>
    <row r="21" spans="1:4" x14ac:dyDescent="0.25">
      <c r="A21" s="61" t="s">
        <v>217</v>
      </c>
      <c r="B21" s="50">
        <f>(C124/D124)*100</f>
        <v>2.0874888231652795</v>
      </c>
    </row>
    <row r="22" spans="1:4" x14ac:dyDescent="0.25">
      <c r="A22" s="61" t="s">
        <v>222</v>
      </c>
      <c r="B22" s="50">
        <f>(C187/D187)*100</f>
        <v>2.0085515202702702</v>
      </c>
    </row>
    <row r="24" spans="1:4" x14ac:dyDescent="0.25">
      <c r="A24" s="46" t="s">
        <v>459</v>
      </c>
    </row>
    <row r="25" spans="1:4" x14ac:dyDescent="0.25">
      <c r="A25" s="37" t="s">
        <v>494</v>
      </c>
    </row>
    <row r="29" spans="1:4" x14ac:dyDescent="0.25">
      <c r="A29" s="46" t="s">
        <v>455</v>
      </c>
    </row>
    <row r="30" spans="1:4" s="4" customFormat="1" ht="45" x14ac:dyDescent="0.25">
      <c r="A30" s="4" t="s">
        <v>394</v>
      </c>
      <c r="B30" s="3" t="s">
        <v>395</v>
      </c>
      <c r="C30" s="3" t="s">
        <v>482</v>
      </c>
      <c r="D30" s="3" t="s">
        <v>481</v>
      </c>
    </row>
    <row r="31" spans="1:4" s="4" customFormat="1" x14ac:dyDescent="0.25">
      <c r="A31" s="4" t="s">
        <v>219</v>
      </c>
      <c r="B31" s="3"/>
      <c r="C31" s="3"/>
      <c r="D31" s="3"/>
    </row>
    <row r="32" spans="1:4" s="4" customFormat="1" x14ac:dyDescent="0.25">
      <c r="A32" s="53" t="s">
        <v>63</v>
      </c>
      <c r="B32" s="1">
        <v>50980</v>
      </c>
      <c r="C32" s="7">
        <v>433</v>
      </c>
      <c r="D32" s="7">
        <v>10513</v>
      </c>
    </row>
    <row r="33" spans="1:4" s="4" customFormat="1" x14ac:dyDescent="0.25">
      <c r="A33" s="53" t="s">
        <v>121</v>
      </c>
      <c r="B33" s="1">
        <v>52800</v>
      </c>
      <c r="C33" s="7">
        <v>572</v>
      </c>
      <c r="D33" s="7">
        <v>3017</v>
      </c>
    </row>
    <row r="34" spans="1:4" s="4" customFormat="1" x14ac:dyDescent="0.25">
      <c r="A34" s="53" t="s">
        <v>135</v>
      </c>
      <c r="B34" s="1">
        <v>53920</v>
      </c>
      <c r="C34" s="7">
        <v>300</v>
      </c>
      <c r="D34" s="7">
        <v>1377</v>
      </c>
    </row>
    <row r="35" spans="1:4" s="4" customFormat="1" x14ac:dyDescent="0.25">
      <c r="A35" s="53" t="s">
        <v>212</v>
      </c>
      <c r="B35" s="1">
        <v>59340</v>
      </c>
      <c r="C35" s="7">
        <v>297</v>
      </c>
      <c r="D35" s="7">
        <v>4307</v>
      </c>
    </row>
    <row r="36" spans="1:4" s="4" customFormat="1" x14ac:dyDescent="0.25">
      <c r="A36" s="53" t="s">
        <v>51</v>
      </c>
      <c r="B36" s="1"/>
      <c r="C36" s="7">
        <v>1602</v>
      </c>
      <c r="D36" s="7">
        <v>19214</v>
      </c>
    </row>
    <row r="37" spans="1:4" s="4" customFormat="1" x14ac:dyDescent="0.25">
      <c r="A37" s="26" t="s">
        <v>221</v>
      </c>
      <c r="B37" s="1"/>
      <c r="C37" s="7"/>
      <c r="D37" s="7"/>
    </row>
    <row r="38" spans="1:4" s="4" customFormat="1" x14ac:dyDescent="0.25">
      <c r="A38" s="53" t="s">
        <v>94</v>
      </c>
      <c r="B38" s="1">
        <v>50630</v>
      </c>
      <c r="C38" s="7">
        <v>31</v>
      </c>
      <c r="D38" s="7">
        <v>1001</v>
      </c>
    </row>
    <row r="39" spans="1:4" s="4" customFormat="1" x14ac:dyDescent="0.25">
      <c r="A39" s="53" t="s">
        <v>153</v>
      </c>
      <c r="B39" s="1">
        <v>55110</v>
      </c>
      <c r="C39" s="7">
        <v>1468</v>
      </c>
      <c r="D39" s="7">
        <v>41884</v>
      </c>
    </row>
    <row r="40" spans="1:4" s="37" customFormat="1" x14ac:dyDescent="0.25">
      <c r="A40" s="53" t="s">
        <v>168</v>
      </c>
      <c r="B40" s="1">
        <v>56230</v>
      </c>
      <c r="C40" s="7">
        <v>265</v>
      </c>
      <c r="D40" s="7">
        <v>8632</v>
      </c>
    </row>
    <row r="41" spans="1:4" s="37" customFormat="1" x14ac:dyDescent="0.25">
      <c r="A41" s="53" t="s">
        <v>186</v>
      </c>
      <c r="B41" s="1">
        <v>57700</v>
      </c>
      <c r="C41" s="7">
        <v>647</v>
      </c>
      <c r="D41" s="7">
        <v>20329</v>
      </c>
    </row>
    <row r="42" spans="1:4" s="37" customFormat="1" x14ac:dyDescent="0.25">
      <c r="A42" s="53" t="s">
        <v>203</v>
      </c>
      <c r="B42" s="1">
        <v>58820</v>
      </c>
      <c r="C42" s="7">
        <v>174</v>
      </c>
      <c r="D42" s="7">
        <v>2387</v>
      </c>
    </row>
    <row r="43" spans="1:4" s="37" customFormat="1" x14ac:dyDescent="0.25">
      <c r="A43" s="53" t="s">
        <v>51</v>
      </c>
      <c r="B43" s="1"/>
      <c r="C43" s="7">
        <v>2585</v>
      </c>
      <c r="D43" s="7">
        <v>74233</v>
      </c>
    </row>
    <row r="44" spans="1:4" s="37" customFormat="1" x14ac:dyDescent="0.25">
      <c r="A44" s="26" t="s">
        <v>179</v>
      </c>
      <c r="B44" s="1"/>
      <c r="C44" s="7"/>
      <c r="D44" s="7"/>
    </row>
    <row r="45" spans="1:4" s="37" customFormat="1" x14ac:dyDescent="0.25">
      <c r="A45" s="53" t="s">
        <v>87</v>
      </c>
      <c r="B45" s="1">
        <v>50210</v>
      </c>
      <c r="C45" s="7">
        <v>3694</v>
      </c>
      <c r="D45" s="7">
        <v>57486</v>
      </c>
    </row>
    <row r="46" spans="1:4" s="37" customFormat="1" x14ac:dyDescent="0.25">
      <c r="A46" s="53" t="s">
        <v>90</v>
      </c>
      <c r="B46" s="1">
        <v>50350</v>
      </c>
      <c r="C46" s="7">
        <v>373</v>
      </c>
      <c r="D46" s="7">
        <v>9947</v>
      </c>
    </row>
    <row r="47" spans="1:4" s="37" customFormat="1" x14ac:dyDescent="0.25">
      <c r="A47" s="53" t="s">
        <v>91</v>
      </c>
      <c r="B47" s="1">
        <v>50420</v>
      </c>
      <c r="C47" s="7">
        <v>1314</v>
      </c>
      <c r="D47" s="7">
        <v>44587</v>
      </c>
    </row>
    <row r="48" spans="1:4" s="37" customFormat="1" x14ac:dyDescent="0.25">
      <c r="A48" s="53" t="s">
        <v>92</v>
      </c>
      <c r="B48" s="1">
        <v>50490</v>
      </c>
      <c r="C48" s="7">
        <v>1462</v>
      </c>
      <c r="D48" s="7">
        <v>28221</v>
      </c>
    </row>
    <row r="49" spans="1:4" s="37" customFormat="1" x14ac:dyDescent="0.25">
      <c r="A49" s="53" t="s">
        <v>99</v>
      </c>
      <c r="B49" s="1">
        <v>51310</v>
      </c>
      <c r="C49" s="7">
        <v>220</v>
      </c>
      <c r="D49" s="7">
        <v>17771</v>
      </c>
    </row>
    <row r="50" spans="1:4" s="37" customFormat="1" x14ac:dyDescent="0.25">
      <c r="A50" s="53" t="s">
        <v>100</v>
      </c>
      <c r="B50" s="1">
        <v>51330</v>
      </c>
      <c r="C50" s="7">
        <v>1995</v>
      </c>
      <c r="D50" s="7">
        <v>58853</v>
      </c>
    </row>
    <row r="51" spans="1:4" s="37" customFormat="1" x14ac:dyDescent="0.25">
      <c r="A51" s="53" t="s">
        <v>106</v>
      </c>
      <c r="B51" s="1">
        <v>51750</v>
      </c>
      <c r="C51" s="7">
        <v>86</v>
      </c>
      <c r="D51" s="7">
        <v>6505</v>
      </c>
    </row>
    <row r="52" spans="1:4" s="37" customFormat="1" x14ac:dyDescent="0.25">
      <c r="A52" s="53" t="s">
        <v>107</v>
      </c>
      <c r="B52" s="1">
        <v>51820</v>
      </c>
      <c r="C52" s="7">
        <v>2109</v>
      </c>
      <c r="D52" s="7">
        <v>77210</v>
      </c>
    </row>
    <row r="53" spans="1:4" s="37" customFormat="1" x14ac:dyDescent="0.25">
      <c r="A53" s="53" t="s">
        <v>112</v>
      </c>
      <c r="B53" s="1">
        <v>52170</v>
      </c>
      <c r="C53" s="7">
        <v>44</v>
      </c>
      <c r="D53" s="7">
        <v>4950</v>
      </c>
    </row>
    <row r="54" spans="1:4" s="37" customFormat="1" x14ac:dyDescent="0.25">
      <c r="A54" s="53" t="s">
        <v>126</v>
      </c>
      <c r="B54" s="1">
        <v>53150</v>
      </c>
      <c r="C54" s="7">
        <v>77</v>
      </c>
      <c r="D54" s="7">
        <v>4752</v>
      </c>
    </row>
    <row r="55" spans="1:4" s="37" customFormat="1" x14ac:dyDescent="0.25">
      <c r="A55" s="53" t="s">
        <v>129</v>
      </c>
      <c r="B55" s="1">
        <v>53430</v>
      </c>
      <c r="C55" s="7">
        <v>757</v>
      </c>
      <c r="D55" s="7">
        <v>20439</v>
      </c>
    </row>
    <row r="56" spans="1:4" s="37" customFormat="1" x14ac:dyDescent="0.25">
      <c r="A56" s="53" t="s">
        <v>133</v>
      </c>
      <c r="B56" s="1">
        <v>53780</v>
      </c>
      <c r="C56" s="7">
        <v>4599</v>
      </c>
      <c r="D56" s="7">
        <v>74667</v>
      </c>
    </row>
    <row r="57" spans="1:4" s="37" customFormat="1" x14ac:dyDescent="0.25">
      <c r="A57" s="53" t="s">
        <v>139</v>
      </c>
      <c r="B57" s="1">
        <v>54170</v>
      </c>
      <c r="C57" s="7">
        <v>2292</v>
      </c>
      <c r="D57" s="7">
        <v>96619</v>
      </c>
    </row>
    <row r="58" spans="1:4" s="37" customFormat="1" x14ac:dyDescent="0.25">
      <c r="A58" s="53" t="s">
        <v>140</v>
      </c>
      <c r="B58" s="1">
        <v>54200</v>
      </c>
      <c r="C58" s="7">
        <v>1113</v>
      </c>
      <c r="D58" s="7">
        <v>35645</v>
      </c>
    </row>
    <row r="59" spans="1:4" s="37" customFormat="1" x14ac:dyDescent="0.25">
      <c r="A59" s="53" t="s">
        <v>149</v>
      </c>
      <c r="B59" s="1">
        <v>54830</v>
      </c>
      <c r="C59" s="7">
        <v>1475</v>
      </c>
      <c r="D59" s="7">
        <v>27648</v>
      </c>
    </row>
    <row r="60" spans="1:4" s="37" customFormat="1" x14ac:dyDescent="0.25">
      <c r="A60" s="53" t="s">
        <v>156</v>
      </c>
      <c r="B60" s="1">
        <v>55320</v>
      </c>
      <c r="C60" s="7">
        <v>892</v>
      </c>
      <c r="D60" s="7">
        <v>61314</v>
      </c>
    </row>
    <row r="61" spans="1:4" s="37" customFormat="1" x14ac:dyDescent="0.25">
      <c r="A61" s="53" t="s">
        <v>162</v>
      </c>
      <c r="B61" s="1">
        <v>55740</v>
      </c>
      <c r="C61" s="7">
        <v>123</v>
      </c>
      <c r="D61" s="7">
        <v>5371</v>
      </c>
    </row>
    <row r="62" spans="1:4" s="37" customFormat="1" x14ac:dyDescent="0.25">
      <c r="A62" s="53" t="s">
        <v>166</v>
      </c>
      <c r="B62" s="1">
        <v>56090</v>
      </c>
      <c r="C62" s="7">
        <v>624</v>
      </c>
      <c r="D62" s="7">
        <v>22387</v>
      </c>
    </row>
    <row r="63" spans="1:4" s="37" customFormat="1" x14ac:dyDescent="0.25">
      <c r="A63" s="53" t="s">
        <v>172</v>
      </c>
      <c r="B63" s="1">
        <v>56580</v>
      </c>
      <c r="C63" s="7">
        <v>135</v>
      </c>
      <c r="D63" s="7">
        <v>12879</v>
      </c>
    </row>
    <row r="64" spans="1:4" s="37" customFormat="1" x14ac:dyDescent="0.25">
      <c r="A64" s="53" t="s">
        <v>177</v>
      </c>
      <c r="B64" s="1">
        <v>56930</v>
      </c>
      <c r="C64" s="7" t="s">
        <v>254</v>
      </c>
      <c r="D64" s="7" t="s">
        <v>254</v>
      </c>
    </row>
    <row r="65" spans="1:4" s="37" customFormat="1" x14ac:dyDescent="0.25">
      <c r="A65" s="53" t="s">
        <v>179</v>
      </c>
      <c r="B65" s="1">
        <v>57080</v>
      </c>
      <c r="C65" s="7">
        <v>809</v>
      </c>
      <c r="D65" s="7">
        <v>21832</v>
      </c>
    </row>
    <row r="66" spans="1:4" s="37" customFormat="1" x14ac:dyDescent="0.25">
      <c r="A66" s="53" t="s">
        <v>184</v>
      </c>
      <c r="B66" s="1">
        <v>57490</v>
      </c>
      <c r="C66" s="7">
        <v>3246</v>
      </c>
      <c r="D66" s="7">
        <v>80264</v>
      </c>
    </row>
    <row r="67" spans="1:4" s="37" customFormat="1" x14ac:dyDescent="0.25">
      <c r="A67" s="53" t="s">
        <v>188</v>
      </c>
      <c r="B67" s="1">
        <v>57840</v>
      </c>
      <c r="C67" s="7">
        <v>734</v>
      </c>
      <c r="D67" s="7">
        <v>28523</v>
      </c>
    </row>
    <row r="68" spans="1:4" s="37" customFormat="1" x14ac:dyDescent="0.25">
      <c r="A68" s="53" t="s">
        <v>189</v>
      </c>
      <c r="B68" s="1">
        <v>57910</v>
      </c>
      <c r="C68" s="7">
        <v>5085</v>
      </c>
      <c r="D68" s="7">
        <v>140342</v>
      </c>
    </row>
    <row r="69" spans="1:4" s="37" customFormat="1" x14ac:dyDescent="0.25">
      <c r="A69" s="53" t="s">
        <v>190</v>
      </c>
      <c r="B69" s="1">
        <v>57980</v>
      </c>
      <c r="C69" s="7">
        <v>157</v>
      </c>
      <c r="D69" s="7">
        <v>11140</v>
      </c>
    </row>
    <row r="70" spans="1:4" s="37" customFormat="1" x14ac:dyDescent="0.25">
      <c r="A70" s="53" t="s">
        <v>191</v>
      </c>
      <c r="B70" s="1">
        <v>58050</v>
      </c>
      <c r="C70" s="7">
        <v>3741</v>
      </c>
      <c r="D70" s="7">
        <v>96551</v>
      </c>
    </row>
    <row r="71" spans="1:4" s="37" customFormat="1" x14ac:dyDescent="0.25">
      <c r="A71" s="53" t="s">
        <v>197</v>
      </c>
      <c r="B71" s="1">
        <v>58510</v>
      </c>
      <c r="C71" s="7">
        <v>965</v>
      </c>
      <c r="D71" s="7">
        <v>26796</v>
      </c>
    </row>
    <row r="72" spans="1:4" s="37" customFormat="1" x14ac:dyDescent="0.25">
      <c r="A72" s="53" t="s">
        <v>199</v>
      </c>
      <c r="B72" s="1">
        <v>58570</v>
      </c>
      <c r="C72" s="7">
        <v>705</v>
      </c>
      <c r="D72" s="7">
        <v>26989</v>
      </c>
    </row>
    <row r="73" spans="1:4" s="37" customFormat="1" x14ac:dyDescent="0.25">
      <c r="A73" s="53" t="s">
        <v>202</v>
      </c>
      <c r="B73" s="1">
        <v>58760</v>
      </c>
      <c r="C73" s="7">
        <v>6079</v>
      </c>
      <c r="D73" s="7">
        <v>127237</v>
      </c>
    </row>
    <row r="74" spans="1:4" s="37" customFormat="1" x14ac:dyDescent="0.25">
      <c r="A74" s="53" t="s">
        <v>51</v>
      </c>
      <c r="B74" s="1"/>
      <c r="C74" s="7">
        <v>44905</v>
      </c>
      <c r="D74" s="7">
        <v>1226925</v>
      </c>
    </row>
    <row r="75" spans="1:4" s="37" customFormat="1" x14ac:dyDescent="0.25">
      <c r="A75" s="26" t="s">
        <v>223</v>
      </c>
      <c r="B75" s="1"/>
      <c r="C75" s="7"/>
      <c r="D75" s="7"/>
    </row>
    <row r="76" spans="1:4" s="37" customFormat="1" x14ac:dyDescent="0.25">
      <c r="A76" s="53" t="s">
        <v>89</v>
      </c>
      <c r="B76" s="1">
        <v>50280</v>
      </c>
      <c r="C76" s="7">
        <v>272</v>
      </c>
      <c r="D76" s="7">
        <v>11126</v>
      </c>
    </row>
    <row r="77" spans="1:4" s="37" customFormat="1" x14ac:dyDescent="0.25">
      <c r="A77" s="53" t="s">
        <v>95</v>
      </c>
      <c r="B77" s="1">
        <v>50770</v>
      </c>
      <c r="C77" s="7" t="s">
        <v>254</v>
      </c>
      <c r="D77" s="7" t="s">
        <v>254</v>
      </c>
    </row>
    <row r="78" spans="1:4" s="37" customFormat="1" x14ac:dyDescent="0.25">
      <c r="A78" s="53" t="s">
        <v>396</v>
      </c>
      <c r="B78" s="1">
        <v>50840</v>
      </c>
      <c r="C78" s="7">
        <v>101</v>
      </c>
      <c r="D78" s="7">
        <v>3043</v>
      </c>
    </row>
    <row r="79" spans="1:4" s="37" customFormat="1" x14ac:dyDescent="0.25">
      <c r="A79" s="53" t="s">
        <v>64</v>
      </c>
      <c r="B79" s="1">
        <v>51190</v>
      </c>
      <c r="C79" s="7">
        <v>1272</v>
      </c>
      <c r="D79" s="7">
        <v>19344</v>
      </c>
    </row>
    <row r="80" spans="1:4" s="37" customFormat="1" x14ac:dyDescent="0.25">
      <c r="A80" s="53" t="s">
        <v>65</v>
      </c>
      <c r="B80" s="1">
        <v>51260</v>
      </c>
      <c r="C80" s="7">
        <v>766</v>
      </c>
      <c r="D80" s="7">
        <v>24687</v>
      </c>
    </row>
    <row r="81" spans="1:4" s="37" customFormat="1" x14ac:dyDescent="0.25">
      <c r="A81" s="53" t="s">
        <v>101</v>
      </c>
      <c r="B81" s="1">
        <v>51400</v>
      </c>
      <c r="C81" s="7">
        <v>347</v>
      </c>
      <c r="D81" s="7">
        <v>11731</v>
      </c>
    </row>
    <row r="82" spans="1:4" s="37" customFormat="1" x14ac:dyDescent="0.25">
      <c r="A82" s="53" t="s">
        <v>108</v>
      </c>
      <c r="B82" s="1">
        <v>51890</v>
      </c>
      <c r="C82" s="7">
        <v>387</v>
      </c>
      <c r="D82" s="7">
        <v>4694</v>
      </c>
    </row>
    <row r="83" spans="1:4" s="37" customFormat="1" x14ac:dyDescent="0.25">
      <c r="A83" s="53" t="s">
        <v>119</v>
      </c>
      <c r="B83" s="1">
        <v>52660</v>
      </c>
      <c r="C83" s="7">
        <v>249</v>
      </c>
      <c r="D83" s="7">
        <v>9182</v>
      </c>
    </row>
    <row r="84" spans="1:4" s="37" customFormat="1" x14ac:dyDescent="0.25">
      <c r="A84" s="53" t="s">
        <v>122</v>
      </c>
      <c r="B84" s="1">
        <v>52870</v>
      </c>
      <c r="C84" s="7">
        <v>140</v>
      </c>
      <c r="D84" s="7">
        <v>3596</v>
      </c>
    </row>
    <row r="85" spans="1:4" s="37" customFormat="1" x14ac:dyDescent="0.25">
      <c r="A85" s="53" t="s">
        <v>136</v>
      </c>
      <c r="B85" s="1">
        <v>53990</v>
      </c>
      <c r="C85" s="7">
        <v>575</v>
      </c>
      <c r="D85" s="7">
        <v>17643</v>
      </c>
    </row>
    <row r="86" spans="1:4" s="37" customFormat="1" x14ac:dyDescent="0.25">
      <c r="A86" s="53" t="s">
        <v>154</v>
      </c>
      <c r="B86" s="1">
        <v>55180</v>
      </c>
      <c r="C86" s="7">
        <v>225</v>
      </c>
      <c r="D86" s="7">
        <v>5622</v>
      </c>
    </row>
    <row r="87" spans="1:4" s="37" customFormat="1" x14ac:dyDescent="0.25">
      <c r="A87" s="53" t="s">
        <v>169</v>
      </c>
      <c r="B87" s="1">
        <v>56300</v>
      </c>
      <c r="C87" s="7" t="s">
        <v>254</v>
      </c>
      <c r="D87" s="7" t="s">
        <v>254</v>
      </c>
    </row>
    <row r="88" spans="1:4" s="37" customFormat="1" x14ac:dyDescent="0.25">
      <c r="A88" s="53" t="s">
        <v>51</v>
      </c>
      <c r="B88" s="1"/>
      <c r="C88" s="7">
        <v>4334</v>
      </c>
      <c r="D88" s="7">
        <v>110668</v>
      </c>
    </row>
    <row r="89" spans="1:4" s="37" customFormat="1" x14ac:dyDescent="0.25">
      <c r="A89" s="26" t="s">
        <v>216</v>
      </c>
      <c r="B89" s="1"/>
      <c r="C89" s="7"/>
      <c r="D89" s="7"/>
    </row>
    <row r="90" spans="1:4" s="37" customFormat="1" x14ac:dyDescent="0.25">
      <c r="A90" s="53" t="s">
        <v>103</v>
      </c>
      <c r="B90" s="1">
        <v>51540</v>
      </c>
      <c r="C90" s="7">
        <v>172</v>
      </c>
      <c r="D90" s="7">
        <v>3020</v>
      </c>
    </row>
    <row r="91" spans="1:4" s="37" customFormat="1" x14ac:dyDescent="0.25">
      <c r="A91" s="53" t="s">
        <v>128</v>
      </c>
      <c r="B91" s="1">
        <v>53360</v>
      </c>
      <c r="C91" s="7" t="s">
        <v>254</v>
      </c>
      <c r="D91" s="7" t="s">
        <v>254</v>
      </c>
    </row>
    <row r="92" spans="1:4" s="37" customFormat="1" x14ac:dyDescent="0.25">
      <c r="A92" s="53" t="s">
        <v>187</v>
      </c>
      <c r="B92" s="1">
        <v>57770</v>
      </c>
      <c r="C92" s="7">
        <v>11</v>
      </c>
      <c r="D92" s="7">
        <v>676</v>
      </c>
    </row>
    <row r="93" spans="1:4" s="37" customFormat="1" x14ac:dyDescent="0.25">
      <c r="A93" s="53" t="s">
        <v>196</v>
      </c>
      <c r="B93" s="1">
        <v>58470</v>
      </c>
      <c r="C93" s="7" t="s">
        <v>254</v>
      </c>
      <c r="D93" s="7" t="s">
        <v>254</v>
      </c>
    </row>
    <row r="94" spans="1:4" s="37" customFormat="1" x14ac:dyDescent="0.25">
      <c r="A94" s="53" t="s">
        <v>51</v>
      </c>
      <c r="B94" s="1"/>
      <c r="C94" s="7">
        <v>183</v>
      </c>
      <c r="D94" s="7">
        <v>3696</v>
      </c>
    </row>
    <row r="95" spans="1:4" s="37" customFormat="1" x14ac:dyDescent="0.25">
      <c r="A95" s="26" t="s">
        <v>220</v>
      </c>
      <c r="B95" s="1"/>
      <c r="C95" s="1"/>
      <c r="D95" s="1"/>
    </row>
    <row r="96" spans="1:4" s="37" customFormat="1" x14ac:dyDescent="0.25">
      <c r="A96" s="53" t="s">
        <v>102</v>
      </c>
      <c r="B96" s="1">
        <v>51470</v>
      </c>
      <c r="C96" s="7">
        <v>9</v>
      </c>
      <c r="D96" s="7">
        <v>303</v>
      </c>
    </row>
    <row r="97" spans="1:4" s="37" customFormat="1" x14ac:dyDescent="0.25">
      <c r="A97" s="53" t="s">
        <v>104</v>
      </c>
      <c r="B97" s="1">
        <v>51610</v>
      </c>
      <c r="C97" s="7" t="s">
        <v>254</v>
      </c>
      <c r="D97" s="7" t="s">
        <v>254</v>
      </c>
    </row>
    <row r="98" spans="1:4" s="37" customFormat="1" x14ac:dyDescent="0.25">
      <c r="A98" s="53" t="s">
        <v>110</v>
      </c>
      <c r="B98" s="1">
        <v>52030</v>
      </c>
      <c r="C98" s="7">
        <v>16</v>
      </c>
      <c r="D98" s="7">
        <v>580</v>
      </c>
    </row>
    <row r="99" spans="1:4" s="37" customFormat="1" x14ac:dyDescent="0.25">
      <c r="A99" s="53" t="s">
        <v>115</v>
      </c>
      <c r="B99" s="1">
        <v>52380</v>
      </c>
      <c r="C99" s="7" t="s">
        <v>254</v>
      </c>
      <c r="D99" s="7" t="s">
        <v>254</v>
      </c>
    </row>
    <row r="100" spans="1:4" s="37" customFormat="1" x14ac:dyDescent="0.25">
      <c r="A100" s="53" t="s">
        <v>134</v>
      </c>
      <c r="B100" s="1">
        <v>53800</v>
      </c>
      <c r="C100" s="7">
        <v>663</v>
      </c>
      <c r="D100" s="7">
        <v>21873</v>
      </c>
    </row>
    <row r="101" spans="1:4" s="37" customFormat="1" x14ac:dyDescent="0.25">
      <c r="A101" s="53" t="s">
        <v>137</v>
      </c>
      <c r="B101" s="1">
        <v>54060</v>
      </c>
      <c r="C101" s="7">
        <v>36</v>
      </c>
      <c r="D101" s="7">
        <v>1784</v>
      </c>
    </row>
    <row r="102" spans="1:4" s="37" customFormat="1" x14ac:dyDescent="0.25">
      <c r="A102" s="53" t="s">
        <v>155</v>
      </c>
      <c r="B102" s="1">
        <v>55250</v>
      </c>
      <c r="C102" s="7" t="s">
        <v>254</v>
      </c>
      <c r="D102" s="7" t="s">
        <v>254</v>
      </c>
    </row>
    <row r="103" spans="1:4" s="37" customFormat="1" x14ac:dyDescent="0.25">
      <c r="A103" s="53" t="s">
        <v>159</v>
      </c>
      <c r="B103" s="1">
        <v>55530</v>
      </c>
      <c r="C103" s="7" t="s">
        <v>254</v>
      </c>
      <c r="D103" s="7" t="s">
        <v>254</v>
      </c>
    </row>
    <row r="104" spans="1:4" s="37" customFormat="1" x14ac:dyDescent="0.25">
      <c r="A104" s="53" t="s">
        <v>161</v>
      </c>
      <c r="B104" s="1">
        <v>55670</v>
      </c>
      <c r="C104" s="7" t="s">
        <v>254</v>
      </c>
      <c r="D104" s="7" t="s">
        <v>254</v>
      </c>
    </row>
    <row r="105" spans="1:4" s="37" customFormat="1" x14ac:dyDescent="0.25">
      <c r="A105" s="53" t="s">
        <v>163</v>
      </c>
      <c r="B105" s="1">
        <v>55810</v>
      </c>
      <c r="C105" s="7" t="s">
        <v>254</v>
      </c>
      <c r="D105" s="7" t="s">
        <v>254</v>
      </c>
    </row>
    <row r="106" spans="1:4" s="37" customFormat="1" x14ac:dyDescent="0.25">
      <c r="A106" s="53" t="s">
        <v>167</v>
      </c>
      <c r="B106" s="1">
        <v>56160</v>
      </c>
      <c r="C106" s="7" t="s">
        <v>254</v>
      </c>
      <c r="D106" s="7" t="s">
        <v>254</v>
      </c>
    </row>
    <row r="107" spans="1:4" s="37" customFormat="1" x14ac:dyDescent="0.25">
      <c r="A107" s="53" t="s">
        <v>175</v>
      </c>
      <c r="B107" s="1">
        <v>56790</v>
      </c>
      <c r="C107" s="7">
        <v>56</v>
      </c>
      <c r="D107" s="7">
        <v>1728</v>
      </c>
    </row>
    <row r="108" spans="1:4" s="37" customFormat="1" x14ac:dyDescent="0.25">
      <c r="A108" s="53" t="s">
        <v>178</v>
      </c>
      <c r="B108" s="1">
        <v>57000</v>
      </c>
      <c r="C108" s="7" t="s">
        <v>254</v>
      </c>
      <c r="D108" s="7" t="s">
        <v>254</v>
      </c>
    </row>
    <row r="109" spans="1:4" s="37" customFormat="1" x14ac:dyDescent="0.25">
      <c r="A109" s="53" t="s">
        <v>185</v>
      </c>
      <c r="B109" s="1">
        <v>57630</v>
      </c>
      <c r="C109" s="7" t="s">
        <v>254</v>
      </c>
      <c r="D109" s="7" t="s">
        <v>254</v>
      </c>
    </row>
    <row r="110" spans="1:4" s="37" customFormat="1" x14ac:dyDescent="0.25">
      <c r="A110" s="53" t="s">
        <v>193</v>
      </c>
      <c r="B110" s="1">
        <v>58260</v>
      </c>
      <c r="C110" s="7">
        <v>9</v>
      </c>
      <c r="D110" s="7">
        <v>324</v>
      </c>
    </row>
    <row r="111" spans="1:4" s="37" customFormat="1" x14ac:dyDescent="0.25">
      <c r="A111" s="53" t="s">
        <v>213</v>
      </c>
      <c r="B111" s="1">
        <v>59350</v>
      </c>
      <c r="C111" s="7">
        <v>15</v>
      </c>
      <c r="D111" s="7">
        <v>220</v>
      </c>
    </row>
    <row r="112" spans="1:4" s="37" customFormat="1" x14ac:dyDescent="0.25">
      <c r="A112" s="53" t="s">
        <v>51</v>
      </c>
      <c r="B112" s="1"/>
      <c r="C112" s="7">
        <v>804</v>
      </c>
      <c r="D112" s="7">
        <v>26812</v>
      </c>
    </row>
    <row r="113" spans="1:4" s="37" customFormat="1" x14ac:dyDescent="0.25">
      <c r="A113" s="26" t="s">
        <v>217</v>
      </c>
      <c r="B113" s="1"/>
      <c r="C113" s="1"/>
      <c r="D113" s="1"/>
    </row>
    <row r="114" spans="1:4" s="37" customFormat="1" x14ac:dyDescent="0.25">
      <c r="A114" s="53" t="s">
        <v>109</v>
      </c>
      <c r="B114" s="1">
        <v>51960</v>
      </c>
      <c r="C114" s="7">
        <v>73</v>
      </c>
      <c r="D114" s="7">
        <v>2035</v>
      </c>
    </row>
    <row r="115" spans="1:4" s="37" customFormat="1" x14ac:dyDescent="0.25">
      <c r="A115" s="53" t="s">
        <v>125</v>
      </c>
      <c r="B115" s="1">
        <v>53080</v>
      </c>
      <c r="C115" s="7">
        <v>15</v>
      </c>
      <c r="D115" s="7">
        <v>409</v>
      </c>
    </row>
    <row r="116" spans="1:4" s="37" customFormat="1" x14ac:dyDescent="0.25">
      <c r="A116" s="53" t="s">
        <v>66</v>
      </c>
      <c r="B116" s="1">
        <v>53290</v>
      </c>
      <c r="C116" s="7">
        <v>129</v>
      </c>
      <c r="D116" s="7">
        <v>7854</v>
      </c>
    </row>
    <row r="117" spans="1:4" s="37" customFormat="1" x14ac:dyDescent="0.25">
      <c r="A117" s="53" t="s">
        <v>141</v>
      </c>
      <c r="B117" s="1">
        <v>54280</v>
      </c>
      <c r="C117" s="7">
        <v>335</v>
      </c>
      <c r="D117" s="7">
        <v>18481</v>
      </c>
    </row>
    <row r="118" spans="1:4" s="37" customFormat="1" x14ac:dyDescent="0.25">
      <c r="A118" s="53" t="s">
        <v>151</v>
      </c>
      <c r="B118" s="1">
        <v>54970</v>
      </c>
      <c r="C118" s="7" t="s">
        <v>254</v>
      </c>
      <c r="D118" s="7" t="s">
        <v>254</v>
      </c>
    </row>
    <row r="119" spans="1:4" s="37" customFormat="1" x14ac:dyDescent="0.25">
      <c r="A119" s="53" t="s">
        <v>152</v>
      </c>
      <c r="B119" s="1">
        <v>55040</v>
      </c>
      <c r="C119" s="7" t="s">
        <v>254</v>
      </c>
      <c r="D119" s="7" t="s">
        <v>254</v>
      </c>
    </row>
    <row r="120" spans="1:4" s="37" customFormat="1" x14ac:dyDescent="0.25">
      <c r="A120" s="53" t="s">
        <v>157</v>
      </c>
      <c r="B120" s="1">
        <v>55390</v>
      </c>
      <c r="C120" s="7">
        <v>55</v>
      </c>
      <c r="D120" s="7">
        <v>299</v>
      </c>
    </row>
    <row r="121" spans="1:4" s="37" customFormat="1" x14ac:dyDescent="0.25">
      <c r="A121" s="53" t="s">
        <v>173</v>
      </c>
      <c r="B121" s="1">
        <v>56620</v>
      </c>
      <c r="C121" s="7" t="s">
        <v>254</v>
      </c>
      <c r="D121" s="7" t="s">
        <v>254</v>
      </c>
    </row>
    <row r="122" spans="1:4" s="37" customFormat="1" x14ac:dyDescent="0.25">
      <c r="A122" s="53" t="s">
        <v>183</v>
      </c>
      <c r="B122" s="1">
        <v>57420</v>
      </c>
      <c r="C122" s="7" t="s">
        <v>254</v>
      </c>
      <c r="D122" s="7" t="s">
        <v>254</v>
      </c>
    </row>
    <row r="123" spans="1:4" s="37" customFormat="1" x14ac:dyDescent="0.25">
      <c r="A123" s="53" t="s">
        <v>208</v>
      </c>
      <c r="B123" s="1">
        <v>59250</v>
      </c>
      <c r="C123" s="7" t="s">
        <v>254</v>
      </c>
      <c r="D123" s="7" t="s">
        <v>254</v>
      </c>
    </row>
    <row r="124" spans="1:4" s="37" customFormat="1" x14ac:dyDescent="0.25">
      <c r="A124" s="53" t="s">
        <v>51</v>
      </c>
      <c r="B124" s="1"/>
      <c r="C124" s="7">
        <v>607</v>
      </c>
      <c r="D124" s="7">
        <v>29078</v>
      </c>
    </row>
    <row r="125" spans="1:4" s="37" customFormat="1" x14ac:dyDescent="0.25">
      <c r="A125" s="26" t="s">
        <v>224</v>
      </c>
      <c r="B125" s="1"/>
      <c r="C125" s="7"/>
      <c r="D125" s="7"/>
    </row>
    <row r="126" spans="1:4" s="37" customFormat="1" x14ac:dyDescent="0.25">
      <c r="A126" s="53" t="s">
        <v>93</v>
      </c>
      <c r="B126" s="1">
        <v>50560</v>
      </c>
      <c r="C126" s="7">
        <v>35</v>
      </c>
      <c r="D126" s="7">
        <v>891</v>
      </c>
    </row>
    <row r="127" spans="1:4" s="37" customFormat="1" x14ac:dyDescent="0.25">
      <c r="A127" s="53" t="s">
        <v>96</v>
      </c>
      <c r="B127" s="1">
        <v>50910</v>
      </c>
      <c r="C127" s="7">
        <v>22</v>
      </c>
      <c r="D127" s="7">
        <v>531</v>
      </c>
    </row>
    <row r="128" spans="1:4" s="37" customFormat="1" x14ac:dyDescent="0.25">
      <c r="A128" s="53" t="s">
        <v>98</v>
      </c>
      <c r="B128" s="1">
        <v>51120</v>
      </c>
      <c r="C128" s="7" t="s">
        <v>254</v>
      </c>
      <c r="D128" s="7" t="s">
        <v>254</v>
      </c>
    </row>
    <row r="129" spans="1:4" s="37" customFormat="1" x14ac:dyDescent="0.25">
      <c r="A129" s="53" t="s">
        <v>105</v>
      </c>
      <c r="B129" s="1">
        <v>51680</v>
      </c>
      <c r="C129" s="7">
        <v>33</v>
      </c>
      <c r="D129" s="7">
        <v>3783</v>
      </c>
    </row>
    <row r="130" spans="1:4" s="37" customFormat="1" x14ac:dyDescent="0.25">
      <c r="A130" s="53" t="s">
        <v>111</v>
      </c>
      <c r="B130" s="1">
        <v>52100</v>
      </c>
      <c r="C130" s="7" t="s">
        <v>254</v>
      </c>
      <c r="D130" s="7" t="s">
        <v>254</v>
      </c>
    </row>
    <row r="131" spans="1:4" s="37" customFormat="1" x14ac:dyDescent="0.25">
      <c r="A131" s="53" t="s">
        <v>114</v>
      </c>
      <c r="B131" s="1">
        <v>52310</v>
      </c>
      <c r="C131" s="7" t="s">
        <v>254</v>
      </c>
      <c r="D131" s="7" t="s">
        <v>254</v>
      </c>
    </row>
    <row r="132" spans="1:4" s="37" customFormat="1" x14ac:dyDescent="0.25">
      <c r="A132" s="53" t="s">
        <v>116</v>
      </c>
      <c r="B132" s="1">
        <v>52450</v>
      </c>
      <c r="C132" s="7">
        <v>36</v>
      </c>
      <c r="D132" s="7">
        <v>728</v>
      </c>
    </row>
    <row r="133" spans="1:4" s="37" customFormat="1" x14ac:dyDescent="0.25">
      <c r="A133" s="53" t="s">
        <v>117</v>
      </c>
      <c r="B133" s="1">
        <v>52520</v>
      </c>
      <c r="C133" s="7">
        <v>24</v>
      </c>
      <c r="D133" s="7">
        <v>886</v>
      </c>
    </row>
    <row r="134" spans="1:4" s="37" customFormat="1" x14ac:dyDescent="0.25">
      <c r="A134" s="53" t="s">
        <v>118</v>
      </c>
      <c r="B134" s="1">
        <v>52590</v>
      </c>
      <c r="C134" s="7">
        <v>42</v>
      </c>
      <c r="D134" s="7">
        <v>2030</v>
      </c>
    </row>
    <row r="135" spans="1:4" s="37" customFormat="1" x14ac:dyDescent="0.25">
      <c r="A135" s="53" t="s">
        <v>123</v>
      </c>
      <c r="B135" s="1">
        <v>52940</v>
      </c>
      <c r="C135" s="7" t="s">
        <v>254</v>
      </c>
      <c r="D135" s="7" t="s">
        <v>254</v>
      </c>
    </row>
    <row r="136" spans="1:4" s="37" customFormat="1" x14ac:dyDescent="0.25">
      <c r="A136" s="53" t="s">
        <v>124</v>
      </c>
      <c r="B136" s="1">
        <v>53010</v>
      </c>
      <c r="C136" s="7">
        <v>8</v>
      </c>
      <c r="D136" s="7">
        <v>467</v>
      </c>
    </row>
    <row r="137" spans="1:4" s="37" customFormat="1" x14ac:dyDescent="0.25">
      <c r="A137" s="53" t="s">
        <v>130</v>
      </c>
      <c r="B137" s="1">
        <v>53570</v>
      </c>
      <c r="C137" s="7">
        <v>69</v>
      </c>
      <c r="D137" s="7">
        <v>3349</v>
      </c>
    </row>
    <row r="138" spans="1:4" s="37" customFormat="1" x14ac:dyDescent="0.25">
      <c r="A138" s="53" t="s">
        <v>132</v>
      </c>
      <c r="B138" s="1">
        <v>53710</v>
      </c>
      <c r="C138" s="7">
        <v>21</v>
      </c>
      <c r="D138" s="7">
        <v>598</v>
      </c>
    </row>
    <row r="139" spans="1:4" s="37" customFormat="1" x14ac:dyDescent="0.25">
      <c r="A139" s="53" t="s">
        <v>143</v>
      </c>
      <c r="B139" s="1">
        <v>54410</v>
      </c>
      <c r="C139" s="7">
        <v>31</v>
      </c>
      <c r="D139" s="7">
        <v>620</v>
      </c>
    </row>
    <row r="140" spans="1:4" s="37" customFormat="1" x14ac:dyDescent="0.25">
      <c r="A140" s="53" t="s">
        <v>146</v>
      </c>
      <c r="B140" s="1">
        <v>54620</v>
      </c>
      <c r="C140" s="7">
        <v>10</v>
      </c>
      <c r="D140" s="7">
        <v>581</v>
      </c>
    </row>
    <row r="141" spans="1:4" s="37" customFormat="1" x14ac:dyDescent="0.25">
      <c r="A141" s="53" t="s">
        <v>147</v>
      </c>
      <c r="B141" s="1">
        <v>54690</v>
      </c>
      <c r="C141" s="7" t="s">
        <v>254</v>
      </c>
      <c r="D141" s="7" t="s">
        <v>254</v>
      </c>
    </row>
    <row r="142" spans="1:4" s="37" customFormat="1" x14ac:dyDescent="0.25">
      <c r="A142" s="53" t="s">
        <v>148</v>
      </c>
      <c r="B142" s="1">
        <v>54760</v>
      </c>
      <c r="C142" s="7">
        <v>9</v>
      </c>
      <c r="D142" s="7">
        <v>522</v>
      </c>
    </row>
    <row r="143" spans="1:4" s="37" customFormat="1" x14ac:dyDescent="0.25">
      <c r="A143" s="53" t="s">
        <v>150</v>
      </c>
      <c r="B143" s="1">
        <v>54900</v>
      </c>
      <c r="C143" s="7">
        <v>15</v>
      </c>
      <c r="D143" s="7">
        <v>864</v>
      </c>
    </row>
    <row r="144" spans="1:4" s="37" customFormat="1" x14ac:dyDescent="0.25">
      <c r="A144" s="53" t="s">
        <v>158</v>
      </c>
      <c r="B144" s="1">
        <v>55460</v>
      </c>
      <c r="C144" s="7">
        <v>70</v>
      </c>
      <c r="D144" s="7">
        <v>1951</v>
      </c>
    </row>
    <row r="145" spans="1:9" s="37" customFormat="1" x14ac:dyDescent="0.25">
      <c r="A145" s="53" t="s">
        <v>160</v>
      </c>
      <c r="B145" s="1">
        <v>55600</v>
      </c>
      <c r="C145" s="7">
        <v>41</v>
      </c>
      <c r="D145" s="7">
        <v>1492</v>
      </c>
    </row>
    <row r="146" spans="1:9" s="37" customFormat="1" x14ac:dyDescent="0.25">
      <c r="A146" s="53" t="s">
        <v>164</v>
      </c>
      <c r="B146" s="1">
        <v>55880</v>
      </c>
      <c r="C146" s="7" t="s">
        <v>254</v>
      </c>
      <c r="D146" s="7" t="s">
        <v>254</v>
      </c>
    </row>
    <row r="147" spans="1:9" s="37" customFormat="1" x14ac:dyDescent="0.25">
      <c r="A147" s="53" t="s">
        <v>165</v>
      </c>
      <c r="B147" s="1">
        <v>55950</v>
      </c>
      <c r="C147" s="7" t="s">
        <v>254</v>
      </c>
      <c r="D147" s="7" t="s">
        <v>254</v>
      </c>
    </row>
    <row r="148" spans="1:9" s="37" customFormat="1" x14ac:dyDescent="0.25">
      <c r="A148" s="53" t="s">
        <v>170</v>
      </c>
      <c r="B148" s="1">
        <v>56370</v>
      </c>
      <c r="C148" s="7">
        <v>17</v>
      </c>
      <c r="D148" s="7">
        <v>481</v>
      </c>
    </row>
    <row r="149" spans="1:9" s="37" customFormat="1" x14ac:dyDescent="0.25">
      <c r="A149" s="53" t="s">
        <v>171</v>
      </c>
      <c r="B149" s="1">
        <v>56460</v>
      </c>
      <c r="C149" s="7">
        <v>100</v>
      </c>
      <c r="D149" s="7">
        <v>2829</v>
      </c>
    </row>
    <row r="150" spans="1:9" s="37" customFormat="1" x14ac:dyDescent="0.25">
      <c r="A150" s="53" t="s">
        <v>174</v>
      </c>
      <c r="B150" s="1">
        <v>56730</v>
      </c>
      <c r="C150" s="7">
        <v>303</v>
      </c>
      <c r="D150" s="7">
        <v>6170</v>
      </c>
    </row>
    <row r="151" spans="1:9" s="37" customFormat="1" x14ac:dyDescent="0.25">
      <c r="A151" s="53" t="s">
        <v>176</v>
      </c>
      <c r="B151" s="1">
        <v>56860</v>
      </c>
      <c r="C151" s="7">
        <v>4</v>
      </c>
      <c r="D151" s="7">
        <v>165</v>
      </c>
      <c r="G151" s="1"/>
      <c r="H151" s="1"/>
      <c r="I151" s="1"/>
    </row>
    <row r="152" spans="1:9" s="37" customFormat="1" x14ac:dyDescent="0.25">
      <c r="A152" s="53" t="s">
        <v>180</v>
      </c>
      <c r="B152" s="1">
        <v>57140</v>
      </c>
      <c r="C152" s="7" t="s">
        <v>254</v>
      </c>
      <c r="D152" s="7" t="s">
        <v>254</v>
      </c>
    </row>
    <row r="153" spans="1:9" s="37" customFormat="1" x14ac:dyDescent="0.25">
      <c r="A153" s="53" t="s">
        <v>182</v>
      </c>
      <c r="B153" s="1">
        <v>57350</v>
      </c>
      <c r="C153" s="7">
        <v>26</v>
      </c>
      <c r="D153" s="7">
        <v>525</v>
      </c>
    </row>
    <row r="154" spans="1:9" s="37" customFormat="1" x14ac:dyDescent="0.25">
      <c r="A154" s="53" t="s">
        <v>192</v>
      </c>
      <c r="B154" s="1">
        <v>58190</v>
      </c>
      <c r="C154" s="7">
        <v>11</v>
      </c>
      <c r="D154" s="7">
        <v>212</v>
      </c>
    </row>
    <row r="155" spans="1:9" s="37" customFormat="1" x14ac:dyDescent="0.25">
      <c r="A155" s="53" t="s">
        <v>194</v>
      </c>
      <c r="B155" s="1">
        <v>58330</v>
      </c>
      <c r="C155" s="7">
        <v>70</v>
      </c>
      <c r="D155" s="7">
        <v>2616</v>
      </c>
    </row>
    <row r="156" spans="1:9" s="37" customFormat="1" x14ac:dyDescent="0.25">
      <c r="A156" s="53" t="s">
        <v>195</v>
      </c>
      <c r="B156" s="1">
        <v>58400</v>
      </c>
      <c r="C156" s="7" t="s">
        <v>254</v>
      </c>
      <c r="D156" s="7" t="s">
        <v>254</v>
      </c>
    </row>
    <row r="157" spans="1:9" s="37" customFormat="1" x14ac:dyDescent="0.25">
      <c r="A157" s="53" t="s">
        <v>198</v>
      </c>
      <c r="B157" s="1">
        <v>58540</v>
      </c>
      <c r="C157" s="7">
        <v>15</v>
      </c>
      <c r="D157" s="7">
        <v>539</v>
      </c>
    </row>
    <row r="158" spans="1:9" s="37" customFormat="1" x14ac:dyDescent="0.25">
      <c r="A158" s="53" t="s">
        <v>200</v>
      </c>
      <c r="B158" s="1">
        <v>58610</v>
      </c>
      <c r="C158" s="7">
        <v>24</v>
      </c>
      <c r="D158" s="7">
        <v>1082</v>
      </c>
    </row>
    <row r="159" spans="1:9" s="37" customFormat="1" x14ac:dyDescent="0.25">
      <c r="A159" s="53" t="s">
        <v>201</v>
      </c>
      <c r="B159" s="1">
        <v>58680</v>
      </c>
      <c r="C159" s="7" t="s">
        <v>254</v>
      </c>
      <c r="D159" s="7" t="s">
        <v>254</v>
      </c>
    </row>
    <row r="160" spans="1:9" s="37" customFormat="1" x14ac:dyDescent="0.25">
      <c r="A160" s="53" t="s">
        <v>204</v>
      </c>
      <c r="B160" s="1">
        <v>58890</v>
      </c>
      <c r="C160" s="7">
        <v>10</v>
      </c>
      <c r="D160" s="7">
        <v>479</v>
      </c>
    </row>
    <row r="161" spans="1:52" s="37" customFormat="1" x14ac:dyDescent="0.25">
      <c r="A161" s="53" t="s">
        <v>205</v>
      </c>
      <c r="B161" s="1">
        <v>59030</v>
      </c>
      <c r="C161" s="7" t="s">
        <v>254</v>
      </c>
      <c r="D161" s="7" t="s">
        <v>254</v>
      </c>
    </row>
    <row r="162" spans="1:52" s="37" customFormat="1" x14ac:dyDescent="0.25">
      <c r="A162" s="53" t="s">
        <v>206</v>
      </c>
      <c r="B162" s="1">
        <v>59100</v>
      </c>
      <c r="C162" s="7">
        <v>8</v>
      </c>
      <c r="D162" s="7">
        <v>476</v>
      </c>
    </row>
    <row r="163" spans="1:52" s="37" customFormat="1" x14ac:dyDescent="0.25">
      <c r="A163" s="53" t="s">
        <v>207</v>
      </c>
      <c r="B163" s="1">
        <v>59170</v>
      </c>
      <c r="C163" s="7" t="s">
        <v>254</v>
      </c>
      <c r="D163" s="7" t="s">
        <v>254</v>
      </c>
    </row>
    <row r="164" spans="1:52" s="37" customFormat="1" x14ac:dyDescent="0.25">
      <c r="A164" s="53" t="s">
        <v>209</v>
      </c>
      <c r="B164" s="1">
        <v>59310</v>
      </c>
      <c r="C164" s="7">
        <v>27</v>
      </c>
      <c r="D164" s="7">
        <v>787</v>
      </c>
    </row>
    <row r="165" spans="1:52" s="37" customFormat="1" x14ac:dyDescent="0.25">
      <c r="A165" s="53" t="s">
        <v>211</v>
      </c>
      <c r="B165" s="1">
        <v>59330</v>
      </c>
      <c r="C165" s="7">
        <v>10</v>
      </c>
      <c r="D165" s="7">
        <v>293</v>
      </c>
    </row>
    <row r="166" spans="1:52" s="37" customFormat="1" x14ac:dyDescent="0.25">
      <c r="A166" s="53" t="s">
        <v>214</v>
      </c>
      <c r="B166" s="1">
        <v>59360</v>
      </c>
      <c r="C166" s="7">
        <v>20</v>
      </c>
      <c r="D166" s="7">
        <v>783</v>
      </c>
    </row>
    <row r="167" spans="1:52" s="37" customFormat="1" x14ac:dyDescent="0.25">
      <c r="A167" s="53" t="s">
        <v>215</v>
      </c>
      <c r="B167" s="1">
        <v>59370</v>
      </c>
      <c r="C167" s="7">
        <v>71</v>
      </c>
      <c r="D167" s="7">
        <v>1839</v>
      </c>
    </row>
    <row r="168" spans="1:52" s="37" customFormat="1" x14ac:dyDescent="0.25">
      <c r="A168" s="53" t="s">
        <v>51</v>
      </c>
      <c r="C168" s="7">
        <v>1182</v>
      </c>
      <c r="D168" s="7">
        <v>38569</v>
      </c>
    </row>
    <row r="169" spans="1:52" x14ac:dyDescent="0.25">
      <c r="A169" s="26" t="s">
        <v>218</v>
      </c>
    </row>
    <row r="170" spans="1:52" x14ac:dyDescent="0.25">
      <c r="A170" s="53" t="s">
        <v>62</v>
      </c>
      <c r="B170" s="1">
        <v>50080</v>
      </c>
      <c r="C170" s="7">
        <v>589</v>
      </c>
      <c r="D170" s="7">
        <v>22143</v>
      </c>
      <c r="E170" s="29"/>
      <c r="F170" s="29"/>
      <c r="G170" s="37"/>
      <c r="H170" s="37"/>
      <c r="I170" s="37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x14ac:dyDescent="0.25">
      <c r="A171" s="53" t="s">
        <v>97</v>
      </c>
      <c r="B171" s="1">
        <v>51080</v>
      </c>
      <c r="C171" s="7">
        <v>16</v>
      </c>
      <c r="D171" s="7">
        <v>670</v>
      </c>
      <c r="Z171" s="9"/>
      <c r="AA171" s="9"/>
      <c r="AB171" s="9"/>
      <c r="AC171" s="9"/>
    </row>
    <row r="172" spans="1:52" x14ac:dyDescent="0.25">
      <c r="A172" s="53" t="s">
        <v>113</v>
      </c>
      <c r="B172" s="1">
        <v>52240</v>
      </c>
      <c r="C172" s="7">
        <v>16</v>
      </c>
      <c r="D172" s="7">
        <v>673</v>
      </c>
      <c r="E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</row>
    <row r="173" spans="1:52" x14ac:dyDescent="0.25">
      <c r="A173" s="53" t="s">
        <v>120</v>
      </c>
      <c r="B173" s="1">
        <v>52730</v>
      </c>
      <c r="C173" s="7">
        <v>81</v>
      </c>
      <c r="D173" s="7">
        <v>3351</v>
      </c>
    </row>
    <row r="174" spans="1:52" x14ac:dyDescent="0.25">
      <c r="A174" s="53" t="s">
        <v>131</v>
      </c>
      <c r="B174" s="1">
        <v>53640</v>
      </c>
      <c r="C174" s="7">
        <v>12</v>
      </c>
      <c r="D174" s="7">
        <v>779</v>
      </c>
    </row>
    <row r="175" spans="1:52" x14ac:dyDescent="0.25">
      <c r="A175" s="53" t="s">
        <v>138</v>
      </c>
      <c r="B175" s="1">
        <v>54130</v>
      </c>
      <c r="C175" s="7">
        <v>11</v>
      </c>
      <c r="D175" s="7">
        <v>735</v>
      </c>
    </row>
    <row r="176" spans="1:52" x14ac:dyDescent="0.25">
      <c r="A176" s="53" t="s">
        <v>142</v>
      </c>
      <c r="B176" s="1">
        <v>54340</v>
      </c>
      <c r="C176" s="7">
        <v>103</v>
      </c>
      <c r="D176" s="7">
        <v>2455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</row>
    <row r="177" spans="1:52" x14ac:dyDescent="0.25">
      <c r="A177" s="53" t="s">
        <v>144</v>
      </c>
      <c r="B177" s="1">
        <v>54480</v>
      </c>
      <c r="C177" s="7" t="s">
        <v>254</v>
      </c>
      <c r="D177" s="7" t="s">
        <v>254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</row>
    <row r="178" spans="1:52" x14ac:dyDescent="0.25">
      <c r="A178" s="53" t="s">
        <v>145</v>
      </c>
      <c r="B178" s="1">
        <v>54550</v>
      </c>
      <c r="C178" s="7">
        <v>28</v>
      </c>
      <c r="D178" s="7">
        <v>1183</v>
      </c>
    </row>
    <row r="179" spans="1:52" x14ac:dyDescent="0.25">
      <c r="A179" s="53" t="s">
        <v>181</v>
      </c>
      <c r="B179" s="1">
        <v>57210</v>
      </c>
      <c r="C179" s="7">
        <v>87</v>
      </c>
      <c r="D179" s="7">
        <v>3058</v>
      </c>
    </row>
    <row r="180" spans="1:52" x14ac:dyDescent="0.25">
      <c r="A180" s="53" t="s">
        <v>210</v>
      </c>
      <c r="B180" s="1">
        <v>59320</v>
      </c>
      <c r="C180" s="7" t="s">
        <v>254</v>
      </c>
      <c r="D180" s="7" t="s">
        <v>254</v>
      </c>
    </row>
    <row r="181" spans="1:52" x14ac:dyDescent="0.25">
      <c r="A181" s="53" t="s">
        <v>51</v>
      </c>
      <c r="C181" s="7">
        <v>943</v>
      </c>
      <c r="D181" s="7">
        <v>35047</v>
      </c>
    </row>
    <row r="182" spans="1:52" x14ac:dyDescent="0.25">
      <c r="A182" s="26" t="s">
        <v>222</v>
      </c>
    </row>
    <row r="183" spans="1:52" x14ac:dyDescent="0.25">
      <c r="A183" s="53" t="s">
        <v>88</v>
      </c>
      <c r="B183" s="1">
        <v>50250</v>
      </c>
      <c r="C183" s="7">
        <v>49</v>
      </c>
      <c r="D183" s="7">
        <v>5213</v>
      </c>
    </row>
    <row r="184" spans="1:52" x14ac:dyDescent="0.25">
      <c r="A184" s="53" t="s">
        <v>127</v>
      </c>
      <c r="B184" s="1">
        <v>53220</v>
      </c>
      <c r="C184" s="7">
        <v>164</v>
      </c>
      <c r="D184" s="7">
        <v>7216</v>
      </c>
    </row>
    <row r="185" spans="1:52" x14ac:dyDescent="0.25">
      <c r="A185" s="53" t="s">
        <v>68</v>
      </c>
      <c r="B185" s="1">
        <v>54310</v>
      </c>
      <c r="C185" s="7">
        <v>269</v>
      </c>
      <c r="D185" s="7">
        <v>14789</v>
      </c>
    </row>
    <row r="186" spans="1:52" x14ac:dyDescent="0.25">
      <c r="A186" s="53" t="s">
        <v>69</v>
      </c>
      <c r="B186" s="1">
        <v>57280</v>
      </c>
      <c r="C186" s="7">
        <v>279</v>
      </c>
      <c r="D186" s="7">
        <v>10670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2" x14ac:dyDescent="0.25">
      <c r="A187" s="53" t="s">
        <v>51</v>
      </c>
      <c r="C187" s="7">
        <v>761</v>
      </c>
      <c r="D187" s="7">
        <v>37888</v>
      </c>
      <c r="AF187" s="9"/>
      <c r="AG187" s="9"/>
      <c r="AH187" s="9"/>
      <c r="AI187" s="9"/>
      <c r="AP187" s="9"/>
      <c r="AQ187" s="9"/>
      <c r="AR187" s="9"/>
      <c r="AS187" s="9"/>
    </row>
    <row r="189" spans="1:52" x14ac:dyDescent="0.25">
      <c r="A189" s="26" t="s">
        <v>250</v>
      </c>
      <c r="C189" s="7">
        <f>C36+C43+C74+C88+C94+C112+C124+C168+C181+C187</f>
        <v>57906</v>
      </c>
      <c r="D189" s="7">
        <f>D36+D43+D74+D88+D94+D112+D124+D168+D181+D187</f>
        <v>1602130</v>
      </c>
    </row>
  </sheetData>
  <sortState xmlns:xlrd2="http://schemas.microsoft.com/office/spreadsheetml/2017/richdata2" ref="A171:D188">
    <sortCondition ref="A171:A188"/>
  </sortState>
  <hyperlinks>
    <hyperlink ref="B2" r:id="rId1" display="https://www.jobsandskills.gov.au/data/small-area-labour-markets" xr:uid="{3918C2C2-4E68-4F0B-9E75-BA4B9A3FE166}"/>
    <hyperlink ref="A9" location="Contents!A1" display="Back to contents" xr:uid="{AEEA14A5-A8BC-461C-BDF0-2364F1E448D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D40-C943-4F2C-A221-5F35249BF78C}">
  <sheetPr>
    <tabColor rgb="FF002060"/>
  </sheetPr>
  <dimension ref="A1:BF214"/>
  <sheetViews>
    <sheetView workbookViewId="0">
      <selection activeCell="B193" sqref="B193"/>
    </sheetView>
  </sheetViews>
  <sheetFormatPr defaultRowHeight="15" x14ac:dyDescent="0.25"/>
  <cols>
    <col min="1" max="1" width="20.7109375" customWidth="1"/>
    <col min="2" max="2" width="11.7109375" customWidth="1"/>
    <col min="3" max="3" width="13" customWidth="1"/>
    <col min="4" max="6" width="11.7109375" customWidth="1"/>
  </cols>
  <sheetData>
    <row r="1" spans="1:58" ht="18.75" x14ac:dyDescent="0.3">
      <c r="A1" s="88" t="s">
        <v>484</v>
      </c>
      <c r="B1" s="37"/>
    </row>
    <row r="2" spans="1:58" x14ac:dyDescent="0.25">
      <c r="A2" s="49" t="s">
        <v>364</v>
      </c>
      <c r="B2" s="34" t="s">
        <v>616</v>
      </c>
    </row>
    <row r="3" spans="1:58" x14ac:dyDescent="0.25">
      <c r="A3" s="46" t="s">
        <v>492</v>
      </c>
      <c r="B3" t="s">
        <v>495</v>
      </c>
    </row>
    <row r="4" spans="1:58" s="37" customFormat="1" x14ac:dyDescent="0.25">
      <c r="A4" s="46" t="s">
        <v>333</v>
      </c>
      <c r="B4" s="37" t="s">
        <v>496</v>
      </c>
    </row>
    <row r="5" spans="1:58" x14ac:dyDescent="0.25">
      <c r="A5" s="46" t="s">
        <v>456</v>
      </c>
      <c r="B5" s="37" t="s">
        <v>483</v>
      </c>
    </row>
    <row r="6" spans="1:58" x14ac:dyDescent="0.25">
      <c r="A6" s="46" t="s">
        <v>269</v>
      </c>
      <c r="B6" s="37" t="s">
        <v>383</v>
      </c>
    </row>
    <row r="7" spans="1:58" x14ac:dyDescent="0.25">
      <c r="A7" s="46" t="s">
        <v>270</v>
      </c>
      <c r="B7" s="37" t="s">
        <v>384</v>
      </c>
    </row>
    <row r="8" spans="1:58" x14ac:dyDescent="0.25">
      <c r="A8" s="46" t="s">
        <v>457</v>
      </c>
      <c r="B8" s="52" t="s">
        <v>458</v>
      </c>
    </row>
    <row r="9" spans="1:58" s="37" customFormat="1" x14ac:dyDescent="0.25">
      <c r="A9" s="34" t="s">
        <v>701</v>
      </c>
      <c r="B9" s="52"/>
    </row>
    <row r="10" spans="1:58" x14ac:dyDescent="0.25">
      <c r="A10" s="43"/>
      <c r="B10" s="37"/>
    </row>
    <row r="11" spans="1:58" x14ac:dyDescent="0.25">
      <c r="A11" s="49" t="s">
        <v>454</v>
      </c>
      <c r="B11" s="37"/>
    </row>
    <row r="12" spans="1:58" ht="60" x14ac:dyDescent="0.25">
      <c r="A12" s="61"/>
      <c r="B12" s="90" t="s">
        <v>51</v>
      </c>
      <c r="C12" s="90" t="s">
        <v>398</v>
      </c>
      <c r="D12" s="90" t="s">
        <v>397</v>
      </c>
      <c r="E12" s="90" t="s">
        <v>399</v>
      </c>
      <c r="F12" s="90" t="s">
        <v>50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X12" s="37"/>
      <c r="Y12" s="37"/>
      <c r="Z12" s="37"/>
      <c r="AA12" s="37"/>
      <c r="AB12" s="37"/>
      <c r="AC12" s="37"/>
      <c r="AD12" s="37"/>
      <c r="AE12" s="37"/>
      <c r="AG12" s="37"/>
      <c r="AH12" s="37"/>
      <c r="AI12" s="37"/>
      <c r="AJ12" s="37"/>
      <c r="AK12" s="37"/>
      <c r="AP12" s="37"/>
      <c r="AQ12" s="37"/>
      <c r="AS12" s="37"/>
      <c r="AT12" s="37"/>
      <c r="AU12" s="37"/>
      <c r="AW12" s="37"/>
      <c r="AX12" s="37"/>
      <c r="AY12" s="37"/>
      <c r="BA12" s="37"/>
      <c r="BB12" s="37"/>
      <c r="BC12" s="37"/>
      <c r="BD12" s="37"/>
      <c r="BE12" s="37"/>
      <c r="BF12" s="37"/>
    </row>
    <row r="13" spans="1:58" x14ac:dyDescent="0.25">
      <c r="A13" s="55">
        <v>39539</v>
      </c>
      <c r="B13" s="54">
        <v>32297.925999999999</v>
      </c>
      <c r="C13" s="54">
        <v>12464.608999999999</v>
      </c>
      <c r="D13" s="54">
        <v>4098.0190000000002</v>
      </c>
      <c r="E13" s="54">
        <v>5247.3249999999998</v>
      </c>
      <c r="F13" s="54">
        <v>10487.973000000002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X13" s="9"/>
      <c r="Y13" s="9"/>
      <c r="Z13" s="9"/>
      <c r="AA13" s="9"/>
      <c r="AB13" s="9"/>
      <c r="AC13" s="9"/>
      <c r="AD13" s="9"/>
      <c r="AE13" s="9"/>
      <c r="AG13" s="9"/>
      <c r="AH13" s="9"/>
      <c r="AI13" s="9"/>
      <c r="AJ13" s="9"/>
      <c r="AK13" s="9"/>
      <c r="AP13" s="9"/>
      <c r="AQ13" s="9"/>
      <c r="AS13" s="9"/>
      <c r="AT13" s="9"/>
      <c r="AU13" s="9"/>
      <c r="AW13" s="9"/>
      <c r="AX13" s="9"/>
      <c r="AY13" s="9"/>
      <c r="BA13" s="9"/>
      <c r="BB13" s="9"/>
      <c r="BC13" s="9"/>
      <c r="BD13" s="9"/>
      <c r="BE13" s="9"/>
      <c r="BF13" s="9"/>
    </row>
    <row r="14" spans="1:58" x14ac:dyDescent="0.25">
      <c r="A14" s="55">
        <v>39569</v>
      </c>
      <c r="B14" s="54">
        <v>31464.725999999999</v>
      </c>
      <c r="C14" s="54">
        <v>12144.893</v>
      </c>
      <c r="D14" s="54">
        <v>3948.3919999999998</v>
      </c>
      <c r="E14" s="54">
        <v>5238.3530000000001</v>
      </c>
      <c r="F14" s="54">
        <v>10133.088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X14" s="9"/>
      <c r="Y14" s="9"/>
      <c r="Z14" s="9"/>
      <c r="AA14" s="9"/>
      <c r="AB14" s="9"/>
      <c r="AC14" s="9"/>
      <c r="AD14" s="9"/>
      <c r="AE14" s="9"/>
      <c r="AG14" s="9"/>
      <c r="AH14" s="9"/>
      <c r="AI14" s="9"/>
      <c r="AJ14" s="9"/>
      <c r="AK14" s="9"/>
      <c r="AP14" s="9"/>
      <c r="AQ14" s="9"/>
      <c r="AS14" s="9"/>
      <c r="AT14" s="9"/>
      <c r="AU14" s="9"/>
      <c r="AW14" s="9"/>
      <c r="AX14" s="9"/>
      <c r="AY14" s="9"/>
      <c r="BA14" s="9"/>
      <c r="BB14" s="9"/>
      <c r="BC14" s="9"/>
      <c r="BD14" s="9"/>
      <c r="BE14" s="9"/>
      <c r="BF14" s="9"/>
    </row>
    <row r="15" spans="1:58" x14ac:dyDescent="0.25">
      <c r="A15" s="55">
        <v>39600</v>
      </c>
      <c r="B15" s="54">
        <v>32168.018</v>
      </c>
      <c r="C15" s="54">
        <v>12779.780999999999</v>
      </c>
      <c r="D15" s="54">
        <v>4186.9690000000001</v>
      </c>
      <c r="E15" s="54">
        <v>5182.2790000000005</v>
      </c>
      <c r="F15" s="54">
        <v>10018.989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X15" s="9"/>
      <c r="Y15" s="9"/>
      <c r="Z15" s="9"/>
      <c r="AA15" s="9"/>
      <c r="AB15" s="9"/>
      <c r="AC15" s="9"/>
      <c r="AD15" s="9"/>
      <c r="AE15" s="9"/>
      <c r="AG15" s="9"/>
      <c r="AH15" s="9"/>
      <c r="AI15" s="9"/>
      <c r="AJ15" s="9"/>
      <c r="AK15" s="9"/>
      <c r="AP15" s="9"/>
      <c r="AQ15" s="9"/>
      <c r="AS15" s="9"/>
      <c r="AT15" s="9"/>
      <c r="AU15" s="9"/>
      <c r="AW15" s="9"/>
      <c r="AX15" s="9"/>
      <c r="AY15" s="9"/>
      <c r="BA15" s="9"/>
      <c r="BB15" s="9"/>
      <c r="BC15" s="9"/>
      <c r="BD15" s="9"/>
      <c r="BE15" s="9"/>
      <c r="BF15" s="9"/>
    </row>
    <row r="16" spans="1:58" x14ac:dyDescent="0.25">
      <c r="A16" s="55">
        <v>39630</v>
      </c>
      <c r="B16" s="54">
        <v>31463.492999999999</v>
      </c>
      <c r="C16" s="54">
        <v>12583.048999999999</v>
      </c>
      <c r="D16" s="54">
        <v>4251.1080000000002</v>
      </c>
      <c r="E16" s="54">
        <v>5019.491</v>
      </c>
      <c r="F16" s="54">
        <v>9609.8449999999993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X16" s="9"/>
      <c r="Y16" s="9"/>
      <c r="Z16" s="9"/>
      <c r="AA16" s="9"/>
      <c r="AB16" s="9"/>
      <c r="AC16" s="9"/>
      <c r="AD16" s="9"/>
      <c r="AE16" s="9"/>
      <c r="AG16" s="9"/>
      <c r="AH16" s="9"/>
      <c r="AI16" s="9"/>
      <c r="AJ16" s="9"/>
      <c r="AK16" s="9"/>
      <c r="AP16" s="9"/>
      <c r="AQ16" s="9"/>
      <c r="AS16" s="9"/>
      <c r="AT16" s="9"/>
      <c r="AU16" s="9"/>
      <c r="AW16" s="9"/>
      <c r="AX16" s="9"/>
      <c r="AY16" s="9"/>
      <c r="BA16" s="9"/>
      <c r="BB16" s="9"/>
      <c r="BC16" s="9"/>
      <c r="BD16" s="9"/>
      <c r="BE16" s="9"/>
      <c r="BF16" s="9"/>
    </row>
    <row r="17" spans="1:58" x14ac:dyDescent="0.25">
      <c r="A17" s="55">
        <v>39661</v>
      </c>
      <c r="B17" s="54">
        <v>30511.527999999998</v>
      </c>
      <c r="C17" s="54">
        <v>12707.311000000002</v>
      </c>
      <c r="D17" s="54">
        <v>4179.9080000000004</v>
      </c>
      <c r="E17" s="54">
        <v>4714.0789999999997</v>
      </c>
      <c r="F17" s="54">
        <v>8910.2299999999977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X17" s="9"/>
      <c r="Y17" s="9"/>
      <c r="Z17" s="9"/>
      <c r="AA17" s="9"/>
      <c r="AB17" s="9"/>
      <c r="AC17" s="9"/>
      <c r="AD17" s="9"/>
      <c r="AE17" s="9"/>
      <c r="AG17" s="9"/>
      <c r="AH17" s="9"/>
      <c r="AI17" s="9"/>
      <c r="AJ17" s="9"/>
      <c r="AK17" s="9"/>
      <c r="AP17" s="9"/>
      <c r="AQ17" s="9"/>
      <c r="AS17" s="9"/>
      <c r="AT17" s="9"/>
      <c r="AU17" s="9"/>
      <c r="AW17" s="9"/>
      <c r="AX17" s="9"/>
      <c r="AY17" s="9"/>
      <c r="BA17" s="9"/>
      <c r="BB17" s="9"/>
      <c r="BC17" s="9"/>
      <c r="BD17" s="9"/>
      <c r="BE17" s="9"/>
      <c r="BF17" s="9"/>
    </row>
    <row r="18" spans="1:58" x14ac:dyDescent="0.25">
      <c r="A18" s="55">
        <v>39692</v>
      </c>
      <c r="B18" s="54">
        <v>29377.095000000001</v>
      </c>
      <c r="C18" s="54">
        <v>12195.380999999999</v>
      </c>
      <c r="D18" s="54">
        <v>4062.922</v>
      </c>
      <c r="E18" s="54">
        <v>4427.2299999999996</v>
      </c>
      <c r="F18" s="54">
        <v>8691.5619999999999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/>
      <c r="AE18" s="9"/>
      <c r="AG18" s="9"/>
      <c r="AH18" s="9"/>
      <c r="AI18" s="9"/>
      <c r="AJ18" s="9"/>
      <c r="AK18" s="9"/>
      <c r="AP18" s="9"/>
      <c r="AQ18" s="9"/>
      <c r="AS18" s="9"/>
      <c r="AT18" s="9"/>
      <c r="AU18" s="9"/>
      <c r="AW18" s="9"/>
      <c r="AX18" s="9"/>
      <c r="AY18" s="9"/>
      <c r="BA18" s="9"/>
      <c r="BB18" s="9"/>
      <c r="BC18" s="9"/>
      <c r="BD18" s="9"/>
      <c r="BE18" s="9"/>
      <c r="BF18" s="9"/>
    </row>
    <row r="19" spans="1:58" x14ac:dyDescent="0.25">
      <c r="A19" s="55">
        <v>39722</v>
      </c>
      <c r="B19" s="54">
        <v>29386.725999999999</v>
      </c>
      <c r="C19" s="54">
        <v>12671.288</v>
      </c>
      <c r="D19" s="54">
        <v>4006.9250000000002</v>
      </c>
      <c r="E19" s="54">
        <v>4102.1120000000001</v>
      </c>
      <c r="F19" s="54">
        <v>8606.400999999998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X19" s="9"/>
      <c r="Y19" s="9"/>
      <c r="Z19" s="9"/>
      <c r="AA19" s="9"/>
      <c r="AB19" s="9"/>
      <c r="AC19" s="9"/>
      <c r="AD19" s="9"/>
      <c r="AE19" s="9"/>
      <c r="AG19" s="9"/>
      <c r="AH19" s="9"/>
      <c r="AI19" s="9"/>
      <c r="AJ19" s="9"/>
      <c r="AK19" s="9"/>
      <c r="AP19" s="9"/>
      <c r="AQ19" s="9"/>
      <c r="AS19" s="9"/>
      <c r="AT19" s="9"/>
      <c r="AU19" s="9"/>
      <c r="AW19" s="9"/>
      <c r="AX19" s="9"/>
      <c r="AY19" s="9"/>
      <c r="BA19" s="9"/>
      <c r="BB19" s="9"/>
      <c r="BC19" s="9"/>
      <c r="BD19" s="9"/>
      <c r="BE19" s="9"/>
      <c r="BF19" s="9"/>
    </row>
    <row r="20" spans="1:58" x14ac:dyDescent="0.25">
      <c r="A20" s="55">
        <v>39753</v>
      </c>
      <c r="B20" s="54">
        <v>26063.609</v>
      </c>
      <c r="C20" s="54">
        <v>11943.295</v>
      </c>
      <c r="D20" s="54">
        <v>3581.54</v>
      </c>
      <c r="E20" s="54">
        <v>3520.779</v>
      </c>
      <c r="F20" s="54">
        <v>7017.9950000000008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X20" s="9"/>
      <c r="Y20" s="9"/>
      <c r="Z20" s="9"/>
      <c r="AA20" s="9"/>
      <c r="AB20" s="9"/>
      <c r="AC20" s="9"/>
      <c r="AD20" s="9"/>
      <c r="AE20" s="9"/>
      <c r="AG20" s="9"/>
      <c r="AH20" s="9"/>
      <c r="AI20" s="9"/>
      <c r="AJ20" s="9"/>
      <c r="AK20" s="9"/>
      <c r="AP20" s="9"/>
      <c r="AQ20" s="9"/>
      <c r="AS20" s="9"/>
      <c r="AT20" s="9"/>
      <c r="AU20" s="9"/>
      <c r="AW20" s="9"/>
      <c r="AX20" s="9"/>
      <c r="AY20" s="9"/>
      <c r="BA20" s="9"/>
      <c r="BB20" s="9"/>
      <c r="BC20" s="9"/>
      <c r="BD20" s="9"/>
      <c r="BE20" s="9"/>
      <c r="BF20" s="9"/>
    </row>
    <row r="21" spans="1:58" x14ac:dyDescent="0.25">
      <c r="A21" s="55">
        <v>39783</v>
      </c>
      <c r="B21" s="54">
        <v>24244.098000000002</v>
      </c>
      <c r="C21" s="54">
        <v>11086.993</v>
      </c>
      <c r="D21" s="54">
        <v>3259.6529999999998</v>
      </c>
      <c r="E21" s="54">
        <v>3374.884</v>
      </c>
      <c r="F21" s="54">
        <v>6522.5680000000011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X21" s="9"/>
      <c r="Y21" s="9"/>
      <c r="Z21" s="9"/>
      <c r="AA21" s="9"/>
      <c r="AB21" s="9"/>
      <c r="AC21" s="9"/>
      <c r="AD21" s="9"/>
      <c r="AE21" s="9"/>
      <c r="AG21" s="9"/>
      <c r="AH21" s="9"/>
      <c r="AI21" s="9"/>
      <c r="AJ21" s="9"/>
      <c r="AK21" s="9"/>
      <c r="AP21" s="9"/>
      <c r="AQ21" s="9"/>
      <c r="AS21" s="9"/>
      <c r="AT21" s="9"/>
      <c r="AU21" s="9"/>
      <c r="AW21" s="9"/>
      <c r="AX21" s="9"/>
      <c r="AY21" s="9"/>
      <c r="BA21" s="9"/>
      <c r="BB21" s="9"/>
      <c r="BC21" s="9"/>
      <c r="BD21" s="9"/>
      <c r="BE21" s="9"/>
      <c r="BF21" s="9"/>
    </row>
    <row r="22" spans="1:58" x14ac:dyDescent="0.25">
      <c r="A22" s="55">
        <v>39814</v>
      </c>
      <c r="B22" s="54">
        <v>20983.690999999999</v>
      </c>
      <c r="C22" s="54">
        <v>8924.1280000000006</v>
      </c>
      <c r="D22" s="54">
        <v>2788.9639999999999</v>
      </c>
      <c r="E22" s="54">
        <v>3075.4560000000001</v>
      </c>
      <c r="F22" s="54">
        <v>6195.1429999999982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X22" s="9"/>
      <c r="Y22" s="9"/>
      <c r="Z22" s="9"/>
      <c r="AA22" s="9"/>
      <c r="AB22" s="9"/>
      <c r="AC22" s="9"/>
      <c r="AD22" s="9"/>
      <c r="AE22" s="9"/>
      <c r="AG22" s="9"/>
      <c r="AH22" s="9"/>
      <c r="AI22" s="9"/>
      <c r="AJ22" s="9"/>
      <c r="AK22" s="9"/>
      <c r="AP22" s="9"/>
      <c r="AQ22" s="9"/>
      <c r="AS22" s="9"/>
      <c r="AT22" s="9"/>
      <c r="AU22" s="9"/>
      <c r="AW22" s="9"/>
      <c r="AX22" s="9"/>
      <c r="AY22" s="9"/>
      <c r="BA22" s="9"/>
      <c r="BB22" s="9"/>
      <c r="BC22" s="9"/>
      <c r="BD22" s="9"/>
      <c r="BE22" s="9"/>
      <c r="BF22" s="9"/>
    </row>
    <row r="23" spans="1:58" x14ac:dyDescent="0.25">
      <c r="A23" s="55">
        <v>39845</v>
      </c>
      <c r="B23" s="54">
        <v>18552.866000000002</v>
      </c>
      <c r="C23" s="54">
        <v>7617.7710000000006</v>
      </c>
      <c r="D23" s="54">
        <v>2474.4989999999998</v>
      </c>
      <c r="E23" s="54">
        <v>2698.1729999999998</v>
      </c>
      <c r="F23" s="54">
        <v>5762.4230000000016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X23" s="9"/>
      <c r="Y23" s="9"/>
      <c r="Z23" s="9"/>
      <c r="AA23" s="9"/>
      <c r="AB23" s="9"/>
      <c r="AC23" s="9"/>
      <c r="AD23" s="9"/>
      <c r="AE23" s="9"/>
      <c r="AG23" s="9"/>
      <c r="AH23" s="9"/>
      <c r="AI23" s="9"/>
      <c r="AJ23" s="9"/>
      <c r="AK23" s="9"/>
      <c r="AP23" s="9"/>
      <c r="AQ23" s="9"/>
      <c r="AS23" s="9"/>
      <c r="AT23" s="9"/>
      <c r="AU23" s="9"/>
      <c r="AW23" s="9"/>
      <c r="AX23" s="9"/>
      <c r="AY23" s="9"/>
      <c r="BA23" s="9"/>
      <c r="BB23" s="9"/>
      <c r="BC23" s="9"/>
      <c r="BD23" s="9"/>
      <c r="BE23" s="9"/>
      <c r="BF23" s="9"/>
    </row>
    <row r="24" spans="1:58" x14ac:dyDescent="0.25">
      <c r="A24" s="55">
        <v>39873</v>
      </c>
      <c r="B24" s="54">
        <v>16149.175999999999</v>
      </c>
      <c r="C24" s="54">
        <v>6411.6989999999996</v>
      </c>
      <c r="D24" s="54">
        <v>2106.3409999999999</v>
      </c>
      <c r="E24" s="54">
        <v>2594.797</v>
      </c>
      <c r="F24" s="54">
        <v>5036.3389999999981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X24" s="9"/>
      <c r="Y24" s="9"/>
      <c r="Z24" s="9"/>
      <c r="AA24" s="9"/>
      <c r="AB24" s="9"/>
      <c r="AC24" s="9"/>
      <c r="AD24" s="9"/>
      <c r="AE24" s="9"/>
      <c r="AG24" s="9"/>
      <c r="AH24" s="9"/>
      <c r="AI24" s="9"/>
      <c r="AJ24" s="9"/>
      <c r="AK24" s="9"/>
      <c r="AP24" s="9"/>
      <c r="AQ24" s="9"/>
      <c r="AS24" s="9"/>
      <c r="AT24" s="9"/>
      <c r="AU24" s="9"/>
      <c r="AW24" s="9"/>
      <c r="AX24" s="9"/>
      <c r="AY24" s="9"/>
      <c r="BA24" s="9"/>
      <c r="BB24" s="9"/>
      <c r="BC24" s="9"/>
      <c r="BD24" s="9"/>
      <c r="BE24" s="9"/>
      <c r="BF24" s="9"/>
    </row>
    <row r="25" spans="1:58" x14ac:dyDescent="0.25">
      <c r="A25" s="55">
        <v>39904</v>
      </c>
      <c r="B25" s="54">
        <v>15970.924999999999</v>
      </c>
      <c r="C25" s="54">
        <v>6331.4660000000003</v>
      </c>
      <c r="D25" s="54">
        <v>2095.7640000000001</v>
      </c>
      <c r="E25" s="54">
        <v>2626.3270000000002</v>
      </c>
      <c r="F25" s="54">
        <v>4917.3679999999986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X25" s="9"/>
      <c r="Y25" s="9"/>
      <c r="Z25" s="9"/>
      <c r="AA25" s="9"/>
      <c r="AB25" s="9"/>
      <c r="AC25" s="9"/>
      <c r="AD25" s="9"/>
      <c r="AE25" s="9"/>
      <c r="AG25" s="9"/>
      <c r="AH25" s="9"/>
      <c r="AI25" s="9"/>
      <c r="AJ25" s="9"/>
      <c r="AK25" s="9"/>
      <c r="AP25" s="9"/>
      <c r="AQ25" s="9"/>
      <c r="AS25" s="9"/>
      <c r="AT25" s="9"/>
      <c r="AU25" s="9"/>
      <c r="AW25" s="9"/>
      <c r="AX25" s="9"/>
      <c r="AY25" s="9"/>
      <c r="BA25" s="9"/>
      <c r="BB25" s="9"/>
      <c r="BC25" s="9"/>
      <c r="BD25" s="9"/>
      <c r="BE25" s="9"/>
      <c r="BF25" s="9"/>
    </row>
    <row r="26" spans="1:58" x14ac:dyDescent="0.25">
      <c r="A26" s="55">
        <v>39934</v>
      </c>
      <c r="B26" s="54">
        <v>15723.329</v>
      </c>
      <c r="C26" s="54">
        <v>6277.7170000000006</v>
      </c>
      <c r="D26" s="54">
        <v>2086.3470000000002</v>
      </c>
      <c r="E26" s="54">
        <v>2607.1610000000001</v>
      </c>
      <c r="F26" s="54">
        <v>4752.1039999999994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X26" s="9"/>
      <c r="Y26" s="9"/>
      <c r="Z26" s="9"/>
      <c r="AA26" s="9"/>
      <c r="AB26" s="9"/>
      <c r="AC26" s="9"/>
      <c r="AD26" s="9"/>
      <c r="AE26" s="9"/>
      <c r="AG26" s="9"/>
      <c r="AH26" s="9"/>
      <c r="AI26" s="9"/>
      <c r="AJ26" s="9"/>
      <c r="AK26" s="9"/>
      <c r="AP26" s="9"/>
      <c r="AQ26" s="9"/>
      <c r="AS26" s="9"/>
      <c r="AT26" s="9"/>
      <c r="AU26" s="9"/>
      <c r="AW26" s="9"/>
      <c r="AX26" s="9"/>
      <c r="AY26" s="9"/>
      <c r="BA26" s="9"/>
      <c r="BB26" s="9"/>
      <c r="BC26" s="9"/>
      <c r="BD26" s="9"/>
      <c r="BE26" s="9"/>
      <c r="BF26" s="9"/>
    </row>
    <row r="27" spans="1:58" x14ac:dyDescent="0.25">
      <c r="A27" s="55">
        <v>39965</v>
      </c>
      <c r="B27" s="54">
        <v>15394.145</v>
      </c>
      <c r="C27" s="54">
        <v>6181.4970000000003</v>
      </c>
      <c r="D27" s="54">
        <v>1966.885</v>
      </c>
      <c r="E27" s="54">
        <v>2396.4360000000001</v>
      </c>
      <c r="F27" s="54">
        <v>4849.3270000000011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X27" s="9"/>
      <c r="Y27" s="9"/>
      <c r="Z27" s="9"/>
      <c r="AA27" s="9"/>
      <c r="AB27" s="9"/>
      <c r="AC27" s="9"/>
      <c r="AD27" s="9"/>
      <c r="AE27" s="9"/>
      <c r="AG27" s="9"/>
      <c r="AH27" s="9"/>
      <c r="AI27" s="9"/>
      <c r="AJ27" s="9"/>
      <c r="AK27" s="9"/>
      <c r="AP27" s="9"/>
      <c r="AQ27" s="9"/>
      <c r="AS27" s="9"/>
      <c r="AT27" s="9"/>
      <c r="AU27" s="9"/>
      <c r="AW27" s="9"/>
      <c r="AX27" s="9"/>
      <c r="AY27" s="9"/>
      <c r="BA27" s="9"/>
      <c r="BB27" s="9"/>
      <c r="BC27" s="9"/>
      <c r="BD27" s="9"/>
      <c r="BE27" s="9"/>
      <c r="BF27" s="9"/>
    </row>
    <row r="28" spans="1:58" x14ac:dyDescent="0.25">
      <c r="A28" s="55">
        <v>39995</v>
      </c>
      <c r="B28" s="54">
        <v>14740.446</v>
      </c>
      <c r="C28" s="54">
        <v>6336.0230000000001</v>
      </c>
      <c r="D28" s="54">
        <v>1883.4380000000001</v>
      </c>
      <c r="E28" s="54">
        <v>1882.8600000000001</v>
      </c>
      <c r="F28" s="54">
        <v>4638.1249999999982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X28" s="9"/>
      <c r="Y28" s="9"/>
      <c r="Z28" s="9"/>
      <c r="AA28" s="9"/>
      <c r="AB28" s="9"/>
      <c r="AC28" s="9"/>
      <c r="AD28" s="9"/>
      <c r="AE28" s="9"/>
      <c r="AG28" s="9"/>
      <c r="AH28" s="9"/>
      <c r="AI28" s="9"/>
      <c r="AJ28" s="9"/>
      <c r="AK28" s="9"/>
      <c r="AP28" s="9"/>
      <c r="AQ28" s="9"/>
      <c r="AS28" s="9"/>
      <c r="AT28" s="9"/>
      <c r="AU28" s="9"/>
      <c r="AW28" s="9"/>
      <c r="AX28" s="9"/>
      <c r="AY28" s="9"/>
      <c r="BA28" s="9"/>
      <c r="BB28" s="9"/>
      <c r="BC28" s="9"/>
      <c r="BD28" s="9"/>
      <c r="BE28" s="9"/>
      <c r="BF28" s="9"/>
    </row>
    <row r="29" spans="1:58" x14ac:dyDescent="0.25">
      <c r="A29" s="55">
        <v>40026</v>
      </c>
      <c r="B29" s="54">
        <v>16221.05</v>
      </c>
      <c r="C29" s="54">
        <v>6779.1119999999992</v>
      </c>
      <c r="D29" s="54">
        <v>2020.903</v>
      </c>
      <c r="E29" s="54">
        <v>2378.125</v>
      </c>
      <c r="F29" s="54">
        <v>5042.91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X29" s="9"/>
      <c r="Y29" s="9"/>
      <c r="Z29" s="9"/>
      <c r="AA29" s="9"/>
      <c r="AB29" s="9"/>
      <c r="AC29" s="9"/>
      <c r="AD29" s="9"/>
      <c r="AE29" s="9"/>
      <c r="AG29" s="9"/>
      <c r="AH29" s="9"/>
      <c r="AI29" s="9"/>
      <c r="AJ29" s="9"/>
      <c r="AK29" s="9"/>
      <c r="AP29" s="9"/>
      <c r="AQ29" s="9"/>
      <c r="AS29" s="9"/>
      <c r="AT29" s="9"/>
      <c r="AU29" s="9"/>
      <c r="AW29" s="9"/>
      <c r="AX29" s="9"/>
      <c r="AY29" s="9"/>
      <c r="BA29" s="9"/>
      <c r="BB29" s="9"/>
      <c r="BC29" s="9"/>
      <c r="BD29" s="9"/>
      <c r="BE29" s="9"/>
      <c r="BF29" s="9"/>
    </row>
    <row r="30" spans="1:58" x14ac:dyDescent="0.25">
      <c r="A30" s="55">
        <v>40057</v>
      </c>
      <c r="B30" s="54">
        <v>16686.625</v>
      </c>
      <c r="C30" s="54">
        <v>6567.0070000000005</v>
      </c>
      <c r="D30" s="54">
        <v>2149.6080000000002</v>
      </c>
      <c r="E30" s="54">
        <v>2586.8609999999999</v>
      </c>
      <c r="F30" s="54">
        <v>5383.1489999999985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X30" s="9"/>
      <c r="Y30" s="9"/>
      <c r="Z30" s="9"/>
      <c r="AA30" s="9"/>
      <c r="AB30" s="9"/>
      <c r="AC30" s="9"/>
      <c r="AD30" s="9"/>
      <c r="AE30" s="9"/>
      <c r="AG30" s="9"/>
      <c r="AH30" s="9"/>
      <c r="AI30" s="9"/>
      <c r="AJ30" s="9"/>
      <c r="AK30" s="9"/>
      <c r="AP30" s="9"/>
      <c r="AQ30" s="9"/>
      <c r="AS30" s="9"/>
      <c r="AT30" s="9"/>
      <c r="AU30" s="9"/>
      <c r="AW30" s="9"/>
      <c r="AX30" s="9"/>
      <c r="AY30" s="9"/>
      <c r="BA30" s="9"/>
      <c r="BB30" s="9"/>
      <c r="BC30" s="9"/>
      <c r="BD30" s="9"/>
      <c r="BE30" s="9"/>
      <c r="BF30" s="9"/>
    </row>
    <row r="31" spans="1:58" x14ac:dyDescent="0.25">
      <c r="A31" s="55">
        <v>40087</v>
      </c>
      <c r="B31" s="54">
        <v>16764.855</v>
      </c>
      <c r="C31" s="54">
        <v>6233.652</v>
      </c>
      <c r="D31" s="54">
        <v>2114.8009999999999</v>
      </c>
      <c r="E31" s="54">
        <v>2728.1039999999998</v>
      </c>
      <c r="F31" s="54">
        <v>5688.2980000000007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X31" s="9"/>
      <c r="Y31" s="9"/>
      <c r="Z31" s="9"/>
      <c r="AA31" s="9"/>
      <c r="AB31" s="9"/>
      <c r="AC31" s="9"/>
      <c r="AD31" s="9"/>
      <c r="AE31" s="9"/>
      <c r="AG31" s="9"/>
      <c r="AH31" s="9"/>
      <c r="AI31" s="9"/>
      <c r="AJ31" s="9"/>
      <c r="AK31" s="9"/>
      <c r="AP31" s="9"/>
      <c r="AQ31" s="9"/>
      <c r="AS31" s="9"/>
      <c r="AT31" s="9"/>
      <c r="AU31" s="9"/>
      <c r="AW31" s="9"/>
      <c r="AX31" s="9"/>
      <c r="AY31" s="9"/>
      <c r="BA31" s="9"/>
      <c r="BB31" s="9"/>
      <c r="BC31" s="9"/>
      <c r="BD31" s="9"/>
      <c r="BE31" s="9"/>
      <c r="BF31" s="9"/>
    </row>
    <row r="32" spans="1:58" x14ac:dyDescent="0.25">
      <c r="A32" s="55">
        <v>40118</v>
      </c>
      <c r="B32" s="54">
        <v>17157.475999999999</v>
      </c>
      <c r="C32" s="54">
        <v>6309.8</v>
      </c>
      <c r="D32" s="54">
        <v>2096.692</v>
      </c>
      <c r="E32" s="54">
        <v>2997.2719999999999</v>
      </c>
      <c r="F32" s="54">
        <v>5753.7120000000004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X32" s="9"/>
      <c r="Y32" s="9"/>
      <c r="Z32" s="9"/>
      <c r="AA32" s="9"/>
      <c r="AB32" s="9"/>
      <c r="AC32" s="9"/>
      <c r="AD32" s="9"/>
      <c r="AE32" s="9"/>
      <c r="AG32" s="9"/>
      <c r="AH32" s="9"/>
      <c r="AI32" s="9"/>
      <c r="AJ32" s="9"/>
      <c r="AK32" s="9"/>
      <c r="AP32" s="9"/>
      <c r="AQ32" s="9"/>
      <c r="AS32" s="9"/>
      <c r="AT32" s="9"/>
      <c r="AU32" s="9"/>
      <c r="AW32" s="9"/>
      <c r="AX32" s="9"/>
      <c r="AY32" s="9"/>
      <c r="BA32" s="9"/>
      <c r="BB32" s="9"/>
      <c r="BC32" s="9"/>
      <c r="BD32" s="9"/>
      <c r="BE32" s="9"/>
      <c r="BF32" s="9"/>
    </row>
    <row r="33" spans="1:58" x14ac:dyDescent="0.25">
      <c r="A33" s="55">
        <v>40148</v>
      </c>
      <c r="B33" s="54">
        <v>17928.044000000002</v>
      </c>
      <c r="C33" s="54">
        <v>6437.1569999999992</v>
      </c>
      <c r="D33" s="54">
        <v>2441.277</v>
      </c>
      <c r="E33" s="54">
        <v>3146.4759999999997</v>
      </c>
      <c r="F33" s="54">
        <v>5903.1340000000027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X33" s="9"/>
      <c r="Y33" s="9"/>
      <c r="Z33" s="9"/>
      <c r="AA33" s="9"/>
      <c r="AB33" s="9"/>
      <c r="AC33" s="9"/>
      <c r="AD33" s="9"/>
      <c r="AE33" s="9"/>
      <c r="AG33" s="9"/>
      <c r="AH33" s="9"/>
      <c r="AI33" s="9"/>
      <c r="AJ33" s="9"/>
      <c r="AK33" s="9"/>
      <c r="AP33" s="9"/>
      <c r="AQ33" s="9"/>
      <c r="AS33" s="9"/>
      <c r="AT33" s="9"/>
      <c r="AU33" s="9"/>
      <c r="AW33" s="9"/>
      <c r="AX33" s="9"/>
      <c r="AY33" s="9"/>
      <c r="BA33" s="9"/>
      <c r="BB33" s="9"/>
      <c r="BC33" s="9"/>
      <c r="BD33" s="9"/>
      <c r="BE33" s="9"/>
      <c r="BF33" s="9"/>
    </row>
    <row r="34" spans="1:58" x14ac:dyDescent="0.25">
      <c r="A34" s="55">
        <v>40179</v>
      </c>
      <c r="B34" s="54">
        <v>19059.538</v>
      </c>
      <c r="C34" s="54">
        <v>6944.2340000000004</v>
      </c>
      <c r="D34" s="54">
        <v>2636.982</v>
      </c>
      <c r="E34" s="54">
        <v>3203.9989999999998</v>
      </c>
      <c r="F34" s="54">
        <v>6274.3230000000003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X34" s="9"/>
      <c r="Y34" s="9"/>
      <c r="Z34" s="9"/>
      <c r="AA34" s="9"/>
      <c r="AB34" s="9"/>
      <c r="AC34" s="9"/>
      <c r="AD34" s="9"/>
      <c r="AE34" s="9"/>
      <c r="AG34" s="9"/>
      <c r="AH34" s="9"/>
      <c r="AI34" s="9"/>
      <c r="AJ34" s="9"/>
      <c r="AK34" s="9"/>
      <c r="AP34" s="9"/>
      <c r="AQ34" s="9"/>
      <c r="AS34" s="9"/>
      <c r="AT34" s="9"/>
      <c r="AU34" s="9"/>
      <c r="AW34" s="9"/>
      <c r="AX34" s="9"/>
      <c r="AY34" s="9"/>
      <c r="BA34" s="9"/>
      <c r="BB34" s="9"/>
      <c r="BC34" s="9"/>
      <c r="BD34" s="9"/>
      <c r="BE34" s="9"/>
      <c r="BF34" s="9"/>
    </row>
    <row r="35" spans="1:58" x14ac:dyDescent="0.25">
      <c r="A35" s="55">
        <v>40210</v>
      </c>
      <c r="B35" s="54">
        <v>20352.773000000001</v>
      </c>
      <c r="C35" s="54">
        <v>7380.2029999999995</v>
      </c>
      <c r="D35" s="54">
        <v>2788.654</v>
      </c>
      <c r="E35" s="54">
        <v>3485.6779999999999</v>
      </c>
      <c r="F35" s="54">
        <v>6698.2380000000012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X35" s="9"/>
      <c r="Y35" s="9"/>
      <c r="Z35" s="9"/>
      <c r="AA35" s="9"/>
      <c r="AB35" s="9"/>
      <c r="AC35" s="9"/>
      <c r="AD35" s="9"/>
      <c r="AE35" s="9"/>
      <c r="AG35" s="9"/>
      <c r="AH35" s="9"/>
      <c r="AI35" s="9"/>
      <c r="AJ35" s="9"/>
      <c r="AK35" s="9"/>
      <c r="AP35" s="9"/>
      <c r="AQ35" s="9"/>
      <c r="AS35" s="9"/>
      <c r="AT35" s="9"/>
      <c r="AU35" s="9"/>
      <c r="AW35" s="9"/>
      <c r="AX35" s="9"/>
      <c r="AY35" s="9"/>
      <c r="BA35" s="9"/>
      <c r="BB35" s="9"/>
      <c r="BC35" s="9"/>
      <c r="BD35" s="9"/>
      <c r="BE35" s="9"/>
      <c r="BF35" s="9"/>
    </row>
    <row r="36" spans="1:58" x14ac:dyDescent="0.25">
      <c r="A36" s="55">
        <v>40238</v>
      </c>
      <c r="B36" s="54">
        <v>20284.391</v>
      </c>
      <c r="C36" s="54">
        <v>7482.4110000000001</v>
      </c>
      <c r="D36" s="54">
        <v>2939.4259999999999</v>
      </c>
      <c r="E36" s="54">
        <v>3231.5940000000001</v>
      </c>
      <c r="F36" s="54">
        <v>6630.96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X36" s="9"/>
      <c r="Y36" s="9"/>
      <c r="Z36" s="9"/>
      <c r="AA36" s="9"/>
      <c r="AB36" s="9"/>
      <c r="AC36" s="9"/>
      <c r="AD36" s="9"/>
      <c r="AE36" s="9"/>
      <c r="AG36" s="9"/>
      <c r="AH36" s="9"/>
      <c r="AI36" s="9"/>
      <c r="AJ36" s="9"/>
      <c r="AK36" s="9"/>
      <c r="AP36" s="9"/>
      <c r="AQ36" s="9"/>
      <c r="AS36" s="9"/>
      <c r="AT36" s="9"/>
      <c r="AU36" s="9"/>
      <c r="AW36" s="9"/>
      <c r="AX36" s="9"/>
      <c r="AY36" s="9"/>
      <c r="BA36" s="9"/>
      <c r="BB36" s="9"/>
      <c r="BC36" s="9"/>
      <c r="BD36" s="9"/>
      <c r="BE36" s="9"/>
      <c r="BF36" s="9"/>
    </row>
    <row r="37" spans="1:58" x14ac:dyDescent="0.25">
      <c r="A37" s="55">
        <v>40269</v>
      </c>
      <c r="B37" s="54">
        <v>20478.048999999999</v>
      </c>
      <c r="C37" s="54">
        <v>7667.6109999999999</v>
      </c>
      <c r="D37" s="54">
        <v>2833.4810000000002</v>
      </c>
      <c r="E37" s="54">
        <v>3458.3209999999999</v>
      </c>
      <c r="F37" s="54">
        <v>6518.6359999999986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X37" s="9"/>
      <c r="Y37" s="9"/>
      <c r="Z37" s="9"/>
      <c r="AA37" s="9"/>
      <c r="AB37" s="9"/>
      <c r="AC37" s="9"/>
      <c r="AD37" s="9"/>
      <c r="AE37" s="9"/>
      <c r="AG37" s="9"/>
      <c r="AH37" s="9"/>
      <c r="AI37" s="9"/>
      <c r="AJ37" s="9"/>
      <c r="AK37" s="9"/>
      <c r="AP37" s="9"/>
      <c r="AQ37" s="9"/>
      <c r="AS37" s="9"/>
      <c r="AT37" s="9"/>
      <c r="AU37" s="9"/>
      <c r="AW37" s="9"/>
      <c r="AX37" s="9"/>
      <c r="AY37" s="9"/>
      <c r="BA37" s="9"/>
      <c r="BB37" s="9"/>
      <c r="BC37" s="9"/>
      <c r="BD37" s="9"/>
      <c r="BE37" s="9"/>
      <c r="BF37" s="9"/>
    </row>
    <row r="38" spans="1:58" x14ac:dyDescent="0.25">
      <c r="A38" s="55">
        <v>40299</v>
      </c>
      <c r="B38" s="54">
        <v>21732.222000000002</v>
      </c>
      <c r="C38" s="54">
        <v>8217.6890000000003</v>
      </c>
      <c r="D38" s="54">
        <v>3040.777</v>
      </c>
      <c r="E38" s="54">
        <v>3502.1849999999999</v>
      </c>
      <c r="F38" s="54">
        <v>6971.5710000000017</v>
      </c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X38" s="9"/>
      <c r="Y38" s="9"/>
      <c r="Z38" s="9"/>
      <c r="AA38" s="9"/>
      <c r="AB38" s="9"/>
      <c r="AC38" s="9"/>
      <c r="AD38" s="9"/>
      <c r="AE38" s="9"/>
      <c r="AG38" s="9"/>
      <c r="AH38" s="9"/>
      <c r="AI38" s="9"/>
      <c r="AJ38" s="9"/>
      <c r="AK38" s="9"/>
      <c r="AP38" s="9"/>
      <c r="AQ38" s="9"/>
      <c r="AS38" s="9"/>
      <c r="AT38" s="9"/>
      <c r="AU38" s="9"/>
      <c r="AW38" s="9"/>
      <c r="AX38" s="9"/>
      <c r="AY38" s="9"/>
      <c r="BA38" s="9"/>
      <c r="BB38" s="9"/>
      <c r="BC38" s="9"/>
      <c r="BD38" s="9"/>
      <c r="BE38" s="9"/>
      <c r="BF38" s="9"/>
    </row>
    <row r="39" spans="1:58" x14ac:dyDescent="0.25">
      <c r="A39" s="55">
        <v>40330</v>
      </c>
      <c r="B39" s="54">
        <v>21610.436000000002</v>
      </c>
      <c r="C39" s="54">
        <v>7952.8530000000001</v>
      </c>
      <c r="D39" s="54">
        <v>3057.0129999999999</v>
      </c>
      <c r="E39" s="54">
        <v>3693.7370000000001</v>
      </c>
      <c r="F39" s="54">
        <v>6906.8330000000033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X39" s="9"/>
      <c r="Y39" s="9"/>
      <c r="Z39" s="9"/>
      <c r="AA39" s="9"/>
      <c r="AB39" s="9"/>
      <c r="AC39" s="9"/>
      <c r="AD39" s="9"/>
      <c r="AE39" s="9"/>
      <c r="AG39" s="9"/>
      <c r="AH39" s="9"/>
      <c r="AI39" s="9"/>
      <c r="AJ39" s="9"/>
      <c r="AK39" s="9"/>
      <c r="AP39" s="9"/>
      <c r="AQ39" s="9"/>
      <c r="AS39" s="9"/>
      <c r="AT39" s="9"/>
      <c r="AU39" s="9"/>
      <c r="AW39" s="9"/>
      <c r="AX39" s="9"/>
      <c r="AY39" s="9"/>
      <c r="BA39" s="9"/>
      <c r="BB39" s="9"/>
      <c r="BC39" s="9"/>
      <c r="BD39" s="9"/>
      <c r="BE39" s="9"/>
      <c r="BF39" s="9"/>
    </row>
    <row r="40" spans="1:58" x14ac:dyDescent="0.25">
      <c r="A40" s="55">
        <v>40360</v>
      </c>
      <c r="B40" s="54">
        <v>22602.036</v>
      </c>
      <c r="C40" s="54">
        <v>8325.0020000000004</v>
      </c>
      <c r="D40" s="54">
        <v>3355.4009999999998</v>
      </c>
      <c r="E40" s="54">
        <v>3925.6120000000001</v>
      </c>
      <c r="F40" s="54">
        <v>6996.0209999999997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X40" s="9"/>
      <c r="Y40" s="9"/>
      <c r="Z40" s="9"/>
      <c r="AA40" s="9"/>
      <c r="AB40" s="9"/>
      <c r="AC40" s="9"/>
      <c r="AD40" s="9"/>
      <c r="AE40" s="9"/>
      <c r="AG40" s="9"/>
      <c r="AH40" s="9"/>
      <c r="AI40" s="9"/>
      <c r="AJ40" s="9"/>
      <c r="AK40" s="9"/>
      <c r="AP40" s="9"/>
      <c r="AQ40" s="9"/>
      <c r="AS40" s="9"/>
      <c r="AT40" s="9"/>
      <c r="AU40" s="9"/>
      <c r="AW40" s="9"/>
      <c r="AX40" s="9"/>
      <c r="AY40" s="9"/>
      <c r="BA40" s="9"/>
      <c r="BB40" s="9"/>
      <c r="BC40" s="9"/>
      <c r="BD40" s="9"/>
      <c r="BE40" s="9"/>
      <c r="BF40" s="9"/>
    </row>
    <row r="41" spans="1:58" x14ac:dyDescent="0.25">
      <c r="A41" s="55">
        <v>40391</v>
      </c>
      <c r="B41" s="54">
        <v>23188.477999999999</v>
      </c>
      <c r="C41" s="54">
        <v>8596.8420000000006</v>
      </c>
      <c r="D41" s="54">
        <v>3204.11</v>
      </c>
      <c r="E41" s="54">
        <v>4055.0770000000002</v>
      </c>
      <c r="F41" s="54">
        <v>7332.4489999999978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X41" s="9"/>
      <c r="Y41" s="9"/>
      <c r="Z41" s="9"/>
      <c r="AA41" s="9"/>
      <c r="AB41" s="9"/>
      <c r="AC41" s="9"/>
      <c r="AD41" s="9"/>
      <c r="AE41" s="9"/>
      <c r="AG41" s="9"/>
      <c r="AH41" s="9"/>
      <c r="AI41" s="9"/>
      <c r="AJ41" s="9"/>
      <c r="AK41" s="9"/>
      <c r="AP41" s="9"/>
      <c r="AQ41" s="9"/>
      <c r="AS41" s="9"/>
      <c r="AT41" s="9"/>
      <c r="AU41" s="9"/>
      <c r="AW41" s="9"/>
      <c r="AX41" s="9"/>
      <c r="AY41" s="9"/>
      <c r="BA41" s="9"/>
      <c r="BB41" s="9"/>
      <c r="BC41" s="9"/>
      <c r="BD41" s="9"/>
      <c r="BE41" s="9"/>
      <c r="BF41" s="9"/>
    </row>
    <row r="42" spans="1:58" x14ac:dyDescent="0.25">
      <c r="A42" s="55">
        <v>40422</v>
      </c>
      <c r="B42" s="54">
        <v>23338.738000000001</v>
      </c>
      <c r="C42" s="54">
        <v>8706.5479999999989</v>
      </c>
      <c r="D42" s="54">
        <v>3282.1860000000001</v>
      </c>
      <c r="E42" s="54">
        <v>3939.913</v>
      </c>
      <c r="F42" s="54">
        <v>7410.0910000000022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X42" s="9"/>
      <c r="Y42" s="9"/>
      <c r="Z42" s="9"/>
      <c r="AA42" s="9"/>
      <c r="AB42" s="9"/>
      <c r="AC42" s="9"/>
      <c r="AD42" s="9"/>
      <c r="AE42" s="9"/>
      <c r="AG42" s="9"/>
      <c r="AH42" s="9"/>
      <c r="AI42" s="9"/>
      <c r="AJ42" s="9"/>
      <c r="AK42" s="9"/>
      <c r="AP42" s="9"/>
      <c r="AQ42" s="9"/>
      <c r="AS42" s="9"/>
      <c r="AT42" s="9"/>
      <c r="AU42" s="9"/>
      <c r="AW42" s="9"/>
      <c r="AX42" s="9"/>
      <c r="AY42" s="9"/>
      <c r="BA42" s="9"/>
      <c r="BB42" s="9"/>
      <c r="BC42" s="9"/>
      <c r="BD42" s="9"/>
      <c r="BE42" s="9"/>
      <c r="BF42" s="9"/>
    </row>
    <row r="43" spans="1:58" x14ac:dyDescent="0.25">
      <c r="A43" s="55">
        <v>40452</v>
      </c>
      <c r="B43" s="54">
        <v>26310.398000000001</v>
      </c>
      <c r="C43" s="54">
        <v>9208.6990000000005</v>
      </c>
      <c r="D43" s="54">
        <v>4338.7929999999997</v>
      </c>
      <c r="E43" s="54">
        <v>4286.8249999999998</v>
      </c>
      <c r="F43" s="54">
        <v>8476.0810000000019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X43" s="9"/>
      <c r="Y43" s="9"/>
      <c r="Z43" s="9"/>
      <c r="AA43" s="9"/>
      <c r="AB43" s="9"/>
      <c r="AC43" s="9"/>
      <c r="AD43" s="9"/>
      <c r="AE43" s="9"/>
      <c r="AG43" s="9"/>
      <c r="AH43" s="9"/>
      <c r="AI43" s="9"/>
      <c r="AJ43" s="9"/>
      <c r="AK43" s="9"/>
      <c r="AP43" s="9"/>
      <c r="AQ43" s="9"/>
      <c r="AS43" s="9"/>
      <c r="AT43" s="9"/>
      <c r="AU43" s="9"/>
      <c r="AW43" s="9"/>
      <c r="AX43" s="9"/>
      <c r="AY43" s="9"/>
      <c r="BA43" s="9"/>
      <c r="BB43" s="9"/>
      <c r="BC43" s="9"/>
      <c r="BD43" s="9"/>
      <c r="BE43" s="9"/>
      <c r="BF43" s="9"/>
    </row>
    <row r="44" spans="1:58" x14ac:dyDescent="0.25">
      <c r="A44" s="55">
        <v>40483</v>
      </c>
      <c r="B44" s="54">
        <v>25834.732</v>
      </c>
      <c r="C44" s="54">
        <v>9511.8389999999999</v>
      </c>
      <c r="D44" s="54">
        <v>4300.6120000000001</v>
      </c>
      <c r="E44" s="54">
        <v>4032.0039999999999</v>
      </c>
      <c r="F44" s="54">
        <v>7990.2769999999991</v>
      </c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X44" s="9"/>
      <c r="Y44" s="9"/>
      <c r="Z44" s="9"/>
      <c r="AA44" s="9"/>
      <c r="AB44" s="9"/>
      <c r="AC44" s="9"/>
      <c r="AD44" s="9"/>
      <c r="AE44" s="9"/>
      <c r="AG44" s="9"/>
      <c r="AH44" s="9"/>
      <c r="AI44" s="9"/>
      <c r="AJ44" s="9"/>
      <c r="AK44" s="9"/>
      <c r="AP44" s="9"/>
      <c r="AQ44" s="9"/>
      <c r="AS44" s="9"/>
      <c r="AT44" s="9"/>
      <c r="AU44" s="9"/>
      <c r="AW44" s="9"/>
      <c r="AX44" s="9"/>
      <c r="AY44" s="9"/>
      <c r="BA44" s="9"/>
      <c r="BB44" s="9"/>
      <c r="BC44" s="9"/>
      <c r="BD44" s="9"/>
      <c r="BE44" s="9"/>
      <c r="BF44" s="9"/>
    </row>
    <row r="45" spans="1:58" x14ac:dyDescent="0.25">
      <c r="A45" s="55">
        <v>40513</v>
      </c>
      <c r="B45" s="54">
        <v>25824.391</v>
      </c>
      <c r="C45" s="54">
        <v>10413.334000000001</v>
      </c>
      <c r="D45" s="54">
        <v>3676.252</v>
      </c>
      <c r="E45" s="54">
        <v>3823.1809999999996</v>
      </c>
      <c r="F45" s="54">
        <v>7911.6239999999989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X45" s="9"/>
      <c r="Y45" s="9"/>
      <c r="Z45" s="9"/>
      <c r="AA45" s="9"/>
      <c r="AB45" s="9"/>
      <c r="AC45" s="9"/>
      <c r="AD45" s="9"/>
      <c r="AE45" s="9"/>
      <c r="AG45" s="9"/>
      <c r="AH45" s="9"/>
      <c r="AI45" s="9"/>
      <c r="AJ45" s="9"/>
      <c r="AK45" s="9"/>
      <c r="AP45" s="9"/>
      <c r="AQ45" s="9"/>
      <c r="AS45" s="9"/>
      <c r="AT45" s="9"/>
      <c r="AU45" s="9"/>
      <c r="AW45" s="9"/>
      <c r="AX45" s="9"/>
      <c r="AY45" s="9"/>
      <c r="BA45" s="9"/>
      <c r="BB45" s="9"/>
      <c r="BC45" s="9"/>
      <c r="BD45" s="9"/>
      <c r="BE45" s="9"/>
      <c r="BF45" s="9"/>
    </row>
    <row r="46" spans="1:58" x14ac:dyDescent="0.25">
      <c r="A46" s="55">
        <v>40544</v>
      </c>
      <c r="B46" s="54">
        <v>26369.378000000001</v>
      </c>
      <c r="C46" s="54">
        <v>10565.868</v>
      </c>
      <c r="D46" s="54">
        <v>3806.567</v>
      </c>
      <c r="E46" s="54">
        <v>3846.6590000000001</v>
      </c>
      <c r="F46" s="54">
        <v>8150.2839999999997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X46" s="9"/>
      <c r="Y46" s="9"/>
      <c r="Z46" s="9"/>
      <c r="AA46" s="9"/>
      <c r="AB46" s="9"/>
      <c r="AC46" s="9"/>
      <c r="AD46" s="9"/>
      <c r="AE46" s="9"/>
      <c r="AG46" s="9"/>
      <c r="AH46" s="9"/>
      <c r="AI46" s="9"/>
      <c r="AJ46" s="9"/>
      <c r="AK46" s="9"/>
      <c r="AP46" s="9"/>
      <c r="AQ46" s="9"/>
      <c r="AS46" s="9"/>
      <c r="AT46" s="9"/>
      <c r="AU46" s="9"/>
      <c r="AW46" s="9"/>
      <c r="AX46" s="9"/>
      <c r="AY46" s="9"/>
      <c r="BA46" s="9"/>
      <c r="BB46" s="9"/>
      <c r="BC46" s="9"/>
      <c r="BD46" s="9"/>
      <c r="BE46" s="9"/>
      <c r="BF46" s="9"/>
    </row>
    <row r="47" spans="1:58" x14ac:dyDescent="0.25">
      <c r="A47" s="55">
        <v>40575</v>
      </c>
      <c r="B47" s="54">
        <v>26278.611000000001</v>
      </c>
      <c r="C47" s="54">
        <v>10630.177</v>
      </c>
      <c r="D47" s="54">
        <v>3807.797</v>
      </c>
      <c r="E47" s="54">
        <v>3906.3339999999998</v>
      </c>
      <c r="F47" s="54">
        <v>7934.3030000000008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X47" s="9"/>
      <c r="Y47" s="9"/>
      <c r="Z47" s="9"/>
      <c r="AA47" s="9"/>
      <c r="AB47" s="9"/>
      <c r="AC47" s="9"/>
      <c r="AD47" s="9"/>
      <c r="AE47" s="9"/>
      <c r="AG47" s="9"/>
      <c r="AH47" s="9"/>
      <c r="AI47" s="9"/>
      <c r="AJ47" s="9"/>
      <c r="AK47" s="9"/>
      <c r="AP47" s="9"/>
      <c r="AQ47" s="9"/>
      <c r="AS47" s="9"/>
      <c r="AT47" s="9"/>
      <c r="AU47" s="9"/>
      <c r="AW47" s="9"/>
      <c r="AX47" s="9"/>
      <c r="AY47" s="9"/>
      <c r="BA47" s="9"/>
      <c r="BB47" s="9"/>
      <c r="BC47" s="9"/>
      <c r="BD47" s="9"/>
      <c r="BE47" s="9"/>
      <c r="BF47" s="9"/>
    </row>
    <row r="48" spans="1:58" x14ac:dyDescent="0.25">
      <c r="A48" s="55">
        <v>40603</v>
      </c>
      <c r="B48" s="54">
        <v>27273.171999999999</v>
      </c>
      <c r="C48" s="54">
        <v>11120.835999999999</v>
      </c>
      <c r="D48" s="54">
        <v>3925.4540000000002</v>
      </c>
      <c r="E48" s="54">
        <v>4118.8510000000006</v>
      </c>
      <c r="F48" s="54">
        <v>8108.030999999999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X48" s="9"/>
      <c r="Y48" s="9"/>
      <c r="Z48" s="9"/>
      <c r="AA48" s="9"/>
      <c r="AB48" s="9"/>
      <c r="AC48" s="9"/>
      <c r="AD48" s="9"/>
      <c r="AE48" s="9"/>
      <c r="AG48" s="9"/>
      <c r="AH48" s="9"/>
      <c r="AI48" s="9"/>
      <c r="AJ48" s="9"/>
      <c r="AK48" s="9"/>
      <c r="AP48" s="9"/>
      <c r="AQ48" s="9"/>
      <c r="AS48" s="9"/>
      <c r="AT48" s="9"/>
      <c r="AU48" s="9"/>
      <c r="AW48" s="9"/>
      <c r="AX48" s="9"/>
      <c r="AY48" s="9"/>
      <c r="BA48" s="9"/>
      <c r="BB48" s="9"/>
      <c r="BC48" s="9"/>
      <c r="BD48" s="9"/>
      <c r="BE48" s="9"/>
      <c r="BF48" s="9"/>
    </row>
    <row r="49" spans="1:58" x14ac:dyDescent="0.25">
      <c r="A49" s="55">
        <v>40634</v>
      </c>
      <c r="B49" s="54">
        <v>28352.944</v>
      </c>
      <c r="C49" s="54">
        <v>12063.565000000001</v>
      </c>
      <c r="D49" s="54">
        <v>4084.5520000000001</v>
      </c>
      <c r="E49" s="54">
        <v>4140.4390000000003</v>
      </c>
      <c r="F49" s="54">
        <v>8064.387999999999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X49" s="9"/>
      <c r="Y49" s="9"/>
      <c r="Z49" s="9"/>
      <c r="AA49" s="9"/>
      <c r="AB49" s="9"/>
      <c r="AC49" s="9"/>
      <c r="AD49" s="9"/>
      <c r="AE49" s="9"/>
      <c r="AG49" s="9"/>
      <c r="AH49" s="9"/>
      <c r="AI49" s="9"/>
      <c r="AJ49" s="9"/>
      <c r="AK49" s="9"/>
      <c r="AP49" s="9"/>
      <c r="AQ49" s="9"/>
      <c r="AS49" s="9"/>
      <c r="AT49" s="9"/>
      <c r="AU49" s="9"/>
      <c r="AW49" s="9"/>
      <c r="AX49" s="9"/>
      <c r="AY49" s="9"/>
      <c r="BA49" s="9"/>
      <c r="BB49" s="9"/>
      <c r="BC49" s="9"/>
      <c r="BD49" s="9"/>
      <c r="BE49" s="9"/>
      <c r="BF49" s="9"/>
    </row>
    <row r="50" spans="1:58" x14ac:dyDescent="0.25">
      <c r="A50" s="55">
        <v>40664</v>
      </c>
      <c r="B50" s="54">
        <v>27231.473999999998</v>
      </c>
      <c r="C50" s="54">
        <v>11149.341</v>
      </c>
      <c r="D50" s="54">
        <v>3970.9969999999998</v>
      </c>
      <c r="E50" s="54">
        <v>4191.924</v>
      </c>
      <c r="F50" s="54">
        <v>7919.2119999999986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X50" s="9"/>
      <c r="Y50" s="9"/>
      <c r="Z50" s="9"/>
      <c r="AA50" s="9"/>
      <c r="AB50" s="9"/>
      <c r="AC50" s="9"/>
      <c r="AD50" s="9"/>
      <c r="AE50" s="9"/>
      <c r="AG50" s="9"/>
      <c r="AH50" s="9"/>
      <c r="AI50" s="9"/>
      <c r="AJ50" s="9"/>
      <c r="AK50" s="9"/>
      <c r="AP50" s="9"/>
      <c r="AQ50" s="9"/>
      <c r="AS50" s="9"/>
      <c r="AT50" s="9"/>
      <c r="AU50" s="9"/>
      <c r="AW50" s="9"/>
      <c r="AX50" s="9"/>
      <c r="AY50" s="9"/>
      <c r="BA50" s="9"/>
      <c r="BB50" s="9"/>
      <c r="BC50" s="9"/>
      <c r="BD50" s="9"/>
      <c r="BE50" s="9"/>
      <c r="BF50" s="9"/>
    </row>
    <row r="51" spans="1:58" x14ac:dyDescent="0.25">
      <c r="A51" s="55">
        <v>40695</v>
      </c>
      <c r="B51" s="54">
        <v>27661.848000000002</v>
      </c>
      <c r="C51" s="54">
        <v>11101.927</v>
      </c>
      <c r="D51" s="54">
        <v>3984.37</v>
      </c>
      <c r="E51" s="54">
        <v>4462.3549999999996</v>
      </c>
      <c r="F51" s="54">
        <v>8113.1960000000036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X51" s="9"/>
      <c r="Y51" s="9"/>
      <c r="Z51" s="9"/>
      <c r="AA51" s="9"/>
      <c r="AB51" s="9"/>
      <c r="AC51" s="9"/>
      <c r="AD51" s="9"/>
      <c r="AE51" s="9"/>
      <c r="AG51" s="9"/>
      <c r="AH51" s="9"/>
      <c r="AI51" s="9"/>
      <c r="AJ51" s="9"/>
      <c r="AK51" s="9"/>
      <c r="AP51" s="9"/>
      <c r="AQ51" s="9"/>
      <c r="AS51" s="9"/>
      <c r="AT51" s="9"/>
      <c r="AU51" s="9"/>
      <c r="AW51" s="9"/>
      <c r="AX51" s="9"/>
      <c r="AY51" s="9"/>
      <c r="BA51" s="9"/>
      <c r="BB51" s="9"/>
      <c r="BC51" s="9"/>
      <c r="BD51" s="9"/>
      <c r="BE51" s="9"/>
      <c r="BF51" s="9"/>
    </row>
    <row r="52" spans="1:58" x14ac:dyDescent="0.25">
      <c r="A52" s="55">
        <v>40725</v>
      </c>
      <c r="B52" s="54">
        <v>27741.706999999999</v>
      </c>
      <c r="C52" s="54">
        <v>11112.522999999999</v>
      </c>
      <c r="D52" s="54">
        <v>4135.1570000000002</v>
      </c>
      <c r="E52" s="54">
        <v>4501.1120000000001</v>
      </c>
      <c r="F52" s="54">
        <v>7992.9150000000018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X52" s="9"/>
      <c r="Y52" s="9"/>
      <c r="Z52" s="9"/>
      <c r="AA52" s="9"/>
      <c r="AB52" s="9"/>
      <c r="AC52" s="9"/>
      <c r="AD52" s="9"/>
      <c r="AE52" s="9"/>
      <c r="AG52" s="9"/>
      <c r="AH52" s="9"/>
      <c r="AI52" s="9"/>
      <c r="AJ52" s="9"/>
      <c r="AK52" s="9"/>
      <c r="AP52" s="9"/>
      <c r="AQ52" s="9"/>
      <c r="AS52" s="9"/>
      <c r="AT52" s="9"/>
      <c r="AU52" s="9"/>
      <c r="AW52" s="9"/>
      <c r="AX52" s="9"/>
      <c r="AY52" s="9"/>
      <c r="BA52" s="9"/>
      <c r="BB52" s="9"/>
      <c r="BC52" s="9"/>
      <c r="BD52" s="9"/>
      <c r="BE52" s="9"/>
      <c r="BF52" s="9"/>
    </row>
    <row r="53" spans="1:58" x14ac:dyDescent="0.25">
      <c r="A53" s="55">
        <v>40756</v>
      </c>
      <c r="B53" s="54">
        <v>27517.438999999998</v>
      </c>
      <c r="C53" s="54">
        <v>10975.633</v>
      </c>
      <c r="D53" s="54">
        <v>4155.232</v>
      </c>
      <c r="E53" s="54">
        <v>4370.6149999999998</v>
      </c>
      <c r="F53" s="54">
        <v>8015.9589999999971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X53" s="9"/>
      <c r="Y53" s="9"/>
      <c r="Z53" s="9"/>
      <c r="AA53" s="9"/>
      <c r="AB53" s="9"/>
      <c r="AC53" s="9"/>
      <c r="AD53" s="9"/>
      <c r="AE53" s="9"/>
      <c r="AG53" s="9"/>
      <c r="AH53" s="9"/>
      <c r="AI53" s="9"/>
      <c r="AJ53" s="9"/>
      <c r="AK53" s="9"/>
      <c r="AP53" s="9"/>
      <c r="AQ53" s="9"/>
      <c r="AS53" s="9"/>
      <c r="AT53" s="9"/>
      <c r="AU53" s="9"/>
      <c r="AW53" s="9"/>
      <c r="AX53" s="9"/>
      <c r="AY53" s="9"/>
      <c r="BA53" s="9"/>
      <c r="BB53" s="9"/>
      <c r="BC53" s="9"/>
      <c r="BD53" s="9"/>
      <c r="BE53" s="9"/>
      <c r="BF53" s="9"/>
    </row>
    <row r="54" spans="1:58" x14ac:dyDescent="0.25">
      <c r="A54" s="55">
        <v>40787</v>
      </c>
      <c r="B54" s="54">
        <v>28063.454000000002</v>
      </c>
      <c r="C54" s="54">
        <v>11271.642</v>
      </c>
      <c r="D54" s="54">
        <v>4196.32</v>
      </c>
      <c r="E54" s="54">
        <v>4532.6550000000007</v>
      </c>
      <c r="F54" s="54">
        <v>8062.8370000000014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X54" s="9"/>
      <c r="Y54" s="9"/>
      <c r="Z54" s="9"/>
      <c r="AA54" s="9"/>
      <c r="AB54" s="9"/>
      <c r="AC54" s="9"/>
      <c r="AD54" s="9"/>
      <c r="AE54" s="9"/>
      <c r="AG54" s="9"/>
      <c r="AH54" s="9"/>
      <c r="AI54" s="9"/>
      <c r="AJ54" s="9"/>
      <c r="AK54" s="9"/>
      <c r="AP54" s="9"/>
      <c r="AQ54" s="9"/>
      <c r="AS54" s="9"/>
      <c r="AT54" s="9"/>
      <c r="AU54" s="9"/>
      <c r="AW54" s="9"/>
      <c r="AX54" s="9"/>
      <c r="AY54" s="9"/>
      <c r="BA54" s="9"/>
      <c r="BB54" s="9"/>
      <c r="BC54" s="9"/>
      <c r="BD54" s="9"/>
      <c r="BE54" s="9"/>
      <c r="BF54" s="9"/>
    </row>
    <row r="55" spans="1:58" x14ac:dyDescent="0.25">
      <c r="A55" s="55">
        <v>40817</v>
      </c>
      <c r="B55" s="54">
        <v>27637.798999999999</v>
      </c>
      <c r="C55" s="54">
        <v>11389.804</v>
      </c>
      <c r="D55" s="54">
        <v>4076.4140000000002</v>
      </c>
      <c r="E55" s="54">
        <v>4128.0060000000003</v>
      </c>
      <c r="F55" s="54">
        <v>8043.574999999998</v>
      </c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X55" s="9"/>
      <c r="Y55" s="9"/>
      <c r="Z55" s="9"/>
      <c r="AA55" s="9"/>
      <c r="AB55" s="9"/>
      <c r="AC55" s="9"/>
      <c r="AD55" s="9"/>
      <c r="AE55" s="9"/>
      <c r="AG55" s="9"/>
      <c r="AH55" s="9"/>
      <c r="AI55" s="9"/>
      <c r="AJ55" s="9"/>
      <c r="AK55" s="9"/>
      <c r="AP55" s="9"/>
      <c r="AQ55" s="9"/>
      <c r="AS55" s="9"/>
      <c r="AT55" s="9"/>
      <c r="AU55" s="9"/>
      <c r="AW55" s="9"/>
      <c r="AX55" s="9"/>
      <c r="AY55" s="9"/>
      <c r="BA55" s="9"/>
      <c r="BB55" s="9"/>
      <c r="BC55" s="9"/>
      <c r="BD55" s="9"/>
      <c r="BE55" s="9"/>
      <c r="BF55" s="9"/>
    </row>
    <row r="56" spans="1:58" x14ac:dyDescent="0.25">
      <c r="A56" s="55">
        <v>40848</v>
      </c>
      <c r="B56" s="54">
        <v>28138.771000000001</v>
      </c>
      <c r="C56" s="54">
        <v>11609.869999999999</v>
      </c>
      <c r="D56" s="54">
        <v>4127.8649999999998</v>
      </c>
      <c r="E56" s="54">
        <v>4501.2749999999996</v>
      </c>
      <c r="F56" s="54">
        <v>7899.7610000000022</v>
      </c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X56" s="9"/>
      <c r="Y56" s="9"/>
      <c r="Z56" s="9"/>
      <c r="AA56" s="9"/>
      <c r="AB56" s="9"/>
      <c r="AC56" s="9"/>
      <c r="AD56" s="9"/>
      <c r="AE56" s="9"/>
      <c r="AG56" s="9"/>
      <c r="AH56" s="9"/>
      <c r="AI56" s="9"/>
      <c r="AJ56" s="9"/>
      <c r="AK56" s="9"/>
      <c r="AP56" s="9"/>
      <c r="AQ56" s="9"/>
      <c r="AS56" s="9"/>
      <c r="AT56" s="9"/>
      <c r="AU56" s="9"/>
      <c r="AW56" s="9"/>
      <c r="AX56" s="9"/>
      <c r="AY56" s="9"/>
      <c r="BA56" s="9"/>
      <c r="BB56" s="9"/>
      <c r="BC56" s="9"/>
      <c r="BD56" s="9"/>
      <c r="BE56" s="9"/>
      <c r="BF56" s="9"/>
    </row>
    <row r="57" spans="1:58" x14ac:dyDescent="0.25">
      <c r="A57" s="55">
        <v>40878</v>
      </c>
      <c r="B57" s="54">
        <v>29635.903999999999</v>
      </c>
      <c r="C57" s="54">
        <v>12304.887999999999</v>
      </c>
      <c r="D57" s="54">
        <v>4372.4790000000003</v>
      </c>
      <c r="E57" s="54">
        <v>4569.8209999999999</v>
      </c>
      <c r="F57" s="54">
        <v>8388.7160000000003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X57" s="9"/>
      <c r="Y57" s="9"/>
      <c r="Z57" s="9"/>
      <c r="AA57" s="9"/>
      <c r="AB57" s="9"/>
      <c r="AC57" s="9"/>
      <c r="AD57" s="9"/>
      <c r="AE57" s="9"/>
      <c r="AG57" s="9"/>
      <c r="AH57" s="9"/>
      <c r="AI57" s="9"/>
      <c r="AJ57" s="9"/>
      <c r="AK57" s="9"/>
      <c r="AP57" s="9"/>
      <c r="AQ57" s="9"/>
      <c r="AS57" s="9"/>
      <c r="AT57" s="9"/>
      <c r="AU57" s="9"/>
      <c r="AW57" s="9"/>
      <c r="AX57" s="9"/>
      <c r="AY57" s="9"/>
      <c r="BA57" s="9"/>
      <c r="BB57" s="9"/>
      <c r="BC57" s="9"/>
      <c r="BD57" s="9"/>
      <c r="BE57" s="9"/>
      <c r="BF57" s="9"/>
    </row>
    <row r="58" spans="1:58" x14ac:dyDescent="0.25">
      <c r="A58" s="55">
        <v>40909</v>
      </c>
      <c r="B58" s="54">
        <v>27735.536</v>
      </c>
      <c r="C58" s="54">
        <v>11451.202000000001</v>
      </c>
      <c r="D58" s="54">
        <v>4281.7209999999995</v>
      </c>
      <c r="E58" s="54">
        <v>4234.4769999999999</v>
      </c>
      <c r="F58" s="54">
        <v>7768.1359999999995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X58" s="9"/>
      <c r="Y58" s="9"/>
      <c r="Z58" s="9"/>
      <c r="AA58" s="9"/>
      <c r="AB58" s="9"/>
      <c r="AC58" s="9"/>
      <c r="AD58" s="9"/>
      <c r="AE58" s="9"/>
      <c r="AG58" s="9"/>
      <c r="AH58" s="9"/>
      <c r="AI58" s="9"/>
      <c r="AJ58" s="9"/>
      <c r="AK58" s="9"/>
      <c r="AP58" s="9"/>
      <c r="AQ58" s="9"/>
      <c r="AS58" s="9"/>
      <c r="AT58" s="9"/>
      <c r="AU58" s="9"/>
      <c r="AW58" s="9"/>
      <c r="AX58" s="9"/>
      <c r="AY58" s="9"/>
      <c r="BA58" s="9"/>
      <c r="BB58" s="9"/>
      <c r="BC58" s="9"/>
      <c r="BD58" s="9"/>
      <c r="BE58" s="9"/>
      <c r="BF58" s="9"/>
    </row>
    <row r="59" spans="1:58" x14ac:dyDescent="0.25">
      <c r="A59" s="55">
        <v>40940</v>
      </c>
      <c r="B59" s="54">
        <v>28760.294999999998</v>
      </c>
      <c r="C59" s="54">
        <v>11695.629000000001</v>
      </c>
      <c r="D59" s="54">
        <v>4516.6379999999999</v>
      </c>
      <c r="E59" s="54">
        <v>4437.8770000000004</v>
      </c>
      <c r="F59" s="54">
        <v>8110.150999999998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X59" s="9"/>
      <c r="Y59" s="9"/>
      <c r="Z59" s="9"/>
      <c r="AA59" s="9"/>
      <c r="AB59" s="9"/>
      <c r="AC59" s="9"/>
      <c r="AD59" s="9"/>
      <c r="AE59" s="9"/>
      <c r="AG59" s="9"/>
      <c r="AH59" s="9"/>
      <c r="AI59" s="9"/>
      <c r="AJ59" s="9"/>
      <c r="AK59" s="9"/>
      <c r="AP59" s="9"/>
      <c r="AQ59" s="9"/>
      <c r="AS59" s="9"/>
      <c r="AT59" s="9"/>
      <c r="AU59" s="9"/>
      <c r="AW59" s="9"/>
      <c r="AX59" s="9"/>
      <c r="AY59" s="9"/>
      <c r="BA59" s="9"/>
      <c r="BB59" s="9"/>
      <c r="BC59" s="9"/>
      <c r="BD59" s="9"/>
      <c r="BE59" s="9"/>
      <c r="BF59" s="9"/>
    </row>
    <row r="60" spans="1:58" x14ac:dyDescent="0.25">
      <c r="A60" s="55">
        <v>40969</v>
      </c>
      <c r="B60" s="54">
        <v>28681.094000000001</v>
      </c>
      <c r="C60" s="54">
        <v>11670.929</v>
      </c>
      <c r="D60" s="54">
        <v>4503.3559999999998</v>
      </c>
      <c r="E60" s="54">
        <v>4463.5169999999998</v>
      </c>
      <c r="F60" s="54">
        <v>8043.2920000000013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X60" s="9"/>
      <c r="Y60" s="9"/>
      <c r="Z60" s="9"/>
      <c r="AA60" s="9"/>
      <c r="AB60" s="9"/>
      <c r="AC60" s="9"/>
      <c r="AD60" s="9"/>
      <c r="AE60" s="9"/>
      <c r="AG60" s="9"/>
      <c r="AH60" s="9"/>
      <c r="AI60" s="9"/>
      <c r="AJ60" s="9"/>
      <c r="AK60" s="9"/>
      <c r="AP60" s="9"/>
      <c r="AQ60" s="9"/>
      <c r="AS60" s="9"/>
      <c r="AT60" s="9"/>
      <c r="AU60" s="9"/>
      <c r="AW60" s="9"/>
      <c r="AX60" s="9"/>
      <c r="AY60" s="9"/>
      <c r="BA60" s="9"/>
      <c r="BB60" s="9"/>
      <c r="BC60" s="9"/>
      <c r="BD60" s="9"/>
      <c r="BE60" s="9"/>
      <c r="BF60" s="9"/>
    </row>
    <row r="61" spans="1:58" x14ac:dyDescent="0.25">
      <c r="A61" s="55">
        <v>41000</v>
      </c>
      <c r="B61" s="54">
        <v>28832.746999999999</v>
      </c>
      <c r="C61" s="54">
        <v>12121.529</v>
      </c>
      <c r="D61" s="54">
        <v>4631.2520000000004</v>
      </c>
      <c r="E61" s="54">
        <v>4377.5519999999997</v>
      </c>
      <c r="F61" s="54">
        <v>7702.4140000000007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X61" s="9"/>
      <c r="Y61" s="9"/>
      <c r="Z61" s="9"/>
      <c r="AA61" s="9"/>
      <c r="AB61" s="9"/>
      <c r="AC61" s="9"/>
      <c r="AD61" s="9"/>
      <c r="AE61" s="9"/>
      <c r="AG61" s="9"/>
      <c r="AH61" s="9"/>
      <c r="AI61" s="9"/>
      <c r="AJ61" s="9"/>
      <c r="AK61" s="9"/>
      <c r="AP61" s="9"/>
      <c r="AQ61" s="9"/>
      <c r="AS61" s="9"/>
      <c r="AT61" s="9"/>
      <c r="AU61" s="9"/>
      <c r="AW61" s="9"/>
      <c r="AX61" s="9"/>
      <c r="AY61" s="9"/>
      <c r="BA61" s="9"/>
      <c r="BB61" s="9"/>
      <c r="BC61" s="9"/>
      <c r="BD61" s="9"/>
      <c r="BE61" s="9"/>
      <c r="BF61" s="9"/>
    </row>
    <row r="62" spans="1:58" x14ac:dyDescent="0.25">
      <c r="A62" s="55">
        <v>41030</v>
      </c>
      <c r="B62" s="54">
        <v>28368.302</v>
      </c>
      <c r="C62" s="54">
        <v>11546.681</v>
      </c>
      <c r="D62" s="54">
        <v>4599.54</v>
      </c>
      <c r="E62" s="54">
        <v>4307.4889999999996</v>
      </c>
      <c r="F62" s="54">
        <v>7914.5919999999987</v>
      </c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X62" s="9"/>
      <c r="Y62" s="9"/>
      <c r="Z62" s="9"/>
      <c r="AA62" s="9"/>
      <c r="AB62" s="9"/>
      <c r="AC62" s="9"/>
      <c r="AD62" s="9"/>
      <c r="AE62" s="9"/>
      <c r="AG62" s="9"/>
      <c r="AH62" s="9"/>
      <c r="AI62" s="9"/>
      <c r="AJ62" s="9"/>
      <c r="AK62" s="9"/>
      <c r="AP62" s="9"/>
      <c r="AQ62" s="9"/>
      <c r="AS62" s="9"/>
      <c r="AT62" s="9"/>
      <c r="AU62" s="9"/>
      <c r="AW62" s="9"/>
      <c r="AX62" s="9"/>
      <c r="AY62" s="9"/>
      <c r="BA62" s="9"/>
      <c r="BB62" s="9"/>
      <c r="BC62" s="9"/>
      <c r="BD62" s="9"/>
      <c r="BE62" s="9"/>
      <c r="BF62" s="9"/>
    </row>
    <row r="63" spans="1:58" x14ac:dyDescent="0.25">
      <c r="A63" s="55">
        <v>41061</v>
      </c>
      <c r="B63" s="54">
        <v>27813.316999999999</v>
      </c>
      <c r="C63" s="54">
        <v>11973.797</v>
      </c>
      <c r="D63" s="54">
        <v>4530.1390000000001</v>
      </c>
      <c r="E63" s="54">
        <v>3974.0940000000001</v>
      </c>
      <c r="F63" s="54">
        <v>7335.2869999999975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X63" s="9"/>
      <c r="Y63" s="9"/>
      <c r="Z63" s="9"/>
      <c r="AA63" s="9"/>
      <c r="AB63" s="9"/>
      <c r="AC63" s="9"/>
      <c r="AD63" s="9"/>
      <c r="AE63" s="9"/>
      <c r="AG63" s="9"/>
      <c r="AH63" s="9"/>
      <c r="AI63" s="9"/>
      <c r="AJ63" s="9"/>
      <c r="AK63" s="9"/>
      <c r="AP63" s="9"/>
      <c r="AQ63" s="9"/>
      <c r="AS63" s="9"/>
      <c r="AT63" s="9"/>
      <c r="AU63" s="9"/>
      <c r="AW63" s="9"/>
      <c r="AX63" s="9"/>
      <c r="AY63" s="9"/>
      <c r="BA63" s="9"/>
      <c r="BB63" s="9"/>
      <c r="BC63" s="9"/>
      <c r="BD63" s="9"/>
      <c r="BE63" s="9"/>
      <c r="BF63" s="9"/>
    </row>
    <row r="64" spans="1:58" x14ac:dyDescent="0.25">
      <c r="A64" s="55">
        <v>41091</v>
      </c>
      <c r="B64" s="54">
        <v>26435.282999999999</v>
      </c>
      <c r="C64" s="54">
        <v>10973.885</v>
      </c>
      <c r="D64" s="54">
        <v>4191.9179999999997</v>
      </c>
      <c r="E64" s="54">
        <v>3856.16</v>
      </c>
      <c r="F64" s="54">
        <v>7413.32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X64" s="9"/>
      <c r="Y64" s="9"/>
      <c r="Z64" s="9"/>
      <c r="AA64" s="9"/>
      <c r="AB64" s="9"/>
      <c r="AC64" s="9"/>
      <c r="AD64" s="9"/>
      <c r="AE64" s="9"/>
      <c r="AG64" s="9"/>
      <c r="AH64" s="9"/>
      <c r="AI64" s="9"/>
      <c r="AJ64" s="9"/>
      <c r="AK64" s="9"/>
      <c r="AP64" s="9"/>
      <c r="AQ64" s="9"/>
      <c r="AS64" s="9"/>
      <c r="AT64" s="9"/>
      <c r="AU64" s="9"/>
      <c r="AW64" s="9"/>
      <c r="AX64" s="9"/>
      <c r="AY64" s="9"/>
      <c r="BA64" s="9"/>
      <c r="BB64" s="9"/>
      <c r="BC64" s="9"/>
      <c r="BD64" s="9"/>
      <c r="BE64" s="9"/>
      <c r="BF64" s="9"/>
    </row>
    <row r="65" spans="1:58" x14ac:dyDescent="0.25">
      <c r="A65" s="55">
        <v>41122</v>
      </c>
      <c r="B65" s="54">
        <v>25047.962</v>
      </c>
      <c r="C65" s="54">
        <v>10299.496999999999</v>
      </c>
      <c r="D65" s="54">
        <v>3922.3290000000002</v>
      </c>
      <c r="E65" s="54">
        <v>3700.5429999999997</v>
      </c>
      <c r="F65" s="54">
        <v>7125.5930000000008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X65" s="9"/>
      <c r="Y65" s="9"/>
      <c r="Z65" s="9"/>
      <c r="AA65" s="9"/>
      <c r="AB65" s="9"/>
      <c r="AC65" s="9"/>
      <c r="AD65" s="9"/>
      <c r="AE65" s="9"/>
      <c r="AG65" s="9"/>
      <c r="AH65" s="9"/>
      <c r="AI65" s="9"/>
      <c r="AJ65" s="9"/>
      <c r="AK65" s="9"/>
      <c r="AP65" s="9"/>
      <c r="AQ65" s="9"/>
      <c r="AS65" s="9"/>
      <c r="AT65" s="9"/>
      <c r="AU65" s="9"/>
      <c r="AW65" s="9"/>
      <c r="AX65" s="9"/>
      <c r="AY65" s="9"/>
      <c r="BA65" s="9"/>
      <c r="BB65" s="9"/>
      <c r="BC65" s="9"/>
      <c r="BD65" s="9"/>
      <c r="BE65" s="9"/>
      <c r="BF65" s="9"/>
    </row>
    <row r="66" spans="1:58" x14ac:dyDescent="0.25">
      <c r="A66" s="55">
        <v>41153</v>
      </c>
      <c r="B66" s="54">
        <v>24297.853999999999</v>
      </c>
      <c r="C66" s="54">
        <v>10197.615</v>
      </c>
      <c r="D66" s="54">
        <v>3722.5859999999998</v>
      </c>
      <c r="E66" s="54">
        <v>3315.8589999999999</v>
      </c>
      <c r="F66" s="54">
        <v>7061.7939999999999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X66" s="9"/>
      <c r="Y66" s="9"/>
      <c r="Z66" s="9"/>
      <c r="AA66" s="9"/>
      <c r="AB66" s="9"/>
      <c r="AC66" s="9"/>
      <c r="AD66" s="9"/>
      <c r="AE66" s="9"/>
      <c r="AG66" s="9"/>
      <c r="AH66" s="9"/>
      <c r="AI66" s="9"/>
      <c r="AJ66" s="9"/>
      <c r="AK66" s="9"/>
      <c r="AP66" s="9"/>
      <c r="AQ66" s="9"/>
      <c r="AS66" s="9"/>
      <c r="AT66" s="9"/>
      <c r="AU66" s="9"/>
      <c r="AW66" s="9"/>
      <c r="AX66" s="9"/>
      <c r="AY66" s="9"/>
      <c r="BA66" s="9"/>
      <c r="BB66" s="9"/>
      <c r="BC66" s="9"/>
      <c r="BD66" s="9"/>
      <c r="BE66" s="9"/>
      <c r="BF66" s="9"/>
    </row>
    <row r="67" spans="1:58" x14ac:dyDescent="0.25">
      <c r="A67" s="55">
        <v>41183</v>
      </c>
      <c r="B67" s="54">
        <v>22441.813999999998</v>
      </c>
      <c r="C67" s="54">
        <v>9194.3950000000004</v>
      </c>
      <c r="D67" s="54">
        <v>3561.4119999999998</v>
      </c>
      <c r="E67" s="54">
        <v>3030.3580000000002</v>
      </c>
      <c r="F67" s="54">
        <v>6655.6489999999976</v>
      </c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X67" s="9"/>
      <c r="Y67" s="9"/>
      <c r="Z67" s="9"/>
      <c r="AA67" s="9"/>
      <c r="AB67" s="9"/>
      <c r="AC67" s="9"/>
      <c r="AD67" s="9"/>
      <c r="AE67" s="9"/>
      <c r="AG67" s="9"/>
      <c r="AH67" s="9"/>
      <c r="AI67" s="9"/>
      <c r="AJ67" s="9"/>
      <c r="AK67" s="9"/>
      <c r="AP67" s="9"/>
      <c r="AQ67" s="9"/>
      <c r="AS67" s="9"/>
      <c r="AT67" s="9"/>
      <c r="AU67" s="9"/>
      <c r="AW67" s="9"/>
      <c r="AX67" s="9"/>
      <c r="AY67" s="9"/>
      <c r="BA67" s="9"/>
      <c r="BB67" s="9"/>
      <c r="BC67" s="9"/>
      <c r="BD67" s="9"/>
      <c r="BE67" s="9"/>
      <c r="BF67" s="9"/>
    </row>
    <row r="68" spans="1:58" x14ac:dyDescent="0.25">
      <c r="A68" s="55">
        <v>41214</v>
      </c>
      <c r="B68" s="54">
        <v>21489.769</v>
      </c>
      <c r="C68" s="54">
        <v>8987.648000000001</v>
      </c>
      <c r="D68" s="54">
        <v>3501.7829999999999</v>
      </c>
      <c r="E68" s="54">
        <v>2982.33</v>
      </c>
      <c r="F68" s="54">
        <v>6018.0079999999998</v>
      </c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X68" s="9"/>
      <c r="Y68" s="9"/>
      <c r="Z68" s="9"/>
      <c r="AA68" s="9"/>
      <c r="AB68" s="9"/>
      <c r="AC68" s="9"/>
      <c r="AD68" s="9"/>
      <c r="AE68" s="9"/>
      <c r="AG68" s="9"/>
      <c r="AH68" s="9"/>
      <c r="AI68" s="9"/>
      <c r="AJ68" s="9"/>
      <c r="AK68" s="9"/>
      <c r="AP68" s="9"/>
      <c r="AQ68" s="9"/>
      <c r="AS68" s="9"/>
      <c r="AT68" s="9"/>
      <c r="AU68" s="9"/>
      <c r="AW68" s="9"/>
      <c r="AX68" s="9"/>
      <c r="AY68" s="9"/>
      <c r="BA68" s="9"/>
      <c r="BB68" s="9"/>
      <c r="BC68" s="9"/>
      <c r="BD68" s="9"/>
      <c r="BE68" s="9"/>
      <c r="BF68" s="9"/>
    </row>
    <row r="69" spans="1:58" x14ac:dyDescent="0.25">
      <c r="A69" s="55">
        <v>41244</v>
      </c>
      <c r="B69" s="54">
        <v>20839.663</v>
      </c>
      <c r="C69" s="54">
        <v>8522.7389999999996</v>
      </c>
      <c r="D69" s="54">
        <v>3358.9560000000001</v>
      </c>
      <c r="E69" s="54">
        <v>3078.3010000000004</v>
      </c>
      <c r="F69" s="54">
        <v>5879.6670000000004</v>
      </c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X69" s="9"/>
      <c r="Y69" s="9"/>
      <c r="Z69" s="9"/>
      <c r="AA69" s="9"/>
      <c r="AB69" s="9"/>
      <c r="AC69" s="9"/>
      <c r="AD69" s="9"/>
      <c r="AE69" s="9"/>
      <c r="AG69" s="9"/>
      <c r="AH69" s="9"/>
      <c r="AI69" s="9"/>
      <c r="AJ69" s="9"/>
      <c r="AK69" s="9"/>
      <c r="AP69" s="9"/>
      <c r="AQ69" s="9"/>
      <c r="AS69" s="9"/>
      <c r="AT69" s="9"/>
      <c r="AU69" s="9"/>
      <c r="AW69" s="9"/>
      <c r="AX69" s="9"/>
      <c r="AY69" s="9"/>
      <c r="BA69" s="9"/>
      <c r="BB69" s="9"/>
      <c r="BC69" s="9"/>
      <c r="BD69" s="9"/>
      <c r="BE69" s="9"/>
      <c r="BF69" s="9"/>
    </row>
    <row r="70" spans="1:58" x14ac:dyDescent="0.25">
      <c r="A70" s="55">
        <v>41275</v>
      </c>
      <c r="B70" s="54">
        <v>20471.672999999999</v>
      </c>
      <c r="C70" s="54">
        <v>8096.3970000000008</v>
      </c>
      <c r="D70" s="54">
        <v>3228.9189999999999</v>
      </c>
      <c r="E70" s="54">
        <v>3091.002</v>
      </c>
      <c r="F70" s="54">
        <v>6055.3549999999977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X70" s="9"/>
      <c r="Y70" s="9"/>
      <c r="Z70" s="9"/>
      <c r="AA70" s="9"/>
      <c r="AB70" s="9"/>
      <c r="AC70" s="9"/>
      <c r="AD70" s="9"/>
      <c r="AE70" s="9"/>
      <c r="AG70" s="9"/>
      <c r="AH70" s="9"/>
      <c r="AI70" s="9"/>
      <c r="AJ70" s="9"/>
      <c r="AK70" s="9"/>
      <c r="AP70" s="9"/>
      <c r="AQ70" s="9"/>
      <c r="AS70" s="9"/>
      <c r="AT70" s="9"/>
      <c r="AU70" s="9"/>
      <c r="AW70" s="9"/>
      <c r="AX70" s="9"/>
      <c r="AY70" s="9"/>
      <c r="BA70" s="9"/>
      <c r="BB70" s="9"/>
      <c r="BC70" s="9"/>
      <c r="BD70" s="9"/>
      <c r="BE70" s="9"/>
      <c r="BF70" s="9"/>
    </row>
    <row r="71" spans="1:58" x14ac:dyDescent="0.25">
      <c r="A71" s="55">
        <v>41306</v>
      </c>
      <c r="B71" s="54">
        <v>19715.838</v>
      </c>
      <c r="C71" s="54">
        <v>7942.3109999999997</v>
      </c>
      <c r="D71" s="54">
        <v>3122.8240000000001</v>
      </c>
      <c r="E71" s="54">
        <v>2826.509</v>
      </c>
      <c r="F71" s="54">
        <v>5824.1939999999995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X71" s="9"/>
      <c r="Y71" s="9"/>
      <c r="Z71" s="9"/>
      <c r="AA71" s="9"/>
      <c r="AB71" s="9"/>
      <c r="AC71" s="9"/>
      <c r="AD71" s="9"/>
      <c r="AE71" s="9"/>
      <c r="AG71" s="9"/>
      <c r="AH71" s="9"/>
      <c r="AI71" s="9"/>
      <c r="AJ71" s="9"/>
      <c r="AK71" s="9"/>
      <c r="AP71" s="9"/>
      <c r="AQ71" s="9"/>
      <c r="AS71" s="9"/>
      <c r="AT71" s="9"/>
      <c r="AU71" s="9"/>
      <c r="AW71" s="9"/>
      <c r="AX71" s="9"/>
      <c r="AY71" s="9"/>
      <c r="BA71" s="9"/>
      <c r="BB71" s="9"/>
      <c r="BC71" s="9"/>
      <c r="BD71" s="9"/>
      <c r="BE71" s="9"/>
      <c r="BF71" s="9"/>
    </row>
    <row r="72" spans="1:58" x14ac:dyDescent="0.25">
      <c r="A72" s="55">
        <v>41334</v>
      </c>
      <c r="B72" s="54">
        <v>19646.981</v>
      </c>
      <c r="C72" s="54">
        <v>7707.1560000000009</v>
      </c>
      <c r="D72" s="54">
        <v>3100.0309999999999</v>
      </c>
      <c r="E72" s="54">
        <v>2816.8789999999999</v>
      </c>
      <c r="F72" s="54">
        <v>6022.9149999999981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X72" s="9"/>
      <c r="Y72" s="9"/>
      <c r="Z72" s="9"/>
      <c r="AA72" s="9"/>
      <c r="AB72" s="9"/>
      <c r="AC72" s="9"/>
      <c r="AD72" s="9"/>
      <c r="AE72" s="9"/>
      <c r="AG72" s="9"/>
      <c r="AH72" s="9"/>
      <c r="AI72" s="9"/>
      <c r="AJ72" s="9"/>
      <c r="AK72" s="9"/>
      <c r="AP72" s="9"/>
      <c r="AQ72" s="9"/>
      <c r="AS72" s="9"/>
      <c r="AT72" s="9"/>
      <c r="AU72" s="9"/>
      <c r="AW72" s="9"/>
      <c r="AX72" s="9"/>
      <c r="AY72" s="9"/>
      <c r="BA72" s="9"/>
      <c r="BB72" s="9"/>
      <c r="BC72" s="9"/>
      <c r="BD72" s="9"/>
      <c r="BE72" s="9"/>
      <c r="BF72" s="9"/>
    </row>
    <row r="73" spans="1:58" x14ac:dyDescent="0.25">
      <c r="A73" s="55">
        <v>41365</v>
      </c>
      <c r="B73" s="54">
        <v>18547.131000000001</v>
      </c>
      <c r="C73" s="54">
        <v>7187.18</v>
      </c>
      <c r="D73" s="54">
        <v>2942.413</v>
      </c>
      <c r="E73" s="54">
        <v>2678.8490000000002</v>
      </c>
      <c r="F73" s="54">
        <v>5738.6890000000003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X73" s="9"/>
      <c r="Y73" s="9"/>
      <c r="Z73" s="9"/>
      <c r="AA73" s="9"/>
      <c r="AB73" s="9"/>
      <c r="AC73" s="9"/>
      <c r="AD73" s="9"/>
      <c r="AE73" s="9"/>
      <c r="AG73" s="9"/>
      <c r="AH73" s="9"/>
      <c r="AI73" s="9"/>
      <c r="AJ73" s="9"/>
      <c r="AK73" s="9"/>
      <c r="AP73" s="9"/>
      <c r="AQ73" s="9"/>
      <c r="AS73" s="9"/>
      <c r="AT73" s="9"/>
      <c r="AU73" s="9"/>
      <c r="AW73" s="9"/>
      <c r="AX73" s="9"/>
      <c r="AY73" s="9"/>
      <c r="BA73" s="9"/>
      <c r="BB73" s="9"/>
      <c r="BC73" s="9"/>
      <c r="BD73" s="9"/>
      <c r="BE73" s="9"/>
      <c r="BF73" s="9"/>
    </row>
    <row r="74" spans="1:58" x14ac:dyDescent="0.25">
      <c r="A74" s="55">
        <v>41395</v>
      </c>
      <c r="B74" s="54">
        <v>18042.712</v>
      </c>
      <c r="C74" s="54">
        <v>6888.7029999999995</v>
      </c>
      <c r="D74" s="54">
        <v>2920.7739999999999</v>
      </c>
      <c r="E74" s="54">
        <v>2611.2579999999998</v>
      </c>
      <c r="F74" s="54">
        <v>5621.9770000000008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X74" s="9"/>
      <c r="Y74" s="9"/>
      <c r="Z74" s="9"/>
      <c r="AA74" s="9"/>
      <c r="AB74" s="9"/>
      <c r="AC74" s="9"/>
      <c r="AD74" s="9"/>
      <c r="AE74" s="9"/>
      <c r="AG74" s="9"/>
      <c r="AH74" s="9"/>
      <c r="AI74" s="9"/>
      <c r="AJ74" s="9"/>
      <c r="AK74" s="9"/>
      <c r="AP74" s="9"/>
      <c r="AQ74" s="9"/>
      <c r="AS74" s="9"/>
      <c r="AT74" s="9"/>
      <c r="AU74" s="9"/>
      <c r="AW74" s="9"/>
      <c r="AX74" s="9"/>
      <c r="AY74" s="9"/>
      <c r="BA74" s="9"/>
      <c r="BB74" s="9"/>
      <c r="BC74" s="9"/>
      <c r="BD74" s="9"/>
      <c r="BE74" s="9"/>
      <c r="BF74" s="9"/>
    </row>
    <row r="75" spans="1:58" x14ac:dyDescent="0.25">
      <c r="A75" s="55">
        <v>41426</v>
      </c>
      <c r="B75" s="54">
        <v>16831.264999999999</v>
      </c>
      <c r="C75" s="54">
        <v>6491.7119999999995</v>
      </c>
      <c r="D75" s="54">
        <v>2658.6840000000002</v>
      </c>
      <c r="E75" s="54">
        <v>2391.7309999999998</v>
      </c>
      <c r="F75" s="54">
        <v>5289.1379999999999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X75" s="9"/>
      <c r="Y75" s="9"/>
      <c r="Z75" s="9"/>
      <c r="AA75" s="9"/>
      <c r="AB75" s="9"/>
      <c r="AC75" s="9"/>
      <c r="AD75" s="9"/>
      <c r="AE75" s="9"/>
      <c r="AG75" s="9"/>
      <c r="AH75" s="9"/>
      <c r="AI75" s="9"/>
      <c r="AJ75" s="9"/>
      <c r="AK75" s="9"/>
      <c r="AP75" s="9"/>
      <c r="AQ75" s="9"/>
      <c r="AS75" s="9"/>
      <c r="AT75" s="9"/>
      <c r="AU75" s="9"/>
      <c r="AW75" s="9"/>
      <c r="AX75" s="9"/>
      <c r="AY75" s="9"/>
      <c r="BA75" s="9"/>
      <c r="BB75" s="9"/>
      <c r="BC75" s="9"/>
      <c r="BD75" s="9"/>
      <c r="BE75" s="9"/>
      <c r="BF75" s="9"/>
    </row>
    <row r="76" spans="1:58" x14ac:dyDescent="0.25">
      <c r="A76" s="55">
        <v>41456</v>
      </c>
      <c r="B76" s="54">
        <v>16535.831999999999</v>
      </c>
      <c r="C76" s="54">
        <v>6266.3700000000008</v>
      </c>
      <c r="D76" s="54">
        <v>2605.2179999999998</v>
      </c>
      <c r="E76" s="54">
        <v>2323.6170000000002</v>
      </c>
      <c r="F76" s="54">
        <v>5340.6269999999977</v>
      </c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X76" s="9"/>
      <c r="Y76" s="9"/>
      <c r="Z76" s="9"/>
      <c r="AA76" s="9"/>
      <c r="AB76" s="9"/>
      <c r="AC76" s="9"/>
      <c r="AD76" s="9"/>
      <c r="AE76" s="9"/>
      <c r="AG76" s="9"/>
      <c r="AH76" s="9"/>
      <c r="AI76" s="9"/>
      <c r="AJ76" s="9"/>
      <c r="AK76" s="9"/>
      <c r="AP76" s="9"/>
      <c r="AQ76" s="9"/>
      <c r="AS76" s="9"/>
      <c r="AT76" s="9"/>
      <c r="AU76" s="9"/>
      <c r="AW76" s="9"/>
      <c r="AX76" s="9"/>
      <c r="AY76" s="9"/>
      <c r="BA76" s="9"/>
      <c r="BB76" s="9"/>
      <c r="BC76" s="9"/>
      <c r="BD76" s="9"/>
      <c r="BE76" s="9"/>
      <c r="BF76" s="9"/>
    </row>
    <row r="77" spans="1:58" x14ac:dyDescent="0.25">
      <c r="A77" s="55">
        <v>41487</v>
      </c>
      <c r="B77" s="54">
        <v>16524.664000000001</v>
      </c>
      <c r="C77" s="54">
        <v>6166.6730000000007</v>
      </c>
      <c r="D77" s="54">
        <v>2646.0439999999999</v>
      </c>
      <c r="E77" s="54">
        <v>2367.9560000000001</v>
      </c>
      <c r="F77" s="54">
        <v>5343.991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X77" s="9"/>
      <c r="Y77" s="9"/>
      <c r="Z77" s="9"/>
      <c r="AA77" s="9"/>
      <c r="AB77" s="9"/>
      <c r="AC77" s="9"/>
      <c r="AD77" s="9"/>
      <c r="AE77" s="9"/>
      <c r="AG77" s="9"/>
      <c r="AH77" s="9"/>
      <c r="AI77" s="9"/>
      <c r="AJ77" s="9"/>
      <c r="AK77" s="9"/>
      <c r="AP77" s="9"/>
      <c r="AQ77" s="9"/>
      <c r="AS77" s="9"/>
      <c r="AT77" s="9"/>
      <c r="AU77" s="9"/>
      <c r="AW77" s="9"/>
      <c r="AX77" s="9"/>
      <c r="AY77" s="9"/>
      <c r="BA77" s="9"/>
      <c r="BB77" s="9"/>
      <c r="BC77" s="9"/>
      <c r="BD77" s="9"/>
      <c r="BE77" s="9"/>
      <c r="BF77" s="9"/>
    </row>
    <row r="78" spans="1:58" x14ac:dyDescent="0.25">
      <c r="A78" s="55">
        <v>41518</v>
      </c>
      <c r="B78" s="54">
        <v>16083.859</v>
      </c>
      <c r="C78" s="54">
        <v>5766.7890000000007</v>
      </c>
      <c r="D78" s="54">
        <v>2644.6930000000002</v>
      </c>
      <c r="E78" s="54">
        <v>2439.5329999999999</v>
      </c>
      <c r="F78" s="54">
        <v>5232.8439999999991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X78" s="9"/>
      <c r="Y78" s="9"/>
      <c r="Z78" s="9"/>
      <c r="AA78" s="9"/>
      <c r="AB78" s="9"/>
      <c r="AC78" s="9"/>
      <c r="AD78" s="9"/>
      <c r="AE78" s="9"/>
      <c r="AG78" s="9"/>
      <c r="AH78" s="9"/>
      <c r="AI78" s="9"/>
      <c r="AJ78" s="9"/>
      <c r="AK78" s="9"/>
      <c r="AP78" s="9"/>
      <c r="AQ78" s="9"/>
      <c r="AS78" s="9"/>
      <c r="AT78" s="9"/>
      <c r="AU78" s="9"/>
      <c r="AW78" s="9"/>
      <c r="AX78" s="9"/>
      <c r="AY78" s="9"/>
      <c r="BA78" s="9"/>
      <c r="BB78" s="9"/>
      <c r="BC78" s="9"/>
      <c r="BD78" s="9"/>
      <c r="BE78" s="9"/>
      <c r="BF78" s="9"/>
    </row>
    <row r="79" spans="1:58" x14ac:dyDescent="0.25">
      <c r="A79" s="55">
        <v>41548</v>
      </c>
      <c r="B79" s="54">
        <v>16561.207999999999</v>
      </c>
      <c r="C79" s="54">
        <v>5817.8270000000002</v>
      </c>
      <c r="D79" s="54">
        <v>2723.239</v>
      </c>
      <c r="E79" s="54">
        <v>2457.636</v>
      </c>
      <c r="F79" s="54">
        <v>5562.5059999999976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X79" s="9"/>
      <c r="Y79" s="9"/>
      <c r="Z79" s="9"/>
      <c r="AA79" s="9"/>
      <c r="AB79" s="9"/>
      <c r="AC79" s="9"/>
      <c r="AD79" s="9"/>
      <c r="AE79" s="9"/>
      <c r="AG79" s="9"/>
      <c r="AH79" s="9"/>
      <c r="AI79" s="9"/>
      <c r="AJ79" s="9"/>
      <c r="AK79" s="9"/>
      <c r="AP79" s="9"/>
      <c r="AQ79" s="9"/>
      <c r="AS79" s="9"/>
      <c r="AT79" s="9"/>
      <c r="AU79" s="9"/>
      <c r="AW79" s="9"/>
      <c r="AX79" s="9"/>
      <c r="AY79" s="9"/>
      <c r="BA79" s="9"/>
      <c r="BB79" s="9"/>
      <c r="BC79" s="9"/>
      <c r="BD79" s="9"/>
      <c r="BE79" s="9"/>
      <c r="BF79" s="9"/>
    </row>
    <row r="80" spans="1:58" x14ac:dyDescent="0.25">
      <c r="A80" s="55">
        <v>41579</v>
      </c>
      <c r="B80" s="54">
        <v>16199.391</v>
      </c>
      <c r="C80" s="54">
        <v>5660.6489999999994</v>
      </c>
      <c r="D80" s="54">
        <v>2750.3310000000001</v>
      </c>
      <c r="E80" s="54">
        <v>2500.134</v>
      </c>
      <c r="F80" s="54">
        <v>5288.277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X80" s="9"/>
      <c r="Y80" s="9"/>
      <c r="Z80" s="9"/>
      <c r="AA80" s="9"/>
      <c r="AB80" s="9"/>
      <c r="AC80" s="9"/>
      <c r="AD80" s="9"/>
      <c r="AE80" s="9"/>
      <c r="AG80" s="9"/>
      <c r="AH80" s="9"/>
      <c r="AI80" s="9"/>
      <c r="AJ80" s="9"/>
      <c r="AK80" s="9"/>
      <c r="AP80" s="9"/>
      <c r="AQ80" s="9"/>
      <c r="AS80" s="9"/>
      <c r="AT80" s="9"/>
      <c r="AU80" s="9"/>
      <c r="AW80" s="9"/>
      <c r="AX80" s="9"/>
      <c r="AY80" s="9"/>
      <c r="BA80" s="9"/>
      <c r="BB80" s="9"/>
      <c r="BC80" s="9"/>
      <c r="BD80" s="9"/>
      <c r="BE80" s="9"/>
      <c r="BF80" s="9"/>
    </row>
    <row r="81" spans="1:58" x14ac:dyDescent="0.25">
      <c r="A81" s="55">
        <v>41609</v>
      </c>
      <c r="B81" s="54">
        <v>15889.695</v>
      </c>
      <c r="C81" s="54">
        <v>5545.8490000000002</v>
      </c>
      <c r="D81" s="54">
        <v>2767.7629999999999</v>
      </c>
      <c r="E81" s="54">
        <v>2393.712</v>
      </c>
      <c r="F81" s="54">
        <v>5182.3709999999992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X81" s="9"/>
      <c r="Y81" s="9"/>
      <c r="Z81" s="9"/>
      <c r="AA81" s="9"/>
      <c r="AB81" s="9"/>
      <c r="AC81" s="9"/>
      <c r="AD81" s="9"/>
      <c r="AE81" s="9"/>
      <c r="AG81" s="9"/>
      <c r="AH81" s="9"/>
      <c r="AI81" s="9"/>
      <c r="AJ81" s="9"/>
      <c r="AK81" s="9"/>
      <c r="AP81" s="9"/>
      <c r="AQ81" s="9"/>
      <c r="AS81" s="9"/>
      <c r="AT81" s="9"/>
      <c r="AU81" s="9"/>
      <c r="AW81" s="9"/>
      <c r="AX81" s="9"/>
      <c r="AY81" s="9"/>
      <c r="BA81" s="9"/>
      <c r="BB81" s="9"/>
      <c r="BC81" s="9"/>
      <c r="BD81" s="9"/>
      <c r="BE81" s="9"/>
      <c r="BF81" s="9"/>
    </row>
    <row r="82" spans="1:58" x14ac:dyDescent="0.25">
      <c r="A82" s="55">
        <v>41640</v>
      </c>
      <c r="B82" s="54">
        <v>17568.116999999998</v>
      </c>
      <c r="C82" s="54">
        <v>5971.1579999999994</v>
      </c>
      <c r="D82" s="54">
        <v>3035.134</v>
      </c>
      <c r="E82" s="54">
        <v>2585.0910000000003</v>
      </c>
      <c r="F82" s="54">
        <v>5976.7339999999986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X82" s="9"/>
      <c r="Y82" s="9"/>
      <c r="Z82" s="9"/>
      <c r="AA82" s="9"/>
      <c r="AB82" s="9"/>
      <c r="AC82" s="9"/>
      <c r="AD82" s="9"/>
      <c r="AE82" s="9"/>
      <c r="AG82" s="9"/>
      <c r="AH82" s="9"/>
      <c r="AI82" s="9"/>
      <c r="AJ82" s="9"/>
      <c r="AK82" s="9"/>
      <c r="AP82" s="9"/>
      <c r="AQ82" s="9"/>
      <c r="AS82" s="9"/>
      <c r="AT82" s="9"/>
      <c r="AU82" s="9"/>
      <c r="AW82" s="9"/>
      <c r="AX82" s="9"/>
      <c r="AY82" s="9"/>
      <c r="BA82" s="9"/>
      <c r="BB82" s="9"/>
      <c r="BC82" s="9"/>
      <c r="BD82" s="9"/>
      <c r="BE82" s="9"/>
      <c r="BF82" s="9"/>
    </row>
    <row r="83" spans="1:58" x14ac:dyDescent="0.25">
      <c r="A83" s="55">
        <v>41671</v>
      </c>
      <c r="B83" s="54">
        <v>17019.222000000002</v>
      </c>
      <c r="C83" s="54">
        <v>5811.48</v>
      </c>
      <c r="D83" s="54">
        <v>3100.712</v>
      </c>
      <c r="E83" s="54">
        <v>2603.672</v>
      </c>
      <c r="F83" s="54">
        <v>5503.358000000002</v>
      </c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X83" s="9"/>
      <c r="Y83" s="9"/>
      <c r="Z83" s="9"/>
      <c r="AA83" s="9"/>
      <c r="AB83" s="9"/>
      <c r="AC83" s="9"/>
      <c r="AD83" s="9"/>
      <c r="AE83" s="9"/>
      <c r="AG83" s="9"/>
      <c r="AH83" s="9"/>
      <c r="AI83" s="9"/>
      <c r="AJ83" s="9"/>
      <c r="AK83" s="9"/>
      <c r="AP83" s="9"/>
      <c r="AQ83" s="9"/>
      <c r="AS83" s="9"/>
      <c r="AT83" s="9"/>
      <c r="AU83" s="9"/>
      <c r="AW83" s="9"/>
      <c r="AX83" s="9"/>
      <c r="AY83" s="9"/>
      <c r="BA83" s="9"/>
      <c r="BB83" s="9"/>
      <c r="BC83" s="9"/>
      <c r="BD83" s="9"/>
      <c r="BE83" s="9"/>
      <c r="BF83" s="9"/>
    </row>
    <row r="84" spans="1:58" x14ac:dyDescent="0.25">
      <c r="A84" s="55">
        <v>41699</v>
      </c>
      <c r="B84" s="54">
        <v>16762.796999999999</v>
      </c>
      <c r="C84" s="54">
        <v>5725.9830000000002</v>
      </c>
      <c r="D84" s="54">
        <v>3058.6109999999999</v>
      </c>
      <c r="E84" s="54">
        <v>2545.1190000000001</v>
      </c>
      <c r="F84" s="54">
        <v>5433.0839999999989</v>
      </c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X84" s="9"/>
      <c r="Y84" s="9"/>
      <c r="Z84" s="9"/>
      <c r="AA84" s="9"/>
      <c r="AB84" s="9"/>
      <c r="AC84" s="9"/>
      <c r="AD84" s="9"/>
      <c r="AE84" s="9"/>
      <c r="AG84" s="9"/>
      <c r="AH84" s="9"/>
      <c r="AI84" s="9"/>
      <c r="AJ84" s="9"/>
      <c r="AK84" s="9"/>
      <c r="AP84" s="9"/>
      <c r="AQ84" s="9"/>
      <c r="AS84" s="9"/>
      <c r="AT84" s="9"/>
      <c r="AU84" s="9"/>
      <c r="AW84" s="9"/>
      <c r="AX84" s="9"/>
      <c r="AY84" s="9"/>
      <c r="BA84" s="9"/>
      <c r="BB84" s="9"/>
      <c r="BC84" s="9"/>
      <c r="BD84" s="9"/>
      <c r="BE84" s="9"/>
      <c r="BF84" s="9"/>
    </row>
    <row r="85" spans="1:58" x14ac:dyDescent="0.25">
      <c r="A85" s="55">
        <v>41730</v>
      </c>
      <c r="B85" s="54">
        <v>16929.531999999999</v>
      </c>
      <c r="C85" s="54">
        <v>5801.6319999999996</v>
      </c>
      <c r="D85" s="54">
        <v>3085.9119999999998</v>
      </c>
      <c r="E85" s="54">
        <v>2537.2289999999998</v>
      </c>
      <c r="F85" s="54">
        <v>5504.759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X85" s="9"/>
      <c r="Y85" s="9"/>
      <c r="Z85" s="9"/>
      <c r="AA85" s="9"/>
      <c r="AB85" s="9"/>
      <c r="AC85" s="9"/>
      <c r="AD85" s="9"/>
      <c r="AE85" s="9"/>
      <c r="AG85" s="9"/>
      <c r="AH85" s="9"/>
      <c r="AI85" s="9"/>
      <c r="AJ85" s="9"/>
      <c r="AK85" s="9"/>
      <c r="AP85" s="9"/>
      <c r="AQ85" s="9"/>
      <c r="AS85" s="9"/>
      <c r="AT85" s="9"/>
      <c r="AU85" s="9"/>
      <c r="AW85" s="9"/>
      <c r="AX85" s="9"/>
      <c r="AY85" s="9"/>
      <c r="BA85" s="9"/>
      <c r="BB85" s="9"/>
      <c r="BC85" s="9"/>
      <c r="BD85" s="9"/>
      <c r="BE85" s="9"/>
      <c r="BF85" s="9"/>
    </row>
    <row r="86" spans="1:58" x14ac:dyDescent="0.25">
      <c r="A86" s="55">
        <v>41760</v>
      </c>
      <c r="B86" s="54">
        <v>16555.682000000001</v>
      </c>
      <c r="C86" s="54">
        <v>5628.7569999999996</v>
      </c>
      <c r="D86" s="54">
        <v>3043.0210000000002</v>
      </c>
      <c r="E86" s="54">
        <v>2501.6610000000001</v>
      </c>
      <c r="F86" s="54">
        <v>5382.2430000000004</v>
      </c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X86" s="9"/>
      <c r="Y86" s="9"/>
      <c r="Z86" s="9"/>
      <c r="AA86" s="9"/>
      <c r="AB86" s="9"/>
      <c r="AC86" s="9"/>
      <c r="AD86" s="9"/>
      <c r="AE86" s="9"/>
      <c r="AG86" s="9"/>
      <c r="AH86" s="9"/>
      <c r="AI86" s="9"/>
      <c r="AJ86" s="9"/>
      <c r="AK86" s="9"/>
      <c r="AP86" s="9"/>
      <c r="AQ86" s="9"/>
      <c r="AS86" s="9"/>
      <c r="AT86" s="9"/>
      <c r="AU86" s="9"/>
      <c r="AW86" s="9"/>
      <c r="AX86" s="9"/>
      <c r="AY86" s="9"/>
      <c r="BA86" s="9"/>
      <c r="BB86" s="9"/>
      <c r="BC86" s="9"/>
      <c r="BD86" s="9"/>
      <c r="BE86" s="9"/>
      <c r="BF86" s="9"/>
    </row>
    <row r="87" spans="1:58" x14ac:dyDescent="0.25">
      <c r="A87" s="55">
        <v>41791</v>
      </c>
      <c r="B87" s="54">
        <v>17470.330000000002</v>
      </c>
      <c r="C87" s="54">
        <v>5838.24</v>
      </c>
      <c r="D87" s="54">
        <v>3281.299</v>
      </c>
      <c r="E87" s="54">
        <v>2619.9960000000001</v>
      </c>
      <c r="F87" s="54">
        <v>5730.795000000001</v>
      </c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X87" s="9"/>
      <c r="Y87" s="9"/>
      <c r="Z87" s="9"/>
      <c r="AA87" s="9"/>
      <c r="AB87" s="9"/>
      <c r="AC87" s="9"/>
      <c r="AD87" s="9"/>
      <c r="AE87" s="9"/>
      <c r="AG87" s="9"/>
      <c r="AH87" s="9"/>
      <c r="AI87" s="9"/>
      <c r="AJ87" s="9"/>
      <c r="AK87" s="9"/>
      <c r="AP87" s="9"/>
      <c r="AQ87" s="9"/>
      <c r="AS87" s="9"/>
      <c r="AT87" s="9"/>
      <c r="AU87" s="9"/>
      <c r="AW87" s="9"/>
      <c r="AX87" s="9"/>
      <c r="AY87" s="9"/>
      <c r="BA87" s="9"/>
      <c r="BB87" s="9"/>
      <c r="BC87" s="9"/>
      <c r="BD87" s="9"/>
      <c r="BE87" s="9"/>
      <c r="BF87" s="9"/>
    </row>
    <row r="88" spans="1:58" x14ac:dyDescent="0.25">
      <c r="A88" s="55">
        <v>41821</v>
      </c>
      <c r="B88" s="54">
        <v>17269.914000000001</v>
      </c>
      <c r="C88" s="54">
        <v>5910.2559999999994</v>
      </c>
      <c r="D88" s="54">
        <v>3183.34</v>
      </c>
      <c r="E88" s="54">
        <v>2574.3090000000002</v>
      </c>
      <c r="F88" s="54">
        <v>5602.0090000000009</v>
      </c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X88" s="9"/>
      <c r="Y88" s="9"/>
      <c r="Z88" s="9"/>
      <c r="AA88" s="9"/>
      <c r="AB88" s="9"/>
      <c r="AC88" s="9"/>
      <c r="AD88" s="9"/>
      <c r="AE88" s="9"/>
      <c r="AG88" s="9"/>
      <c r="AH88" s="9"/>
      <c r="AI88" s="9"/>
      <c r="AJ88" s="9"/>
      <c r="AK88" s="9"/>
      <c r="AP88" s="9"/>
      <c r="AQ88" s="9"/>
      <c r="AS88" s="9"/>
      <c r="AT88" s="9"/>
      <c r="AU88" s="9"/>
      <c r="AW88" s="9"/>
      <c r="AX88" s="9"/>
      <c r="AY88" s="9"/>
      <c r="BA88" s="9"/>
      <c r="BB88" s="9"/>
      <c r="BC88" s="9"/>
      <c r="BD88" s="9"/>
      <c r="BE88" s="9"/>
      <c r="BF88" s="9"/>
    </row>
    <row r="89" spans="1:58" x14ac:dyDescent="0.25">
      <c r="A89" s="55">
        <v>41852</v>
      </c>
      <c r="B89" s="54">
        <v>17747.332999999999</v>
      </c>
      <c r="C89" s="54">
        <v>5884.6219999999994</v>
      </c>
      <c r="D89" s="54">
        <v>3225.0450000000001</v>
      </c>
      <c r="E89" s="54">
        <v>2825.0129999999999</v>
      </c>
      <c r="F89" s="54">
        <v>5812.6529999999993</v>
      </c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X89" s="9"/>
      <c r="Y89" s="9"/>
      <c r="Z89" s="9"/>
      <c r="AA89" s="9"/>
      <c r="AB89" s="9"/>
      <c r="AC89" s="9"/>
      <c r="AD89" s="9"/>
      <c r="AE89" s="9"/>
      <c r="AG89" s="9"/>
      <c r="AH89" s="9"/>
      <c r="AI89" s="9"/>
      <c r="AJ89" s="9"/>
      <c r="AK89" s="9"/>
      <c r="AP89" s="9"/>
      <c r="AQ89" s="9"/>
      <c r="AS89" s="9"/>
      <c r="AT89" s="9"/>
      <c r="AU89" s="9"/>
      <c r="AW89" s="9"/>
      <c r="AX89" s="9"/>
      <c r="AY89" s="9"/>
      <c r="BA89" s="9"/>
      <c r="BB89" s="9"/>
      <c r="BC89" s="9"/>
      <c r="BD89" s="9"/>
      <c r="BE89" s="9"/>
      <c r="BF89" s="9"/>
    </row>
    <row r="90" spans="1:58" x14ac:dyDescent="0.25">
      <c r="A90" s="55">
        <v>41883</v>
      </c>
      <c r="B90" s="54">
        <v>17629.654999999999</v>
      </c>
      <c r="C90" s="54">
        <v>5907.9619999999995</v>
      </c>
      <c r="D90" s="54">
        <v>3344.79</v>
      </c>
      <c r="E90" s="54">
        <v>2707.6190000000001</v>
      </c>
      <c r="F90" s="54">
        <v>5669.2839999999978</v>
      </c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X90" s="9"/>
      <c r="Y90" s="9"/>
      <c r="Z90" s="9"/>
      <c r="AA90" s="9"/>
      <c r="AB90" s="9"/>
      <c r="AC90" s="9"/>
      <c r="AD90" s="9"/>
      <c r="AE90" s="9"/>
      <c r="AG90" s="9"/>
      <c r="AH90" s="9"/>
      <c r="AI90" s="9"/>
      <c r="AJ90" s="9"/>
      <c r="AK90" s="9"/>
      <c r="AP90" s="9"/>
      <c r="AQ90" s="9"/>
      <c r="AS90" s="9"/>
      <c r="AT90" s="9"/>
      <c r="AU90" s="9"/>
      <c r="AW90" s="9"/>
      <c r="AX90" s="9"/>
      <c r="AY90" s="9"/>
      <c r="BA90" s="9"/>
      <c r="BB90" s="9"/>
      <c r="BC90" s="9"/>
      <c r="BD90" s="9"/>
      <c r="BE90" s="9"/>
      <c r="BF90" s="9"/>
    </row>
    <row r="91" spans="1:58" x14ac:dyDescent="0.25">
      <c r="A91" s="55">
        <v>41913</v>
      </c>
      <c r="B91" s="54">
        <v>18440.674999999999</v>
      </c>
      <c r="C91" s="54">
        <v>6184.5550000000003</v>
      </c>
      <c r="D91" s="54">
        <v>3364.547</v>
      </c>
      <c r="E91" s="54">
        <v>2756.732</v>
      </c>
      <c r="F91" s="54">
        <v>6134.8409999999985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X91" s="9"/>
      <c r="Y91" s="9"/>
      <c r="Z91" s="9"/>
      <c r="AA91" s="9"/>
      <c r="AB91" s="9"/>
      <c r="AC91" s="9"/>
      <c r="AD91" s="9"/>
      <c r="AE91" s="9"/>
      <c r="AG91" s="9"/>
      <c r="AH91" s="9"/>
      <c r="AI91" s="9"/>
      <c r="AJ91" s="9"/>
      <c r="AK91" s="9"/>
      <c r="AP91" s="9"/>
      <c r="AQ91" s="9"/>
      <c r="AS91" s="9"/>
      <c r="AT91" s="9"/>
      <c r="AU91" s="9"/>
      <c r="AW91" s="9"/>
      <c r="AX91" s="9"/>
      <c r="AY91" s="9"/>
      <c r="BA91" s="9"/>
      <c r="BB91" s="9"/>
      <c r="BC91" s="9"/>
      <c r="BD91" s="9"/>
      <c r="BE91" s="9"/>
      <c r="BF91" s="9"/>
    </row>
    <row r="92" spans="1:58" x14ac:dyDescent="0.25">
      <c r="A92" s="55">
        <v>41944</v>
      </c>
      <c r="B92" s="54">
        <v>16920.895</v>
      </c>
      <c r="C92" s="54">
        <v>5718.4319999999998</v>
      </c>
      <c r="D92" s="54">
        <v>2927.6729999999998</v>
      </c>
      <c r="E92" s="54">
        <v>2488.2269999999999</v>
      </c>
      <c r="F92" s="54">
        <v>5786.563000000001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X92" s="9"/>
      <c r="Y92" s="9"/>
      <c r="Z92" s="9"/>
      <c r="AA92" s="9"/>
      <c r="AB92" s="9"/>
      <c r="AC92" s="9"/>
      <c r="AD92" s="9"/>
      <c r="AE92" s="9"/>
      <c r="AG92" s="9"/>
      <c r="AH92" s="9"/>
      <c r="AI92" s="9"/>
      <c r="AJ92" s="9"/>
      <c r="AK92" s="9"/>
      <c r="AP92" s="9"/>
      <c r="AQ92" s="9"/>
      <c r="AS92" s="9"/>
      <c r="AT92" s="9"/>
      <c r="AU92" s="9"/>
      <c r="AW92" s="9"/>
      <c r="AX92" s="9"/>
      <c r="AY92" s="9"/>
      <c r="BA92" s="9"/>
      <c r="BB92" s="9"/>
      <c r="BC92" s="9"/>
      <c r="BD92" s="9"/>
      <c r="BE92" s="9"/>
      <c r="BF92" s="9"/>
    </row>
    <row r="93" spans="1:58" x14ac:dyDescent="0.25">
      <c r="A93" s="55">
        <v>41974</v>
      </c>
      <c r="B93" s="54">
        <v>16012.828</v>
      </c>
      <c r="C93" s="54">
        <v>5646.9970000000003</v>
      </c>
      <c r="D93" s="54">
        <v>2611.8649999999998</v>
      </c>
      <c r="E93" s="54">
        <v>2318.6660000000002</v>
      </c>
      <c r="F93" s="54">
        <v>5435.2999999999984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X93" s="9"/>
      <c r="Y93" s="9"/>
      <c r="Z93" s="9"/>
      <c r="AA93" s="9"/>
      <c r="AB93" s="9"/>
      <c r="AC93" s="9"/>
      <c r="AD93" s="9"/>
      <c r="AE93" s="9"/>
      <c r="AG93" s="9"/>
      <c r="AH93" s="9"/>
      <c r="AI93" s="9"/>
      <c r="AJ93" s="9"/>
      <c r="AK93" s="9"/>
      <c r="AP93" s="9"/>
      <c r="AQ93" s="9"/>
      <c r="AS93" s="9"/>
      <c r="AT93" s="9"/>
      <c r="AU93" s="9"/>
      <c r="AW93" s="9"/>
      <c r="AX93" s="9"/>
      <c r="AY93" s="9"/>
      <c r="BA93" s="9"/>
      <c r="BB93" s="9"/>
      <c r="BC93" s="9"/>
      <c r="BD93" s="9"/>
      <c r="BE93" s="9"/>
      <c r="BF93" s="9"/>
    </row>
    <row r="94" spans="1:58" x14ac:dyDescent="0.25">
      <c r="A94" s="55">
        <v>42005</v>
      </c>
      <c r="B94" s="54">
        <v>16875.168000000001</v>
      </c>
      <c r="C94" s="54">
        <v>5740.5230000000001</v>
      </c>
      <c r="D94" s="54">
        <v>2825.17</v>
      </c>
      <c r="E94" s="54">
        <v>2420.1970000000001</v>
      </c>
      <c r="F94" s="54">
        <v>5889.2780000000002</v>
      </c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X94" s="9"/>
      <c r="Y94" s="9"/>
      <c r="Z94" s="9"/>
      <c r="AA94" s="9"/>
      <c r="AB94" s="9"/>
      <c r="AC94" s="9"/>
      <c r="AD94" s="9"/>
      <c r="AE94" s="9"/>
      <c r="AG94" s="9"/>
      <c r="AH94" s="9"/>
      <c r="AI94" s="9"/>
      <c r="AJ94" s="9"/>
      <c r="AK94" s="9"/>
      <c r="AP94" s="9"/>
      <c r="AQ94" s="9"/>
      <c r="AS94" s="9"/>
      <c r="AT94" s="9"/>
      <c r="AU94" s="9"/>
      <c r="AW94" s="9"/>
      <c r="AX94" s="9"/>
      <c r="AY94" s="9"/>
      <c r="BA94" s="9"/>
      <c r="BB94" s="9"/>
      <c r="BC94" s="9"/>
      <c r="BD94" s="9"/>
      <c r="BE94" s="9"/>
      <c r="BF94" s="9"/>
    </row>
    <row r="95" spans="1:58" x14ac:dyDescent="0.25">
      <c r="A95" s="55">
        <v>42036</v>
      </c>
      <c r="B95" s="54">
        <v>16193.261</v>
      </c>
      <c r="C95" s="54">
        <v>5435.3960000000006</v>
      </c>
      <c r="D95" s="54">
        <v>2721.3490000000002</v>
      </c>
      <c r="E95" s="54">
        <v>2420.971</v>
      </c>
      <c r="F95" s="54">
        <v>5615.5450000000001</v>
      </c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X95" s="9"/>
      <c r="Y95" s="9"/>
      <c r="Z95" s="9"/>
      <c r="AA95" s="9"/>
      <c r="AB95" s="9"/>
      <c r="AC95" s="9"/>
      <c r="AD95" s="9"/>
      <c r="AE95" s="9"/>
      <c r="AG95" s="9"/>
      <c r="AH95" s="9"/>
      <c r="AI95" s="9"/>
      <c r="AJ95" s="9"/>
      <c r="AK95" s="9"/>
      <c r="AP95" s="9"/>
      <c r="AQ95" s="9"/>
      <c r="AS95" s="9"/>
      <c r="AT95" s="9"/>
      <c r="AU95" s="9"/>
      <c r="AW95" s="9"/>
      <c r="AX95" s="9"/>
      <c r="AY95" s="9"/>
      <c r="BA95" s="9"/>
      <c r="BB95" s="9"/>
      <c r="BC95" s="9"/>
      <c r="BD95" s="9"/>
      <c r="BE95" s="9"/>
      <c r="BF95" s="9"/>
    </row>
    <row r="96" spans="1:58" x14ac:dyDescent="0.25">
      <c r="A96" s="55">
        <v>42064</v>
      </c>
      <c r="B96" s="54">
        <v>15713.290999999999</v>
      </c>
      <c r="C96" s="54">
        <v>5430.4159999999993</v>
      </c>
      <c r="D96" s="54">
        <v>2637.7139999999999</v>
      </c>
      <c r="E96" s="54">
        <v>2160.893</v>
      </c>
      <c r="F96" s="54">
        <v>5484.268</v>
      </c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X96" s="9"/>
      <c r="Y96" s="9"/>
      <c r="Z96" s="9"/>
      <c r="AA96" s="9"/>
      <c r="AB96" s="9"/>
      <c r="AC96" s="9"/>
      <c r="AD96" s="9"/>
      <c r="AE96" s="9"/>
      <c r="AG96" s="9"/>
      <c r="AH96" s="9"/>
      <c r="AI96" s="9"/>
      <c r="AJ96" s="9"/>
      <c r="AK96" s="9"/>
      <c r="AP96" s="9"/>
      <c r="AQ96" s="9"/>
      <c r="AS96" s="9"/>
      <c r="AT96" s="9"/>
      <c r="AU96" s="9"/>
      <c r="AW96" s="9"/>
      <c r="AX96" s="9"/>
      <c r="AY96" s="9"/>
      <c r="BA96" s="9"/>
      <c r="BB96" s="9"/>
      <c r="BC96" s="9"/>
      <c r="BD96" s="9"/>
      <c r="BE96" s="9"/>
      <c r="BF96" s="9"/>
    </row>
    <row r="97" spans="1:58" x14ac:dyDescent="0.25">
      <c r="A97" s="55">
        <v>42095</v>
      </c>
      <c r="B97" s="54">
        <v>15088.762000000001</v>
      </c>
      <c r="C97" s="54">
        <v>5298.2060000000001</v>
      </c>
      <c r="D97" s="54">
        <v>2523.578</v>
      </c>
      <c r="E97" s="54">
        <v>2028.8009999999999</v>
      </c>
      <c r="F97" s="54">
        <v>5238.1770000000015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X97" s="9"/>
      <c r="Y97" s="9"/>
      <c r="Z97" s="9"/>
      <c r="AA97" s="9"/>
      <c r="AB97" s="9"/>
      <c r="AC97" s="9"/>
      <c r="AD97" s="9"/>
      <c r="AE97" s="9"/>
      <c r="AG97" s="9"/>
      <c r="AH97" s="9"/>
      <c r="AI97" s="9"/>
      <c r="AJ97" s="9"/>
      <c r="AK97" s="9"/>
      <c r="AP97" s="9"/>
      <c r="AQ97" s="9"/>
      <c r="AS97" s="9"/>
      <c r="AT97" s="9"/>
      <c r="AU97" s="9"/>
      <c r="AW97" s="9"/>
      <c r="AX97" s="9"/>
      <c r="AY97" s="9"/>
      <c r="BA97" s="9"/>
      <c r="BB97" s="9"/>
      <c r="BC97" s="9"/>
      <c r="BD97" s="9"/>
      <c r="BE97" s="9"/>
      <c r="BF97" s="9"/>
    </row>
    <row r="98" spans="1:58" x14ac:dyDescent="0.25">
      <c r="A98" s="55">
        <v>42125</v>
      </c>
      <c r="B98" s="54">
        <v>14473.349</v>
      </c>
      <c r="C98" s="54">
        <v>5193.2420000000002</v>
      </c>
      <c r="D98" s="54">
        <v>2454.2109999999998</v>
      </c>
      <c r="E98" s="54">
        <v>1870.0930000000001</v>
      </c>
      <c r="F98" s="54">
        <v>4955.8030000000008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X98" s="9"/>
      <c r="Y98" s="9"/>
      <c r="Z98" s="9"/>
      <c r="AA98" s="9"/>
      <c r="AB98" s="9"/>
      <c r="AC98" s="9"/>
      <c r="AD98" s="9"/>
      <c r="AE98" s="9"/>
      <c r="AG98" s="9"/>
      <c r="AH98" s="9"/>
      <c r="AI98" s="9"/>
      <c r="AJ98" s="9"/>
      <c r="AK98" s="9"/>
      <c r="AP98" s="9"/>
      <c r="AQ98" s="9"/>
      <c r="AS98" s="9"/>
      <c r="AT98" s="9"/>
      <c r="AU98" s="9"/>
      <c r="AW98" s="9"/>
      <c r="AX98" s="9"/>
      <c r="AY98" s="9"/>
      <c r="BA98" s="9"/>
      <c r="BB98" s="9"/>
      <c r="BC98" s="9"/>
      <c r="BD98" s="9"/>
      <c r="BE98" s="9"/>
      <c r="BF98" s="9"/>
    </row>
    <row r="99" spans="1:58" x14ac:dyDescent="0.25">
      <c r="A99" s="55">
        <v>42156</v>
      </c>
      <c r="B99" s="54">
        <v>15212.455</v>
      </c>
      <c r="C99" s="54">
        <v>5332.3869999999997</v>
      </c>
      <c r="D99" s="54">
        <v>2578.6750000000002</v>
      </c>
      <c r="E99" s="54">
        <v>1915.171</v>
      </c>
      <c r="F99" s="54">
        <v>5386.2219999999988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X99" s="9"/>
      <c r="Y99" s="9"/>
      <c r="Z99" s="9"/>
      <c r="AA99" s="9"/>
      <c r="AB99" s="9"/>
      <c r="AC99" s="9"/>
      <c r="AD99" s="9"/>
      <c r="AE99" s="9"/>
      <c r="AG99" s="9"/>
      <c r="AH99" s="9"/>
      <c r="AI99" s="9"/>
      <c r="AJ99" s="9"/>
      <c r="AK99" s="9"/>
      <c r="AP99" s="9"/>
      <c r="AQ99" s="9"/>
      <c r="AS99" s="9"/>
      <c r="AT99" s="9"/>
      <c r="AU99" s="9"/>
      <c r="AW99" s="9"/>
      <c r="AX99" s="9"/>
      <c r="AY99" s="9"/>
      <c r="BA99" s="9"/>
      <c r="BB99" s="9"/>
      <c r="BC99" s="9"/>
      <c r="BD99" s="9"/>
      <c r="BE99" s="9"/>
      <c r="BF99" s="9"/>
    </row>
    <row r="100" spans="1:58" x14ac:dyDescent="0.25">
      <c r="A100" s="55">
        <v>42186</v>
      </c>
      <c r="B100" s="54">
        <v>15480.88</v>
      </c>
      <c r="C100" s="54">
        <v>5564.6419999999998</v>
      </c>
      <c r="D100" s="54">
        <v>2713.7710000000002</v>
      </c>
      <c r="E100" s="54">
        <v>1879.9059999999999</v>
      </c>
      <c r="F100" s="54">
        <v>5322.5609999999988</v>
      </c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X100" s="9"/>
      <c r="Y100" s="9"/>
      <c r="Z100" s="9"/>
      <c r="AA100" s="9"/>
      <c r="AB100" s="9"/>
      <c r="AC100" s="9"/>
      <c r="AD100" s="9"/>
      <c r="AE100" s="9"/>
      <c r="AG100" s="9"/>
      <c r="AH100" s="9"/>
      <c r="AI100" s="9"/>
      <c r="AJ100" s="9"/>
      <c r="AK100" s="9"/>
      <c r="AP100" s="9"/>
      <c r="AQ100" s="9"/>
      <c r="AS100" s="9"/>
      <c r="AT100" s="9"/>
      <c r="AU100" s="9"/>
      <c r="AW100" s="9"/>
      <c r="AX100" s="9"/>
      <c r="AY100" s="9"/>
      <c r="BA100" s="9"/>
      <c r="BB100" s="9"/>
      <c r="BC100" s="9"/>
      <c r="BD100" s="9"/>
      <c r="BE100" s="9"/>
      <c r="BF100" s="9"/>
    </row>
    <row r="101" spans="1:58" x14ac:dyDescent="0.25">
      <c r="A101" s="55">
        <v>42217</v>
      </c>
      <c r="B101" s="54">
        <v>15089.337</v>
      </c>
      <c r="C101" s="54">
        <v>5488.598</v>
      </c>
      <c r="D101" s="54">
        <v>2598.694</v>
      </c>
      <c r="E101" s="54">
        <v>1831.7550000000001</v>
      </c>
      <c r="F101" s="54">
        <v>5170.29</v>
      </c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X101" s="9"/>
      <c r="Y101" s="9"/>
      <c r="Z101" s="9"/>
      <c r="AA101" s="9"/>
      <c r="AB101" s="9"/>
      <c r="AC101" s="9"/>
      <c r="AD101" s="9"/>
      <c r="AE101" s="9"/>
      <c r="AG101" s="9"/>
      <c r="AH101" s="9"/>
      <c r="AI101" s="9"/>
      <c r="AJ101" s="9"/>
      <c r="AK101" s="9"/>
      <c r="AP101" s="9"/>
      <c r="AQ101" s="9"/>
      <c r="AS101" s="9"/>
      <c r="AT101" s="9"/>
      <c r="AU101" s="9"/>
      <c r="AW101" s="9"/>
      <c r="AX101" s="9"/>
      <c r="AY101" s="9"/>
      <c r="BA101" s="9"/>
      <c r="BB101" s="9"/>
      <c r="BC101" s="9"/>
      <c r="BD101" s="9"/>
      <c r="BE101" s="9"/>
      <c r="BF101" s="9"/>
    </row>
    <row r="102" spans="1:58" x14ac:dyDescent="0.25">
      <c r="A102" s="55">
        <v>42248</v>
      </c>
      <c r="B102" s="54">
        <v>15255.546</v>
      </c>
      <c r="C102" s="54">
        <v>5488.9780000000001</v>
      </c>
      <c r="D102" s="54">
        <v>2543.848</v>
      </c>
      <c r="E102" s="54">
        <v>2033.8560000000002</v>
      </c>
      <c r="F102" s="54">
        <v>5188.8639999999996</v>
      </c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X102" s="9"/>
      <c r="Y102" s="9"/>
      <c r="Z102" s="9"/>
      <c r="AA102" s="9"/>
      <c r="AB102" s="9"/>
      <c r="AC102" s="9"/>
      <c r="AD102" s="9"/>
      <c r="AE102" s="9"/>
      <c r="AG102" s="9"/>
      <c r="AH102" s="9"/>
      <c r="AI102" s="9"/>
      <c r="AJ102" s="9"/>
      <c r="AK102" s="9"/>
      <c r="AP102" s="9"/>
      <c r="AQ102" s="9"/>
      <c r="AS102" s="9"/>
      <c r="AT102" s="9"/>
      <c r="AU102" s="9"/>
      <c r="AW102" s="9"/>
      <c r="AX102" s="9"/>
      <c r="AY102" s="9"/>
      <c r="BA102" s="9"/>
      <c r="BB102" s="9"/>
      <c r="BC102" s="9"/>
      <c r="BD102" s="9"/>
      <c r="BE102" s="9"/>
      <c r="BF102" s="9"/>
    </row>
    <row r="103" spans="1:58" x14ac:dyDescent="0.25">
      <c r="A103" s="55">
        <v>42278</v>
      </c>
      <c r="B103" s="54">
        <v>14965.351000000001</v>
      </c>
      <c r="C103" s="54">
        <v>5239.4969999999994</v>
      </c>
      <c r="D103" s="54">
        <v>2593.9679999999998</v>
      </c>
      <c r="E103" s="54">
        <v>1969.5439999999999</v>
      </c>
      <c r="F103" s="54">
        <v>5162.3420000000015</v>
      </c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X103" s="9"/>
      <c r="Y103" s="9"/>
      <c r="Z103" s="9"/>
      <c r="AA103" s="9"/>
      <c r="AB103" s="9"/>
      <c r="AC103" s="9"/>
      <c r="AD103" s="9"/>
      <c r="AE103" s="9"/>
      <c r="AG103" s="9"/>
      <c r="AH103" s="9"/>
      <c r="AI103" s="9"/>
      <c r="AJ103" s="9"/>
      <c r="AK103" s="9"/>
      <c r="AP103" s="9"/>
      <c r="AQ103" s="9"/>
      <c r="AS103" s="9"/>
      <c r="AT103" s="9"/>
      <c r="AU103" s="9"/>
      <c r="AW103" s="9"/>
      <c r="AX103" s="9"/>
      <c r="AY103" s="9"/>
      <c r="BA103" s="9"/>
      <c r="BB103" s="9"/>
      <c r="BC103" s="9"/>
      <c r="BD103" s="9"/>
      <c r="BE103" s="9"/>
      <c r="BF103" s="9"/>
    </row>
    <row r="104" spans="1:58" x14ac:dyDescent="0.25">
      <c r="A104" s="55">
        <v>42309</v>
      </c>
      <c r="B104" s="54">
        <v>14832.459000000001</v>
      </c>
      <c r="C104" s="54">
        <v>5307.1620000000003</v>
      </c>
      <c r="D104" s="54">
        <v>2559.1729999999998</v>
      </c>
      <c r="E104" s="54">
        <v>2038.67</v>
      </c>
      <c r="F104" s="54">
        <v>4927.4540000000006</v>
      </c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X104" s="9"/>
      <c r="Y104" s="9"/>
      <c r="Z104" s="9"/>
      <c r="AA104" s="9"/>
      <c r="AB104" s="9"/>
      <c r="AC104" s="9"/>
      <c r="AD104" s="9"/>
      <c r="AE104" s="9"/>
      <c r="AG104" s="9"/>
      <c r="AH104" s="9"/>
      <c r="AI104" s="9"/>
      <c r="AJ104" s="9"/>
      <c r="AK104" s="9"/>
      <c r="AP104" s="9"/>
      <c r="AQ104" s="9"/>
      <c r="AS104" s="9"/>
      <c r="AT104" s="9"/>
      <c r="AU104" s="9"/>
      <c r="AW104" s="9"/>
      <c r="AX104" s="9"/>
      <c r="AY104" s="9"/>
      <c r="BA104" s="9"/>
      <c r="BB104" s="9"/>
      <c r="BC104" s="9"/>
      <c r="BD104" s="9"/>
      <c r="BE104" s="9"/>
      <c r="BF104" s="9"/>
    </row>
    <row r="105" spans="1:58" x14ac:dyDescent="0.25">
      <c r="A105" s="55">
        <v>42339</v>
      </c>
      <c r="B105" s="54">
        <v>14367.3</v>
      </c>
      <c r="C105" s="54">
        <v>5244.4690000000001</v>
      </c>
      <c r="D105" s="54">
        <v>2438.1219999999998</v>
      </c>
      <c r="E105" s="54">
        <v>1928.0050000000001</v>
      </c>
      <c r="F105" s="54">
        <v>4756.7039999999988</v>
      </c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X105" s="9"/>
      <c r="Y105" s="9"/>
      <c r="Z105" s="9"/>
      <c r="AA105" s="9"/>
      <c r="AB105" s="9"/>
      <c r="AC105" s="9"/>
      <c r="AD105" s="9"/>
      <c r="AE105" s="9"/>
      <c r="AG105" s="9"/>
      <c r="AH105" s="9"/>
      <c r="AI105" s="9"/>
      <c r="AJ105" s="9"/>
      <c r="AK105" s="9"/>
      <c r="AP105" s="9"/>
      <c r="AQ105" s="9"/>
      <c r="AS105" s="9"/>
      <c r="AT105" s="9"/>
      <c r="AU105" s="9"/>
      <c r="AW105" s="9"/>
      <c r="AX105" s="9"/>
      <c r="AY105" s="9"/>
      <c r="BA105" s="9"/>
      <c r="BB105" s="9"/>
      <c r="BC105" s="9"/>
      <c r="BD105" s="9"/>
      <c r="BE105" s="9"/>
      <c r="BF105" s="9"/>
    </row>
    <row r="106" spans="1:58" x14ac:dyDescent="0.25">
      <c r="A106" s="55">
        <v>42370</v>
      </c>
      <c r="B106" s="54">
        <v>13536.921</v>
      </c>
      <c r="C106" s="54">
        <v>4849.8950000000004</v>
      </c>
      <c r="D106" s="54">
        <v>2169.107</v>
      </c>
      <c r="E106" s="54">
        <v>1854.7939999999999</v>
      </c>
      <c r="F106" s="54">
        <v>4663.125</v>
      </c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X106" s="9"/>
      <c r="Y106" s="9"/>
      <c r="Z106" s="9"/>
      <c r="AA106" s="9"/>
      <c r="AB106" s="9"/>
      <c r="AC106" s="9"/>
      <c r="AD106" s="9"/>
      <c r="AE106" s="9"/>
      <c r="AG106" s="9"/>
      <c r="AH106" s="9"/>
      <c r="AI106" s="9"/>
      <c r="AJ106" s="9"/>
      <c r="AK106" s="9"/>
      <c r="AP106" s="9"/>
      <c r="AQ106" s="9"/>
      <c r="AS106" s="9"/>
      <c r="AT106" s="9"/>
      <c r="AU106" s="9"/>
      <c r="AW106" s="9"/>
      <c r="AX106" s="9"/>
      <c r="AY106" s="9"/>
      <c r="BA106" s="9"/>
      <c r="BB106" s="9"/>
      <c r="BC106" s="9"/>
      <c r="BD106" s="9"/>
      <c r="BE106" s="9"/>
      <c r="BF106" s="9"/>
    </row>
    <row r="107" spans="1:58" x14ac:dyDescent="0.25">
      <c r="A107" s="55">
        <v>42401</v>
      </c>
      <c r="B107" s="54">
        <v>12910.912</v>
      </c>
      <c r="C107" s="54">
        <v>4708.4030000000002</v>
      </c>
      <c r="D107" s="54">
        <v>2133.1579999999999</v>
      </c>
      <c r="E107" s="54">
        <v>1680.953</v>
      </c>
      <c r="F107" s="54">
        <v>4388.398000000001</v>
      </c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X107" s="9"/>
      <c r="Y107" s="9"/>
      <c r="Z107" s="9"/>
      <c r="AA107" s="9"/>
      <c r="AB107" s="9"/>
      <c r="AC107" s="9"/>
      <c r="AD107" s="9"/>
      <c r="AE107" s="9"/>
      <c r="AG107" s="9"/>
      <c r="AH107" s="9"/>
      <c r="AI107" s="9"/>
      <c r="AJ107" s="9"/>
      <c r="AK107" s="9"/>
      <c r="AP107" s="9"/>
      <c r="AQ107" s="9"/>
      <c r="AS107" s="9"/>
      <c r="AT107" s="9"/>
      <c r="AU107" s="9"/>
      <c r="AW107" s="9"/>
      <c r="AX107" s="9"/>
      <c r="AY107" s="9"/>
      <c r="BA107" s="9"/>
      <c r="BB107" s="9"/>
      <c r="BC107" s="9"/>
      <c r="BD107" s="9"/>
      <c r="BE107" s="9"/>
      <c r="BF107" s="9"/>
    </row>
    <row r="108" spans="1:58" x14ac:dyDescent="0.25">
      <c r="A108" s="55">
        <v>42430</v>
      </c>
      <c r="B108" s="54">
        <v>12806.531000000001</v>
      </c>
      <c r="C108" s="54">
        <v>4583.3819999999996</v>
      </c>
      <c r="D108" s="54">
        <v>2113.9899999999998</v>
      </c>
      <c r="E108" s="54">
        <v>1694.0819999999999</v>
      </c>
      <c r="F108" s="54">
        <v>4415.0770000000011</v>
      </c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X108" s="9"/>
      <c r="Y108" s="9"/>
      <c r="Z108" s="9"/>
      <c r="AA108" s="9"/>
      <c r="AB108" s="9"/>
      <c r="AC108" s="9"/>
      <c r="AD108" s="9"/>
      <c r="AE108" s="9"/>
      <c r="AG108" s="9"/>
      <c r="AH108" s="9"/>
      <c r="AI108" s="9"/>
      <c r="AJ108" s="9"/>
      <c r="AK108" s="9"/>
      <c r="AP108" s="9"/>
      <c r="AQ108" s="9"/>
      <c r="AS108" s="9"/>
      <c r="AT108" s="9"/>
      <c r="AU108" s="9"/>
      <c r="AW108" s="9"/>
      <c r="AX108" s="9"/>
      <c r="AY108" s="9"/>
      <c r="BA108" s="9"/>
      <c r="BB108" s="9"/>
      <c r="BC108" s="9"/>
      <c r="BD108" s="9"/>
      <c r="BE108" s="9"/>
      <c r="BF108" s="9"/>
    </row>
    <row r="109" spans="1:58" x14ac:dyDescent="0.25">
      <c r="A109" s="55">
        <v>42461</v>
      </c>
      <c r="B109" s="54">
        <v>12979.677</v>
      </c>
      <c r="C109" s="54">
        <v>4748.8060000000005</v>
      </c>
      <c r="D109" s="54">
        <v>2176.3069999999998</v>
      </c>
      <c r="E109" s="54">
        <v>1690.058</v>
      </c>
      <c r="F109" s="54">
        <v>4364.5059999999994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X109" s="9"/>
      <c r="Y109" s="9"/>
      <c r="Z109" s="9"/>
      <c r="AA109" s="9"/>
      <c r="AB109" s="9"/>
      <c r="AC109" s="9"/>
      <c r="AD109" s="9"/>
      <c r="AE109" s="9"/>
      <c r="AG109" s="9"/>
      <c r="AH109" s="9"/>
      <c r="AI109" s="9"/>
      <c r="AJ109" s="9"/>
      <c r="AK109" s="9"/>
      <c r="AP109" s="9"/>
      <c r="AQ109" s="9"/>
      <c r="AS109" s="9"/>
      <c r="AT109" s="9"/>
      <c r="AU109" s="9"/>
      <c r="AW109" s="9"/>
      <c r="AX109" s="9"/>
      <c r="AY109" s="9"/>
      <c r="BA109" s="9"/>
      <c r="BB109" s="9"/>
      <c r="BC109" s="9"/>
      <c r="BD109" s="9"/>
      <c r="BE109" s="9"/>
      <c r="BF109" s="9"/>
    </row>
    <row r="110" spans="1:58" x14ac:dyDescent="0.25">
      <c r="A110" s="55">
        <v>42491</v>
      </c>
      <c r="B110" s="54">
        <v>13051.539000000001</v>
      </c>
      <c r="C110" s="54">
        <v>4815.5469999999996</v>
      </c>
      <c r="D110" s="54">
        <v>2162.319</v>
      </c>
      <c r="E110" s="54">
        <v>1734.192</v>
      </c>
      <c r="F110" s="54">
        <v>4339.4810000000025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X110" s="9"/>
      <c r="Y110" s="9"/>
      <c r="Z110" s="9"/>
      <c r="AA110" s="9"/>
      <c r="AB110" s="9"/>
      <c r="AC110" s="9"/>
      <c r="AD110" s="9"/>
      <c r="AE110" s="9"/>
      <c r="AG110" s="9"/>
      <c r="AH110" s="9"/>
      <c r="AI110" s="9"/>
      <c r="AJ110" s="9"/>
      <c r="AK110" s="9"/>
      <c r="AP110" s="9"/>
      <c r="AQ110" s="9"/>
      <c r="AS110" s="9"/>
      <c r="AT110" s="9"/>
      <c r="AU110" s="9"/>
      <c r="AW110" s="9"/>
      <c r="AX110" s="9"/>
      <c r="AY110" s="9"/>
      <c r="BA110" s="9"/>
      <c r="BB110" s="9"/>
      <c r="BC110" s="9"/>
      <c r="BD110" s="9"/>
      <c r="BE110" s="9"/>
      <c r="BF110" s="9"/>
    </row>
    <row r="111" spans="1:58" x14ac:dyDescent="0.25">
      <c r="A111" s="55">
        <v>42522</v>
      </c>
      <c r="B111" s="54">
        <v>13490.846</v>
      </c>
      <c r="C111" s="54">
        <v>5102.6130000000003</v>
      </c>
      <c r="D111" s="54">
        <v>2059.0120000000002</v>
      </c>
      <c r="E111" s="54">
        <v>1878.8200000000002</v>
      </c>
      <c r="F111" s="54">
        <v>4450.4009999999998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X111" s="9"/>
      <c r="Y111" s="9"/>
      <c r="Z111" s="9"/>
      <c r="AA111" s="9"/>
      <c r="AB111" s="9"/>
      <c r="AC111" s="9"/>
      <c r="AD111" s="9"/>
      <c r="AE111" s="9"/>
      <c r="AG111" s="9"/>
      <c r="AH111" s="9"/>
      <c r="AI111" s="9"/>
      <c r="AJ111" s="9"/>
      <c r="AK111" s="9"/>
      <c r="AP111" s="9"/>
      <c r="AQ111" s="9"/>
      <c r="AS111" s="9"/>
      <c r="AT111" s="9"/>
      <c r="AU111" s="9"/>
      <c r="AW111" s="9"/>
      <c r="AX111" s="9"/>
      <c r="AY111" s="9"/>
      <c r="BA111" s="9"/>
      <c r="BB111" s="9"/>
      <c r="BC111" s="9"/>
      <c r="BD111" s="9"/>
      <c r="BE111" s="9"/>
      <c r="BF111" s="9"/>
    </row>
    <row r="112" spans="1:58" x14ac:dyDescent="0.25">
      <c r="A112" s="55">
        <v>42552</v>
      </c>
      <c r="B112" s="54">
        <v>12666.022000000001</v>
      </c>
      <c r="C112" s="54">
        <v>4558.5029999999997</v>
      </c>
      <c r="D112" s="54">
        <v>2060.9720000000002</v>
      </c>
      <c r="E112" s="54">
        <v>1743.9749999999999</v>
      </c>
      <c r="F112" s="54">
        <v>4302.5720000000001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X112" s="9"/>
      <c r="Y112" s="9"/>
      <c r="Z112" s="9"/>
      <c r="AA112" s="9"/>
      <c r="AB112" s="9"/>
      <c r="AC112" s="9"/>
      <c r="AD112" s="9"/>
      <c r="AE112" s="9"/>
      <c r="AG112" s="9"/>
      <c r="AH112" s="9"/>
      <c r="AI112" s="9"/>
      <c r="AJ112" s="9"/>
      <c r="AK112" s="9"/>
      <c r="AP112" s="9"/>
      <c r="AQ112" s="9"/>
      <c r="AS112" s="9"/>
      <c r="AT112" s="9"/>
      <c r="AU112" s="9"/>
      <c r="AW112" s="9"/>
      <c r="AX112" s="9"/>
      <c r="AY112" s="9"/>
      <c r="BA112" s="9"/>
      <c r="BB112" s="9"/>
      <c r="BC112" s="9"/>
      <c r="BD112" s="9"/>
      <c r="BE112" s="9"/>
      <c r="BF112" s="9"/>
    </row>
    <row r="113" spans="1:58" x14ac:dyDescent="0.25">
      <c r="A113" s="55">
        <v>42583</v>
      </c>
      <c r="B113" s="54">
        <v>12659.300999999999</v>
      </c>
      <c r="C113" s="54">
        <v>4652.848</v>
      </c>
      <c r="D113" s="54">
        <v>2074.3110000000001</v>
      </c>
      <c r="E113" s="54">
        <v>1661.1799999999998</v>
      </c>
      <c r="F113" s="54">
        <v>4270.9619999999995</v>
      </c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X113" s="9"/>
      <c r="Y113" s="9"/>
      <c r="Z113" s="9"/>
      <c r="AA113" s="9"/>
      <c r="AB113" s="9"/>
      <c r="AC113" s="9"/>
      <c r="AD113" s="9"/>
      <c r="AE113" s="9"/>
      <c r="AG113" s="9"/>
      <c r="AH113" s="9"/>
      <c r="AI113" s="9"/>
      <c r="AJ113" s="9"/>
      <c r="AK113" s="9"/>
      <c r="AP113" s="9"/>
      <c r="AQ113" s="9"/>
      <c r="AS113" s="9"/>
      <c r="AT113" s="9"/>
      <c r="AU113" s="9"/>
      <c r="AW113" s="9"/>
      <c r="AX113" s="9"/>
      <c r="AY113" s="9"/>
      <c r="BA113" s="9"/>
      <c r="BB113" s="9"/>
      <c r="BC113" s="9"/>
      <c r="BD113" s="9"/>
      <c r="BE113" s="9"/>
      <c r="BF113" s="9"/>
    </row>
    <row r="114" spans="1:58" x14ac:dyDescent="0.25">
      <c r="A114" s="55">
        <v>42614</v>
      </c>
      <c r="B114" s="54">
        <v>12540.606</v>
      </c>
      <c r="C114" s="54">
        <v>4612.49</v>
      </c>
      <c r="D114" s="54">
        <v>2074.2539999999999</v>
      </c>
      <c r="E114" s="54">
        <v>1659.116</v>
      </c>
      <c r="F114" s="54">
        <v>4194.7460000000001</v>
      </c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X114" s="9"/>
      <c r="Y114" s="9"/>
      <c r="Z114" s="9"/>
      <c r="AA114" s="9"/>
      <c r="AB114" s="9"/>
      <c r="AC114" s="9"/>
      <c r="AD114" s="9"/>
      <c r="AE114" s="9"/>
      <c r="AG114" s="9"/>
      <c r="AH114" s="9"/>
      <c r="AI114" s="9"/>
      <c r="AJ114" s="9"/>
      <c r="AK114" s="9"/>
      <c r="AP114" s="9"/>
      <c r="AQ114" s="9"/>
      <c r="AS114" s="9"/>
      <c r="AT114" s="9"/>
      <c r="AU114" s="9"/>
      <c r="AW114" s="9"/>
      <c r="AX114" s="9"/>
      <c r="AY114" s="9"/>
      <c r="BA114" s="9"/>
      <c r="BB114" s="9"/>
      <c r="BC114" s="9"/>
      <c r="BD114" s="9"/>
      <c r="BE114" s="9"/>
      <c r="BF114" s="9"/>
    </row>
    <row r="115" spans="1:58" x14ac:dyDescent="0.25">
      <c r="A115" s="55">
        <v>42644</v>
      </c>
      <c r="B115" s="54">
        <v>12496.264999999999</v>
      </c>
      <c r="C115" s="54">
        <v>4560.9459999999999</v>
      </c>
      <c r="D115" s="54">
        <v>2104</v>
      </c>
      <c r="E115" s="54">
        <v>1756.7739999999999</v>
      </c>
      <c r="F115" s="54">
        <v>4074.5449999999996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9"/>
      <c r="Y115" s="9"/>
      <c r="Z115" s="9"/>
      <c r="AA115" s="9"/>
      <c r="AB115" s="9"/>
      <c r="AC115" s="9"/>
      <c r="AD115" s="9"/>
      <c r="AE115" s="9"/>
      <c r="AG115" s="9"/>
      <c r="AH115" s="9"/>
      <c r="AI115" s="9"/>
      <c r="AJ115" s="9"/>
      <c r="AK115" s="9"/>
      <c r="AP115" s="9"/>
      <c r="AQ115" s="9"/>
      <c r="AS115" s="9"/>
      <c r="AT115" s="9"/>
      <c r="AU115" s="9"/>
      <c r="AW115" s="9"/>
      <c r="AX115" s="9"/>
      <c r="AY115" s="9"/>
      <c r="BA115" s="9"/>
      <c r="BB115" s="9"/>
      <c r="BC115" s="9"/>
      <c r="BD115" s="9"/>
      <c r="BE115" s="9"/>
      <c r="BF115" s="9"/>
    </row>
    <row r="116" spans="1:58" x14ac:dyDescent="0.25">
      <c r="A116" s="55">
        <v>42675</v>
      </c>
      <c r="B116" s="54">
        <v>12530.846</v>
      </c>
      <c r="C116" s="54">
        <v>4589.7730000000001</v>
      </c>
      <c r="D116" s="54">
        <v>2170.1729999999998</v>
      </c>
      <c r="E116" s="54">
        <v>1772.0029999999999</v>
      </c>
      <c r="F116" s="54">
        <v>3998.8969999999999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X116" s="9"/>
      <c r="Y116" s="9"/>
      <c r="Z116" s="9"/>
      <c r="AA116" s="9"/>
      <c r="AB116" s="9"/>
      <c r="AC116" s="9"/>
      <c r="AD116" s="9"/>
      <c r="AE116" s="9"/>
      <c r="AG116" s="9"/>
      <c r="AH116" s="9"/>
      <c r="AI116" s="9"/>
      <c r="AJ116" s="9"/>
      <c r="AK116" s="9"/>
      <c r="AP116" s="9"/>
      <c r="AQ116" s="9"/>
      <c r="AS116" s="9"/>
      <c r="AT116" s="9"/>
      <c r="AU116" s="9"/>
      <c r="AW116" s="9"/>
      <c r="AX116" s="9"/>
      <c r="AY116" s="9"/>
      <c r="BA116" s="9"/>
      <c r="BB116" s="9"/>
      <c r="BC116" s="9"/>
      <c r="BD116" s="9"/>
      <c r="BE116" s="9"/>
      <c r="BF116" s="9"/>
    </row>
    <row r="117" spans="1:58" x14ac:dyDescent="0.25">
      <c r="A117" s="55">
        <v>42705</v>
      </c>
      <c r="B117" s="54">
        <v>12958.36</v>
      </c>
      <c r="C117" s="54">
        <v>4814.3770000000004</v>
      </c>
      <c r="D117" s="54">
        <v>2150.067</v>
      </c>
      <c r="E117" s="54">
        <v>1945.902</v>
      </c>
      <c r="F117" s="54">
        <v>4048.0140000000001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X117" s="9"/>
      <c r="Y117" s="9"/>
      <c r="Z117" s="9"/>
      <c r="AA117" s="9"/>
      <c r="AB117" s="9"/>
      <c r="AC117" s="9"/>
      <c r="AD117" s="9"/>
      <c r="AE117" s="9"/>
      <c r="AG117" s="9"/>
      <c r="AH117" s="9"/>
      <c r="AI117" s="9"/>
      <c r="AJ117" s="9"/>
      <c r="AK117" s="9"/>
      <c r="AP117" s="9"/>
      <c r="AQ117" s="9"/>
      <c r="AS117" s="9"/>
      <c r="AT117" s="9"/>
      <c r="AU117" s="9"/>
      <c r="AW117" s="9"/>
      <c r="AX117" s="9"/>
      <c r="AY117" s="9"/>
      <c r="BA117" s="9"/>
      <c r="BB117" s="9"/>
      <c r="BC117" s="9"/>
      <c r="BD117" s="9"/>
      <c r="BE117" s="9"/>
      <c r="BF117" s="9"/>
    </row>
    <row r="118" spans="1:58" x14ac:dyDescent="0.25">
      <c r="A118" s="55">
        <v>42736</v>
      </c>
      <c r="B118" s="54">
        <v>13146.351000000001</v>
      </c>
      <c r="C118" s="54">
        <v>4894.8680000000004</v>
      </c>
      <c r="D118" s="54">
        <v>2249.0259999999998</v>
      </c>
      <c r="E118" s="54">
        <v>1781.691</v>
      </c>
      <c r="F118" s="54">
        <v>4220.7660000000005</v>
      </c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9"/>
      <c r="Y118" s="9"/>
      <c r="Z118" s="9"/>
      <c r="AA118" s="9"/>
      <c r="AB118" s="9"/>
      <c r="AC118" s="9"/>
      <c r="AD118" s="9"/>
      <c r="AE118" s="9"/>
      <c r="AG118" s="9"/>
      <c r="AH118" s="9"/>
      <c r="AI118" s="9"/>
      <c r="AJ118" s="9"/>
      <c r="AK118" s="9"/>
      <c r="AP118" s="9"/>
      <c r="AQ118" s="9"/>
      <c r="AS118" s="9"/>
      <c r="AT118" s="9"/>
      <c r="AU118" s="9"/>
      <c r="AW118" s="9"/>
      <c r="AX118" s="9"/>
      <c r="AY118" s="9"/>
      <c r="BA118" s="9"/>
      <c r="BB118" s="9"/>
      <c r="BC118" s="9"/>
      <c r="BD118" s="9"/>
      <c r="BE118" s="9"/>
      <c r="BF118" s="9"/>
    </row>
    <row r="119" spans="1:58" x14ac:dyDescent="0.25">
      <c r="A119" s="55">
        <v>42767</v>
      </c>
      <c r="B119" s="54">
        <v>13483.447</v>
      </c>
      <c r="C119" s="54">
        <v>5058.4549999999999</v>
      </c>
      <c r="D119" s="54">
        <v>2338.2860000000001</v>
      </c>
      <c r="E119" s="54">
        <v>1930.742</v>
      </c>
      <c r="F119" s="54">
        <v>4155.9639999999999</v>
      </c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X119" s="9"/>
      <c r="Y119" s="9"/>
      <c r="Z119" s="9"/>
      <c r="AA119" s="9"/>
      <c r="AB119" s="9"/>
      <c r="AC119" s="9"/>
      <c r="AD119" s="9"/>
      <c r="AE119" s="9"/>
      <c r="AG119" s="9"/>
      <c r="AH119" s="9"/>
      <c r="AI119" s="9"/>
      <c r="AJ119" s="9"/>
      <c r="AK119" s="9"/>
      <c r="AP119" s="9"/>
      <c r="AQ119" s="9"/>
      <c r="AS119" s="9"/>
      <c r="AT119" s="9"/>
      <c r="AU119" s="9"/>
      <c r="AW119" s="9"/>
      <c r="AX119" s="9"/>
      <c r="AY119" s="9"/>
      <c r="BA119" s="9"/>
      <c r="BB119" s="9"/>
      <c r="BC119" s="9"/>
      <c r="BD119" s="9"/>
      <c r="BE119" s="9"/>
      <c r="BF119" s="9"/>
    </row>
    <row r="120" spans="1:58" x14ac:dyDescent="0.25">
      <c r="A120" s="55">
        <v>42795</v>
      </c>
      <c r="B120" s="54">
        <v>13784.816000000001</v>
      </c>
      <c r="C120" s="54">
        <v>5013.3670000000002</v>
      </c>
      <c r="D120" s="54">
        <v>2513.076</v>
      </c>
      <c r="E120" s="54">
        <v>2092.92</v>
      </c>
      <c r="F120" s="54">
        <v>4165.4530000000004</v>
      </c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9"/>
      <c r="Y120" s="9"/>
      <c r="Z120" s="9"/>
      <c r="AA120" s="9"/>
      <c r="AB120" s="9"/>
      <c r="AC120" s="9"/>
      <c r="AD120" s="9"/>
      <c r="AE120" s="9"/>
      <c r="AG120" s="9"/>
      <c r="AH120" s="9"/>
      <c r="AI120" s="9"/>
      <c r="AJ120" s="9"/>
      <c r="AK120" s="9"/>
      <c r="AP120" s="9"/>
      <c r="AQ120" s="9"/>
      <c r="AS120" s="9"/>
      <c r="AT120" s="9"/>
      <c r="AU120" s="9"/>
      <c r="AW120" s="9"/>
      <c r="AX120" s="9"/>
      <c r="AY120" s="9"/>
      <c r="BA120" s="9"/>
      <c r="BB120" s="9"/>
      <c r="BC120" s="9"/>
      <c r="BD120" s="9"/>
      <c r="BE120" s="9"/>
      <c r="BF120" s="9"/>
    </row>
    <row r="121" spans="1:58" x14ac:dyDescent="0.25">
      <c r="A121" s="55">
        <v>42826</v>
      </c>
      <c r="B121" s="54">
        <v>13915.322</v>
      </c>
      <c r="C121" s="54">
        <v>5016.3789999999999</v>
      </c>
      <c r="D121" s="54">
        <v>2441.5749999999998</v>
      </c>
      <c r="E121" s="54">
        <v>2089.6849999999999</v>
      </c>
      <c r="F121" s="54">
        <v>4367.6829999999991</v>
      </c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X121" s="9"/>
      <c r="Y121" s="9"/>
      <c r="Z121" s="9"/>
      <c r="AA121" s="9"/>
      <c r="AB121" s="9"/>
      <c r="AC121" s="9"/>
      <c r="AD121" s="9"/>
      <c r="AE121" s="9"/>
      <c r="AG121" s="9"/>
      <c r="AH121" s="9"/>
      <c r="AI121" s="9"/>
      <c r="AJ121" s="9"/>
      <c r="AK121" s="9"/>
      <c r="AP121" s="9"/>
      <c r="AQ121" s="9"/>
      <c r="AS121" s="9"/>
      <c r="AT121" s="9"/>
      <c r="AU121" s="9"/>
      <c r="AW121" s="9"/>
      <c r="AX121" s="9"/>
      <c r="AY121" s="9"/>
      <c r="BA121" s="9"/>
      <c r="BB121" s="9"/>
      <c r="BC121" s="9"/>
      <c r="BD121" s="9"/>
      <c r="BE121" s="9"/>
      <c r="BF121" s="9"/>
    </row>
    <row r="122" spans="1:58" x14ac:dyDescent="0.25">
      <c r="A122" s="55">
        <v>42856</v>
      </c>
      <c r="B122" s="54">
        <v>13918.337</v>
      </c>
      <c r="C122" s="54">
        <v>5089.4609999999993</v>
      </c>
      <c r="D122" s="54">
        <v>2452.2710000000002</v>
      </c>
      <c r="E122" s="54">
        <v>2161.6950000000002</v>
      </c>
      <c r="F122" s="54">
        <v>4214.91</v>
      </c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X122" s="9"/>
      <c r="Y122" s="9"/>
      <c r="Z122" s="9"/>
      <c r="AA122" s="9"/>
      <c r="AB122" s="9"/>
      <c r="AC122" s="9"/>
      <c r="AD122" s="9"/>
      <c r="AE122" s="9"/>
      <c r="AG122" s="9"/>
      <c r="AH122" s="9"/>
      <c r="AI122" s="9"/>
      <c r="AJ122" s="9"/>
      <c r="AK122" s="9"/>
      <c r="AP122" s="9"/>
      <c r="AQ122" s="9"/>
      <c r="AS122" s="9"/>
      <c r="AT122" s="9"/>
      <c r="AU122" s="9"/>
      <c r="AW122" s="9"/>
      <c r="AX122" s="9"/>
      <c r="AY122" s="9"/>
      <c r="BA122" s="9"/>
      <c r="BB122" s="9"/>
      <c r="BC122" s="9"/>
      <c r="BD122" s="9"/>
      <c r="BE122" s="9"/>
      <c r="BF122" s="9"/>
    </row>
    <row r="123" spans="1:58" x14ac:dyDescent="0.25">
      <c r="A123" s="55">
        <v>42887</v>
      </c>
      <c r="B123" s="54">
        <v>14277.378000000001</v>
      </c>
      <c r="C123" s="54">
        <v>5175.1229999999996</v>
      </c>
      <c r="D123" s="54">
        <v>2635.319</v>
      </c>
      <c r="E123" s="54">
        <v>2183.6579999999999</v>
      </c>
      <c r="F123" s="54">
        <v>4283.2780000000021</v>
      </c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X123" s="9"/>
      <c r="Y123" s="9"/>
      <c r="Z123" s="9"/>
      <c r="AA123" s="9"/>
      <c r="AB123" s="9"/>
      <c r="AC123" s="9"/>
      <c r="AD123" s="9"/>
      <c r="AE123" s="9"/>
      <c r="AG123" s="9"/>
      <c r="AH123" s="9"/>
      <c r="AI123" s="9"/>
      <c r="AJ123" s="9"/>
      <c r="AK123" s="9"/>
      <c r="AP123" s="9"/>
      <c r="AQ123" s="9"/>
      <c r="AS123" s="9"/>
      <c r="AT123" s="9"/>
      <c r="AU123" s="9"/>
      <c r="AW123" s="9"/>
      <c r="AX123" s="9"/>
      <c r="AY123" s="9"/>
      <c r="BA123" s="9"/>
      <c r="BB123" s="9"/>
      <c r="BC123" s="9"/>
      <c r="BD123" s="9"/>
      <c r="BE123" s="9"/>
      <c r="BF123" s="9"/>
    </row>
    <row r="124" spans="1:58" x14ac:dyDescent="0.25">
      <c r="A124" s="55">
        <v>42917</v>
      </c>
      <c r="B124" s="54">
        <v>14024.683000000001</v>
      </c>
      <c r="C124" s="54">
        <v>5164.8119999999999</v>
      </c>
      <c r="D124" s="54">
        <v>2629.538</v>
      </c>
      <c r="E124" s="54">
        <v>2183.0039999999999</v>
      </c>
      <c r="F124" s="54">
        <v>4047.3290000000006</v>
      </c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X124" s="9"/>
      <c r="Y124" s="9"/>
      <c r="Z124" s="9"/>
      <c r="AA124" s="9"/>
      <c r="AB124" s="9"/>
      <c r="AC124" s="9"/>
      <c r="AD124" s="9"/>
      <c r="AE124" s="9"/>
      <c r="AG124" s="9"/>
      <c r="AH124" s="9"/>
      <c r="AI124" s="9"/>
      <c r="AJ124" s="9"/>
      <c r="AK124" s="9"/>
      <c r="AP124" s="9"/>
      <c r="AQ124" s="9"/>
      <c r="AS124" s="9"/>
      <c r="AT124" s="9"/>
      <c r="AU124" s="9"/>
      <c r="AW124" s="9"/>
      <c r="AX124" s="9"/>
      <c r="AY124" s="9"/>
      <c r="BA124" s="9"/>
      <c r="BB124" s="9"/>
      <c r="BC124" s="9"/>
      <c r="BD124" s="9"/>
      <c r="BE124" s="9"/>
      <c r="BF124" s="9"/>
    </row>
    <row r="125" spans="1:58" x14ac:dyDescent="0.25">
      <c r="A125" s="55">
        <v>42948</v>
      </c>
      <c r="B125" s="54">
        <v>14079.538</v>
      </c>
      <c r="C125" s="54">
        <v>5098.9489999999996</v>
      </c>
      <c r="D125" s="54">
        <v>2653.1129999999998</v>
      </c>
      <c r="E125" s="54">
        <v>2155.4789999999998</v>
      </c>
      <c r="F125" s="54">
        <v>4171.9970000000012</v>
      </c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X125" s="9"/>
      <c r="Y125" s="9"/>
      <c r="Z125" s="9"/>
      <c r="AA125" s="9"/>
      <c r="AB125" s="9"/>
      <c r="AC125" s="9"/>
      <c r="AD125" s="9"/>
      <c r="AE125" s="9"/>
      <c r="AG125" s="9"/>
      <c r="AH125" s="9"/>
      <c r="AI125" s="9"/>
      <c r="AJ125" s="9"/>
      <c r="AK125" s="9"/>
      <c r="AP125" s="9"/>
      <c r="AQ125" s="9"/>
      <c r="AS125" s="9"/>
      <c r="AT125" s="9"/>
      <c r="AU125" s="9"/>
      <c r="AW125" s="9"/>
      <c r="AX125" s="9"/>
      <c r="AY125" s="9"/>
      <c r="BA125" s="9"/>
      <c r="BB125" s="9"/>
      <c r="BC125" s="9"/>
      <c r="BD125" s="9"/>
      <c r="BE125" s="9"/>
      <c r="BF125" s="9"/>
    </row>
    <row r="126" spans="1:58" x14ac:dyDescent="0.25">
      <c r="A126" s="55">
        <v>42979</v>
      </c>
      <c r="B126" s="54">
        <v>14187.481</v>
      </c>
      <c r="C126" s="54">
        <v>5135.018</v>
      </c>
      <c r="D126" s="54">
        <v>2693.8470000000002</v>
      </c>
      <c r="E126" s="54">
        <v>2206.5810000000001</v>
      </c>
      <c r="F126" s="54">
        <v>4152.0349999999999</v>
      </c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X126" s="9"/>
      <c r="Y126" s="9"/>
      <c r="Z126" s="9"/>
      <c r="AA126" s="9"/>
      <c r="AB126" s="9"/>
      <c r="AC126" s="9"/>
      <c r="AD126" s="9"/>
      <c r="AE126" s="9"/>
      <c r="AG126" s="9"/>
      <c r="AH126" s="9"/>
      <c r="AI126" s="9"/>
      <c r="AJ126" s="9"/>
      <c r="AK126" s="9"/>
      <c r="AP126" s="9"/>
      <c r="AQ126" s="9"/>
      <c r="AS126" s="9"/>
      <c r="AT126" s="9"/>
      <c r="AU126" s="9"/>
      <c r="AW126" s="9"/>
      <c r="AX126" s="9"/>
      <c r="AY126" s="9"/>
      <c r="BA126" s="9"/>
      <c r="BB126" s="9"/>
      <c r="BC126" s="9"/>
      <c r="BD126" s="9"/>
      <c r="BE126" s="9"/>
      <c r="BF126" s="9"/>
    </row>
    <row r="127" spans="1:58" x14ac:dyDescent="0.25">
      <c r="A127" s="55">
        <v>43009</v>
      </c>
      <c r="B127" s="54">
        <v>14592.59</v>
      </c>
      <c r="C127" s="54">
        <v>5303.6639999999998</v>
      </c>
      <c r="D127" s="54">
        <v>2778.857</v>
      </c>
      <c r="E127" s="54">
        <v>2255.8879999999999</v>
      </c>
      <c r="F127" s="54">
        <v>4254.1809999999996</v>
      </c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X127" s="9"/>
      <c r="Y127" s="9"/>
      <c r="Z127" s="9"/>
      <c r="AA127" s="9"/>
      <c r="AB127" s="9"/>
      <c r="AC127" s="9"/>
      <c r="AD127" s="9"/>
      <c r="AE127" s="9"/>
      <c r="AG127" s="9"/>
      <c r="AH127" s="9"/>
      <c r="AI127" s="9"/>
      <c r="AJ127" s="9"/>
      <c r="AK127" s="9"/>
      <c r="AP127" s="9"/>
      <c r="AQ127" s="9"/>
      <c r="AS127" s="9"/>
      <c r="AT127" s="9"/>
      <c r="AU127" s="9"/>
      <c r="AW127" s="9"/>
      <c r="AX127" s="9"/>
      <c r="AY127" s="9"/>
      <c r="BA127" s="9"/>
      <c r="BB127" s="9"/>
      <c r="BC127" s="9"/>
      <c r="BD127" s="9"/>
      <c r="BE127" s="9"/>
      <c r="BF127" s="9"/>
    </row>
    <row r="128" spans="1:58" x14ac:dyDescent="0.25">
      <c r="A128" s="55">
        <v>43040</v>
      </c>
      <c r="B128" s="54">
        <v>15124.303</v>
      </c>
      <c r="C128" s="54">
        <v>5487.2550000000001</v>
      </c>
      <c r="D128" s="54">
        <v>2962.652</v>
      </c>
      <c r="E128" s="54">
        <v>2337.2370000000001</v>
      </c>
      <c r="F128" s="54">
        <v>4337.1589999999987</v>
      </c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X128" s="9"/>
      <c r="Y128" s="9"/>
      <c r="Z128" s="9"/>
      <c r="AA128" s="9"/>
      <c r="AB128" s="9"/>
      <c r="AC128" s="9"/>
      <c r="AD128" s="9"/>
      <c r="AE128" s="9"/>
      <c r="AG128" s="9"/>
      <c r="AH128" s="9"/>
      <c r="AI128" s="9"/>
      <c r="AJ128" s="9"/>
      <c r="AK128" s="9"/>
      <c r="AP128" s="9"/>
      <c r="AQ128" s="9"/>
      <c r="AS128" s="9"/>
      <c r="AT128" s="9"/>
      <c r="AU128" s="9"/>
      <c r="AW128" s="9"/>
      <c r="AX128" s="9"/>
      <c r="AY128" s="9"/>
      <c r="BA128" s="9"/>
      <c r="BB128" s="9"/>
      <c r="BC128" s="9"/>
      <c r="BD128" s="9"/>
      <c r="BE128" s="9"/>
      <c r="BF128" s="9"/>
    </row>
    <row r="129" spans="1:58" x14ac:dyDescent="0.25">
      <c r="A129" s="55">
        <v>43070</v>
      </c>
      <c r="B129" s="54">
        <v>14784.785</v>
      </c>
      <c r="C129" s="54">
        <v>5398.7510000000002</v>
      </c>
      <c r="D129" s="54">
        <v>2875.9929999999999</v>
      </c>
      <c r="E129" s="54">
        <v>2307.9270000000001</v>
      </c>
      <c r="F129" s="54">
        <v>4202.1139999999996</v>
      </c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X129" s="9"/>
      <c r="Y129" s="9"/>
      <c r="Z129" s="9"/>
      <c r="AA129" s="9"/>
      <c r="AB129" s="9"/>
      <c r="AC129" s="9"/>
      <c r="AD129" s="9"/>
      <c r="AE129" s="9"/>
      <c r="AG129" s="9"/>
      <c r="AH129" s="9"/>
      <c r="AI129" s="9"/>
      <c r="AJ129" s="9"/>
      <c r="AK129" s="9"/>
      <c r="AP129" s="9"/>
      <c r="AQ129" s="9"/>
      <c r="AS129" s="9"/>
      <c r="AT129" s="9"/>
      <c r="AU129" s="9"/>
      <c r="AW129" s="9"/>
      <c r="AX129" s="9"/>
      <c r="AY129" s="9"/>
      <c r="BA129" s="9"/>
      <c r="BB129" s="9"/>
      <c r="BC129" s="9"/>
      <c r="BD129" s="9"/>
      <c r="BE129" s="9"/>
      <c r="BF129" s="9"/>
    </row>
    <row r="130" spans="1:58" x14ac:dyDescent="0.25">
      <c r="A130" s="55">
        <v>43101</v>
      </c>
      <c r="B130" s="54">
        <v>15119.013999999999</v>
      </c>
      <c r="C130" s="54">
        <v>5550.558</v>
      </c>
      <c r="D130" s="54">
        <v>2967.703</v>
      </c>
      <c r="E130" s="54">
        <v>2248.9740000000002</v>
      </c>
      <c r="F130" s="54">
        <v>4351.7789999999986</v>
      </c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X130" s="9"/>
      <c r="Y130" s="9"/>
      <c r="Z130" s="9"/>
      <c r="AA130" s="9"/>
      <c r="AB130" s="9"/>
      <c r="AC130" s="9"/>
      <c r="AD130" s="9"/>
      <c r="AE130" s="9"/>
      <c r="AG130" s="9"/>
      <c r="AH130" s="9"/>
      <c r="AI130" s="9"/>
      <c r="AJ130" s="9"/>
      <c r="AK130" s="9"/>
      <c r="AP130" s="9"/>
      <c r="AQ130" s="9"/>
      <c r="AS130" s="9"/>
      <c r="AT130" s="9"/>
      <c r="AU130" s="9"/>
      <c r="AW130" s="9"/>
      <c r="AX130" s="9"/>
      <c r="AY130" s="9"/>
      <c r="BA130" s="9"/>
      <c r="BB130" s="9"/>
      <c r="BC130" s="9"/>
      <c r="BD130" s="9"/>
      <c r="BE130" s="9"/>
      <c r="BF130" s="9"/>
    </row>
    <row r="131" spans="1:58" x14ac:dyDescent="0.25">
      <c r="A131" s="55">
        <v>43132</v>
      </c>
      <c r="B131" s="54">
        <v>15540.235000000001</v>
      </c>
      <c r="C131" s="54">
        <v>5592.348</v>
      </c>
      <c r="D131" s="54">
        <v>3114.3620000000001</v>
      </c>
      <c r="E131" s="54">
        <v>2361.848</v>
      </c>
      <c r="F131" s="54">
        <v>4471.6770000000006</v>
      </c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X131" s="9"/>
      <c r="Y131" s="9"/>
      <c r="Z131" s="9"/>
      <c r="AA131" s="9"/>
      <c r="AB131" s="9"/>
      <c r="AC131" s="9"/>
      <c r="AD131" s="9"/>
      <c r="AE131" s="9"/>
      <c r="AG131" s="9"/>
      <c r="AH131" s="9"/>
      <c r="AI131" s="9"/>
      <c r="AJ131" s="9"/>
      <c r="AK131" s="9"/>
      <c r="AP131" s="9"/>
      <c r="AQ131" s="9"/>
      <c r="AS131" s="9"/>
      <c r="AT131" s="9"/>
      <c r="AU131" s="9"/>
      <c r="AW131" s="9"/>
      <c r="AX131" s="9"/>
      <c r="AY131" s="9"/>
      <c r="BA131" s="9"/>
      <c r="BB131" s="9"/>
      <c r="BC131" s="9"/>
      <c r="BD131" s="9"/>
      <c r="BE131" s="9"/>
      <c r="BF131" s="9"/>
    </row>
    <row r="132" spans="1:58" x14ac:dyDescent="0.25">
      <c r="A132" s="55">
        <v>43160</v>
      </c>
      <c r="B132" s="54">
        <v>16284.507</v>
      </c>
      <c r="C132" s="54">
        <v>5946.4440000000004</v>
      </c>
      <c r="D132" s="54">
        <v>3239.6419999999998</v>
      </c>
      <c r="E132" s="54">
        <v>2443.5720000000001</v>
      </c>
      <c r="F132" s="54">
        <v>4654.8489999999983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X132" s="9"/>
      <c r="Y132" s="9"/>
      <c r="Z132" s="9"/>
      <c r="AA132" s="9"/>
      <c r="AB132" s="9"/>
      <c r="AC132" s="9"/>
      <c r="AD132" s="9"/>
      <c r="AE132" s="9"/>
      <c r="AG132" s="9"/>
      <c r="AH132" s="9"/>
      <c r="AI132" s="9"/>
      <c r="AJ132" s="9"/>
      <c r="AK132" s="9"/>
      <c r="AP132" s="9"/>
      <c r="AQ132" s="9"/>
      <c r="AS132" s="9"/>
      <c r="AT132" s="9"/>
      <c r="AU132" s="9"/>
      <c r="AW132" s="9"/>
      <c r="AX132" s="9"/>
      <c r="AY132" s="9"/>
      <c r="BA132" s="9"/>
      <c r="BB132" s="9"/>
      <c r="BC132" s="9"/>
      <c r="BD132" s="9"/>
      <c r="BE132" s="9"/>
      <c r="BF132" s="9"/>
    </row>
    <row r="133" spans="1:58" x14ac:dyDescent="0.25">
      <c r="A133" s="55">
        <v>43191</v>
      </c>
      <c r="B133" s="54">
        <v>16536.276000000002</v>
      </c>
      <c r="C133" s="54">
        <v>5966.9</v>
      </c>
      <c r="D133" s="54">
        <v>3457.9589999999998</v>
      </c>
      <c r="E133" s="54">
        <v>2485.2350000000001</v>
      </c>
      <c r="F133" s="54">
        <v>4626.1820000000025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X133" s="9"/>
      <c r="Y133" s="9"/>
      <c r="Z133" s="9"/>
      <c r="AA133" s="9"/>
      <c r="AB133" s="9"/>
      <c r="AC133" s="9"/>
      <c r="AD133" s="9"/>
      <c r="AE133" s="9"/>
      <c r="AG133" s="9"/>
      <c r="AH133" s="9"/>
      <c r="AI133" s="9"/>
      <c r="AJ133" s="9"/>
      <c r="AK133" s="9"/>
      <c r="AP133" s="9"/>
      <c r="AQ133" s="9"/>
      <c r="AS133" s="9"/>
      <c r="AT133" s="9"/>
      <c r="AU133" s="9"/>
      <c r="AW133" s="9"/>
      <c r="AX133" s="9"/>
      <c r="AY133" s="9"/>
      <c r="BA133" s="9"/>
      <c r="BB133" s="9"/>
      <c r="BC133" s="9"/>
      <c r="BD133" s="9"/>
      <c r="BE133" s="9"/>
      <c r="BF133" s="9"/>
    </row>
    <row r="134" spans="1:58" x14ac:dyDescent="0.25">
      <c r="A134" s="55">
        <v>43221</v>
      </c>
      <c r="B134" s="54">
        <v>16578.008999999998</v>
      </c>
      <c r="C134" s="54">
        <v>6071.4960000000001</v>
      </c>
      <c r="D134" s="54">
        <v>3432.4760000000001</v>
      </c>
      <c r="E134" s="54">
        <v>2428.6310000000003</v>
      </c>
      <c r="F134" s="54">
        <v>4645.4059999999981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X134" s="9"/>
      <c r="Y134" s="9"/>
      <c r="Z134" s="9"/>
      <c r="AA134" s="9"/>
      <c r="AB134" s="9"/>
      <c r="AC134" s="9"/>
      <c r="AD134" s="9"/>
      <c r="AE134" s="9"/>
      <c r="AG134" s="9"/>
      <c r="AH134" s="9"/>
      <c r="AI134" s="9"/>
      <c r="AJ134" s="9"/>
      <c r="AK134" s="9"/>
      <c r="AP134" s="9"/>
      <c r="AQ134" s="9"/>
      <c r="AS134" s="9"/>
      <c r="AT134" s="9"/>
      <c r="AU134" s="9"/>
      <c r="AW134" s="9"/>
      <c r="AX134" s="9"/>
      <c r="AY134" s="9"/>
      <c r="BA134" s="9"/>
      <c r="BB134" s="9"/>
      <c r="BC134" s="9"/>
      <c r="BD134" s="9"/>
      <c r="BE134" s="9"/>
      <c r="BF134" s="9"/>
    </row>
    <row r="135" spans="1:58" x14ac:dyDescent="0.25">
      <c r="A135" s="55">
        <v>43252</v>
      </c>
      <c r="B135" s="54">
        <v>15939.849</v>
      </c>
      <c r="C135" s="54">
        <v>5846.2960000000003</v>
      </c>
      <c r="D135" s="54">
        <v>3269.076</v>
      </c>
      <c r="E135" s="54">
        <v>2449.259</v>
      </c>
      <c r="F135" s="54">
        <v>4375.2179999999998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X135" s="9"/>
      <c r="Y135" s="9"/>
      <c r="Z135" s="9"/>
      <c r="AA135" s="9"/>
      <c r="AB135" s="9"/>
      <c r="AC135" s="9"/>
      <c r="AD135" s="9"/>
      <c r="AE135" s="9"/>
      <c r="AG135" s="9"/>
      <c r="AH135" s="9"/>
      <c r="AI135" s="9"/>
      <c r="AJ135" s="9"/>
      <c r="AK135" s="9"/>
      <c r="AP135" s="9"/>
      <c r="AQ135" s="9"/>
      <c r="AS135" s="9"/>
      <c r="AT135" s="9"/>
      <c r="AU135" s="9"/>
      <c r="AW135" s="9"/>
      <c r="AX135" s="9"/>
      <c r="AY135" s="9"/>
      <c r="BA135" s="9"/>
      <c r="BB135" s="9"/>
      <c r="BC135" s="9"/>
      <c r="BD135" s="9"/>
      <c r="BE135" s="9"/>
      <c r="BF135" s="9"/>
    </row>
    <row r="136" spans="1:58" x14ac:dyDescent="0.25">
      <c r="A136" s="55">
        <v>43282</v>
      </c>
      <c r="B136" s="54">
        <v>16185.418</v>
      </c>
      <c r="C136" s="54">
        <v>5888.5480000000007</v>
      </c>
      <c r="D136" s="54">
        <v>3325.6660000000002</v>
      </c>
      <c r="E136" s="54">
        <v>2453.424</v>
      </c>
      <c r="F136" s="54">
        <v>4517.7799999999988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X136" s="9"/>
      <c r="Y136" s="9"/>
      <c r="Z136" s="9"/>
      <c r="AA136" s="9"/>
      <c r="AB136" s="9"/>
      <c r="AC136" s="9"/>
      <c r="AD136" s="9"/>
      <c r="AE136" s="9"/>
      <c r="AG136" s="9"/>
      <c r="AH136" s="9"/>
      <c r="AI136" s="9"/>
      <c r="AJ136" s="9"/>
      <c r="AK136" s="9"/>
      <c r="AP136" s="9"/>
      <c r="AQ136" s="9"/>
      <c r="AS136" s="9"/>
      <c r="AT136" s="9"/>
      <c r="AU136" s="9"/>
      <c r="AW136" s="9"/>
      <c r="AX136" s="9"/>
      <c r="AY136" s="9"/>
      <c r="BA136" s="9"/>
      <c r="BB136" s="9"/>
      <c r="BC136" s="9"/>
      <c r="BD136" s="9"/>
      <c r="BE136" s="9"/>
      <c r="BF136" s="9"/>
    </row>
    <row r="137" spans="1:58" x14ac:dyDescent="0.25">
      <c r="A137" s="55">
        <v>43313</v>
      </c>
      <c r="B137" s="54">
        <v>15960.769</v>
      </c>
      <c r="C137" s="54">
        <v>5747.8730000000005</v>
      </c>
      <c r="D137" s="54">
        <v>3296.3319999999999</v>
      </c>
      <c r="E137" s="54">
        <v>2437.7619999999997</v>
      </c>
      <c r="F137" s="54">
        <v>4478.8020000000006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X137" s="9"/>
      <c r="Y137" s="9"/>
      <c r="Z137" s="9"/>
      <c r="AA137" s="9"/>
      <c r="AB137" s="9"/>
      <c r="AC137" s="9"/>
      <c r="AD137" s="9"/>
      <c r="AE137" s="9"/>
      <c r="AG137" s="9"/>
      <c r="AH137" s="9"/>
      <c r="AI137" s="9"/>
      <c r="AJ137" s="9"/>
      <c r="AK137" s="9"/>
      <c r="AP137" s="9"/>
      <c r="AQ137" s="9"/>
      <c r="AS137" s="9"/>
      <c r="AT137" s="9"/>
      <c r="AU137" s="9"/>
      <c r="AW137" s="9"/>
      <c r="AX137" s="9"/>
      <c r="AY137" s="9"/>
      <c r="BA137" s="9"/>
      <c r="BB137" s="9"/>
      <c r="BC137" s="9"/>
      <c r="BD137" s="9"/>
      <c r="BE137" s="9"/>
      <c r="BF137" s="9"/>
    </row>
    <row r="138" spans="1:58" x14ac:dyDescent="0.25">
      <c r="A138" s="55">
        <v>43344</v>
      </c>
      <c r="B138" s="54">
        <v>15714.26</v>
      </c>
      <c r="C138" s="54">
        <v>5677.0630000000001</v>
      </c>
      <c r="D138" s="54">
        <v>3329.3249999999998</v>
      </c>
      <c r="E138" s="54">
        <v>2407.0039999999999</v>
      </c>
      <c r="F138" s="54">
        <v>4300.8680000000004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X138" s="9"/>
      <c r="Y138" s="9"/>
      <c r="Z138" s="9"/>
      <c r="AA138" s="9"/>
      <c r="AB138" s="9"/>
      <c r="AC138" s="9"/>
      <c r="AD138" s="9"/>
      <c r="AE138" s="9"/>
      <c r="AG138" s="9"/>
      <c r="AH138" s="9"/>
      <c r="AI138" s="9"/>
      <c r="AJ138" s="9"/>
      <c r="AK138" s="9"/>
      <c r="AP138" s="9"/>
      <c r="AQ138" s="9"/>
      <c r="AS138" s="9"/>
      <c r="AT138" s="9"/>
      <c r="AU138" s="9"/>
      <c r="AW138" s="9"/>
      <c r="AX138" s="9"/>
      <c r="AY138" s="9"/>
      <c r="BA138" s="9"/>
      <c r="BB138" s="9"/>
      <c r="BC138" s="9"/>
      <c r="BD138" s="9"/>
      <c r="BE138" s="9"/>
      <c r="BF138" s="9"/>
    </row>
    <row r="139" spans="1:58" x14ac:dyDescent="0.25">
      <c r="A139" s="55">
        <v>43374</v>
      </c>
      <c r="B139" s="54">
        <v>15705.663</v>
      </c>
      <c r="C139" s="54">
        <v>5798.7129999999997</v>
      </c>
      <c r="D139" s="54">
        <v>3241.88</v>
      </c>
      <c r="E139" s="54">
        <v>2356.23</v>
      </c>
      <c r="F139" s="54">
        <v>4308.84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X139" s="9"/>
      <c r="Y139" s="9"/>
      <c r="Z139" s="9"/>
      <c r="AA139" s="9"/>
      <c r="AB139" s="9"/>
      <c r="AC139" s="9"/>
      <c r="AD139" s="9"/>
      <c r="AE139" s="9"/>
      <c r="AG139" s="9"/>
      <c r="AH139" s="9"/>
      <c r="AI139" s="9"/>
      <c r="AJ139" s="9"/>
      <c r="AK139" s="9"/>
      <c r="AP139" s="9"/>
      <c r="AQ139" s="9"/>
      <c r="AS139" s="9"/>
      <c r="AT139" s="9"/>
      <c r="AU139" s="9"/>
      <c r="AW139" s="9"/>
      <c r="AX139" s="9"/>
      <c r="AY139" s="9"/>
      <c r="BA139" s="9"/>
      <c r="BB139" s="9"/>
      <c r="BC139" s="9"/>
      <c r="BD139" s="9"/>
      <c r="BE139" s="9"/>
      <c r="BF139" s="9"/>
    </row>
    <row r="140" spans="1:58" x14ac:dyDescent="0.25">
      <c r="A140" s="55">
        <v>43405</v>
      </c>
      <c r="B140" s="54">
        <v>15697.084000000001</v>
      </c>
      <c r="C140" s="54">
        <v>5847.8220000000001</v>
      </c>
      <c r="D140" s="54">
        <v>3188.0709999999999</v>
      </c>
      <c r="E140" s="54">
        <v>2323.3440000000001</v>
      </c>
      <c r="F140" s="54">
        <v>4337.8470000000007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X140" s="9"/>
      <c r="Y140" s="9"/>
      <c r="Z140" s="9"/>
      <c r="AA140" s="9"/>
      <c r="AB140" s="9"/>
      <c r="AC140" s="9"/>
      <c r="AD140" s="9"/>
      <c r="AE140" s="9"/>
      <c r="AG140" s="9"/>
      <c r="AH140" s="9"/>
      <c r="AI140" s="9"/>
      <c r="AJ140" s="9"/>
      <c r="AK140" s="9"/>
      <c r="AP140" s="9"/>
      <c r="AQ140" s="9"/>
      <c r="AS140" s="9"/>
      <c r="AT140" s="9"/>
      <c r="AU140" s="9"/>
      <c r="AW140" s="9"/>
      <c r="AX140" s="9"/>
      <c r="AY140" s="9"/>
      <c r="BA140" s="9"/>
      <c r="BB140" s="9"/>
      <c r="BC140" s="9"/>
      <c r="BD140" s="9"/>
      <c r="BE140" s="9"/>
      <c r="BF140" s="9"/>
    </row>
    <row r="141" spans="1:58" x14ac:dyDescent="0.25">
      <c r="A141" s="55">
        <v>43435</v>
      </c>
      <c r="B141" s="54">
        <v>15617.308000000001</v>
      </c>
      <c r="C141" s="54">
        <v>5750.1709999999994</v>
      </c>
      <c r="D141" s="54">
        <v>3386.33</v>
      </c>
      <c r="E141" s="54">
        <v>2368.672</v>
      </c>
      <c r="F141" s="54">
        <v>4112.135000000002</v>
      </c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X141" s="9"/>
      <c r="Y141" s="9"/>
      <c r="Z141" s="9"/>
      <c r="AA141" s="9"/>
      <c r="AB141" s="9"/>
      <c r="AC141" s="9"/>
      <c r="AD141" s="9"/>
      <c r="AE141" s="9"/>
      <c r="AG141" s="9"/>
      <c r="AH141" s="9"/>
      <c r="AI141" s="9"/>
      <c r="AJ141" s="9"/>
      <c r="AK141" s="9"/>
      <c r="AP141" s="9"/>
      <c r="AQ141" s="9"/>
      <c r="AS141" s="9"/>
      <c r="AT141" s="9"/>
      <c r="AU141" s="9"/>
      <c r="AW141" s="9"/>
      <c r="AX141" s="9"/>
      <c r="AY141" s="9"/>
      <c r="BA141" s="9"/>
      <c r="BB141" s="9"/>
      <c r="BC141" s="9"/>
      <c r="BD141" s="9"/>
      <c r="BE141" s="9"/>
      <c r="BF141" s="9"/>
    </row>
    <row r="142" spans="1:58" x14ac:dyDescent="0.25">
      <c r="A142" s="55">
        <v>43466</v>
      </c>
      <c r="B142" s="54">
        <v>15964.808999999999</v>
      </c>
      <c r="C142" s="54">
        <v>5835.9760000000006</v>
      </c>
      <c r="D142" s="54">
        <v>3343.6039999999998</v>
      </c>
      <c r="E142" s="54">
        <v>2333.951</v>
      </c>
      <c r="F142" s="54">
        <v>4451.2779999999993</v>
      </c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X142" s="9"/>
      <c r="Y142" s="9"/>
      <c r="Z142" s="9"/>
      <c r="AA142" s="9"/>
      <c r="AB142" s="9"/>
      <c r="AC142" s="9"/>
      <c r="AD142" s="9"/>
      <c r="AE142" s="9"/>
      <c r="AG142" s="9"/>
      <c r="AH142" s="9"/>
      <c r="AI142" s="9"/>
      <c r="AJ142" s="9"/>
      <c r="AK142" s="9"/>
      <c r="AP142" s="9"/>
      <c r="AQ142" s="9"/>
      <c r="AS142" s="9"/>
      <c r="AT142" s="9"/>
      <c r="AU142" s="9"/>
      <c r="AW142" s="9"/>
      <c r="AX142" s="9"/>
      <c r="AY142" s="9"/>
      <c r="BA142" s="9"/>
      <c r="BB142" s="9"/>
      <c r="BC142" s="9"/>
      <c r="BD142" s="9"/>
      <c r="BE142" s="9"/>
      <c r="BF142" s="9"/>
    </row>
    <row r="143" spans="1:58" x14ac:dyDescent="0.25">
      <c r="A143" s="55">
        <v>43497</v>
      </c>
      <c r="B143" s="54">
        <v>16312.913</v>
      </c>
      <c r="C143" s="54">
        <v>6003.0419999999995</v>
      </c>
      <c r="D143" s="54">
        <v>3443.3209999999999</v>
      </c>
      <c r="E143" s="54">
        <v>2366.8530000000001</v>
      </c>
      <c r="F143" s="54">
        <v>4499.697000000001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X143" s="9"/>
      <c r="Y143" s="9"/>
      <c r="Z143" s="9"/>
      <c r="AA143" s="9"/>
      <c r="AB143" s="9"/>
      <c r="AC143" s="9"/>
      <c r="AD143" s="9"/>
      <c r="AE143" s="9"/>
      <c r="AG143" s="9"/>
      <c r="AH143" s="9"/>
      <c r="AI143" s="9"/>
      <c r="AJ143" s="9"/>
      <c r="AK143" s="9"/>
      <c r="AP143" s="9"/>
      <c r="AQ143" s="9"/>
      <c r="AS143" s="9"/>
      <c r="AT143" s="9"/>
      <c r="AU143" s="9"/>
      <c r="AW143" s="9"/>
      <c r="AX143" s="9"/>
      <c r="AY143" s="9"/>
      <c r="BA143" s="9"/>
      <c r="BB143" s="9"/>
      <c r="BC143" s="9"/>
      <c r="BD143" s="9"/>
      <c r="BE143" s="9"/>
      <c r="BF143" s="9"/>
    </row>
    <row r="144" spans="1:58" x14ac:dyDescent="0.25">
      <c r="A144" s="55">
        <v>43525</v>
      </c>
      <c r="B144" s="54">
        <v>16178.446</v>
      </c>
      <c r="C144" s="54">
        <v>5908.2939999999999</v>
      </c>
      <c r="D144" s="54">
        <v>3339.2190000000001</v>
      </c>
      <c r="E144" s="54">
        <v>2385.3760000000002</v>
      </c>
      <c r="F144" s="54">
        <v>4545.5569999999998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X144" s="9"/>
      <c r="Y144" s="9"/>
      <c r="Z144" s="9"/>
      <c r="AA144" s="9"/>
      <c r="AB144" s="9"/>
      <c r="AC144" s="9"/>
      <c r="AD144" s="9"/>
      <c r="AE144" s="9"/>
      <c r="AG144" s="9"/>
      <c r="AH144" s="9"/>
      <c r="AI144" s="9"/>
      <c r="AJ144" s="9"/>
      <c r="AK144" s="9"/>
      <c r="AP144" s="9"/>
      <c r="AQ144" s="9"/>
      <c r="AS144" s="9"/>
      <c r="AT144" s="9"/>
      <c r="AU144" s="9"/>
      <c r="AW144" s="9"/>
      <c r="AX144" s="9"/>
      <c r="AY144" s="9"/>
      <c r="BA144" s="9"/>
      <c r="BB144" s="9"/>
      <c r="BC144" s="9"/>
      <c r="BD144" s="9"/>
      <c r="BE144" s="9"/>
      <c r="BF144" s="9"/>
    </row>
    <row r="145" spans="1:58" x14ac:dyDescent="0.25">
      <c r="A145" s="55">
        <v>43556</v>
      </c>
      <c r="B145" s="54">
        <v>16463.462</v>
      </c>
      <c r="C145" s="54">
        <v>6142.4440000000004</v>
      </c>
      <c r="D145" s="54">
        <v>3264.4940000000001</v>
      </c>
      <c r="E145" s="54">
        <v>2603.902</v>
      </c>
      <c r="F145" s="54">
        <v>4452.6219999999994</v>
      </c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X145" s="9"/>
      <c r="Y145" s="9"/>
      <c r="Z145" s="9"/>
      <c r="AA145" s="9"/>
      <c r="AB145" s="9"/>
      <c r="AC145" s="9"/>
      <c r="AD145" s="9"/>
      <c r="AE145" s="9"/>
      <c r="AG145" s="9"/>
      <c r="AH145" s="9"/>
      <c r="AI145" s="9"/>
      <c r="AJ145" s="9"/>
      <c r="AK145" s="9"/>
      <c r="AP145" s="9"/>
      <c r="AQ145" s="9"/>
      <c r="AS145" s="9"/>
      <c r="AT145" s="9"/>
      <c r="AU145" s="9"/>
      <c r="AW145" s="9"/>
      <c r="AX145" s="9"/>
      <c r="AY145" s="9"/>
      <c r="BA145" s="9"/>
      <c r="BB145" s="9"/>
      <c r="BC145" s="9"/>
      <c r="BD145" s="9"/>
      <c r="BE145" s="9"/>
      <c r="BF145" s="9"/>
    </row>
    <row r="146" spans="1:58" x14ac:dyDescent="0.25">
      <c r="A146" s="55">
        <v>43586</v>
      </c>
      <c r="B146" s="54">
        <v>16476.63</v>
      </c>
      <c r="C146" s="54">
        <v>6118.5239999999994</v>
      </c>
      <c r="D146" s="54">
        <v>3362.0410000000002</v>
      </c>
      <c r="E146" s="54">
        <v>2528.556</v>
      </c>
      <c r="F146" s="54">
        <v>4467.5090000000018</v>
      </c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X146" s="9"/>
      <c r="Y146" s="9"/>
      <c r="Z146" s="9"/>
      <c r="AA146" s="9"/>
      <c r="AB146" s="9"/>
      <c r="AC146" s="9"/>
      <c r="AD146" s="9"/>
      <c r="AE146" s="9"/>
      <c r="AG146" s="9"/>
      <c r="AH146" s="9"/>
      <c r="AI146" s="9"/>
      <c r="AJ146" s="9"/>
      <c r="AK146" s="9"/>
      <c r="AP146" s="9"/>
      <c r="AQ146" s="9"/>
      <c r="AS146" s="9"/>
      <c r="AT146" s="9"/>
      <c r="AU146" s="9"/>
      <c r="AW146" s="9"/>
      <c r="AX146" s="9"/>
      <c r="AY146" s="9"/>
      <c r="BA146" s="9"/>
      <c r="BB146" s="9"/>
      <c r="BC146" s="9"/>
      <c r="BD146" s="9"/>
      <c r="BE146" s="9"/>
      <c r="BF146" s="9"/>
    </row>
    <row r="147" spans="1:58" x14ac:dyDescent="0.25">
      <c r="A147" s="55">
        <v>43617</v>
      </c>
      <c r="B147" s="54">
        <v>15947.028</v>
      </c>
      <c r="C147" s="54">
        <v>5937.4279999999999</v>
      </c>
      <c r="D147" s="54">
        <v>3226.9540000000002</v>
      </c>
      <c r="E147" s="54">
        <v>2425.1379999999999</v>
      </c>
      <c r="F147" s="54">
        <v>4357.5080000000007</v>
      </c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X147" s="9"/>
      <c r="Y147" s="9"/>
      <c r="Z147" s="9"/>
      <c r="AA147" s="9"/>
      <c r="AB147" s="9"/>
      <c r="AC147" s="9"/>
      <c r="AD147" s="9"/>
      <c r="AE147" s="9"/>
      <c r="AG147" s="9"/>
      <c r="AH147" s="9"/>
      <c r="AI147" s="9"/>
      <c r="AJ147" s="9"/>
      <c r="AK147" s="9"/>
      <c r="AP147" s="9"/>
      <c r="AQ147" s="9"/>
      <c r="AS147" s="9"/>
      <c r="AT147" s="9"/>
      <c r="AU147" s="9"/>
      <c r="AW147" s="9"/>
      <c r="AX147" s="9"/>
      <c r="AY147" s="9"/>
      <c r="BA147" s="9"/>
      <c r="BB147" s="9"/>
      <c r="BC147" s="9"/>
      <c r="BD147" s="9"/>
      <c r="BE147" s="9"/>
      <c r="BF147" s="9"/>
    </row>
    <row r="148" spans="1:58" x14ac:dyDescent="0.25">
      <c r="A148" s="55">
        <v>43647</v>
      </c>
      <c r="B148" s="54">
        <v>16136.885</v>
      </c>
      <c r="C148" s="54">
        <v>6006.844000000001</v>
      </c>
      <c r="D148" s="54">
        <v>3208.2489999999998</v>
      </c>
      <c r="E148" s="54">
        <v>2540.1329999999998</v>
      </c>
      <c r="F148" s="54">
        <v>4381.6589999999997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X148" s="9"/>
      <c r="Y148" s="9"/>
      <c r="Z148" s="9"/>
      <c r="AA148" s="9"/>
      <c r="AB148" s="9"/>
      <c r="AC148" s="9"/>
      <c r="AD148" s="9"/>
      <c r="AE148" s="9"/>
      <c r="AG148" s="9"/>
      <c r="AH148" s="9"/>
      <c r="AI148" s="9"/>
      <c r="AJ148" s="9"/>
      <c r="AK148" s="9"/>
      <c r="AP148" s="9"/>
      <c r="AQ148" s="9"/>
      <c r="AS148" s="9"/>
      <c r="AT148" s="9"/>
      <c r="AU148" s="9"/>
      <c r="AW148" s="9"/>
      <c r="AX148" s="9"/>
      <c r="AY148" s="9"/>
      <c r="BA148" s="9"/>
      <c r="BB148" s="9"/>
      <c r="BC148" s="9"/>
      <c r="BD148" s="9"/>
      <c r="BE148" s="9"/>
      <c r="BF148" s="9"/>
    </row>
    <row r="149" spans="1:58" x14ac:dyDescent="0.25">
      <c r="A149" s="55">
        <v>43678</v>
      </c>
      <c r="B149" s="54">
        <v>15779.477000000001</v>
      </c>
      <c r="C149" s="54">
        <v>5921.5680000000002</v>
      </c>
      <c r="D149" s="54">
        <v>3212.0940000000001</v>
      </c>
      <c r="E149" s="54">
        <v>2372.2539999999999</v>
      </c>
      <c r="F149" s="54">
        <v>4273.5609999999997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X149" s="9"/>
      <c r="Y149" s="9"/>
      <c r="Z149" s="9"/>
      <c r="AA149" s="9"/>
      <c r="AB149" s="9"/>
      <c r="AC149" s="9"/>
      <c r="AD149" s="9"/>
      <c r="AE149" s="9"/>
      <c r="AG149" s="9"/>
      <c r="AH149" s="9"/>
      <c r="AI149" s="9"/>
      <c r="AJ149" s="9"/>
      <c r="AK149" s="9"/>
      <c r="AP149" s="9"/>
      <c r="AQ149" s="9"/>
      <c r="AS149" s="9"/>
      <c r="AT149" s="9"/>
      <c r="AU149" s="9"/>
      <c r="AW149" s="9"/>
      <c r="AX149" s="9"/>
      <c r="AY149" s="9"/>
      <c r="BA149" s="9"/>
      <c r="BB149" s="9"/>
      <c r="BC149" s="9"/>
      <c r="BD149" s="9"/>
      <c r="BE149" s="9"/>
      <c r="BF149" s="9"/>
    </row>
    <row r="150" spans="1:58" x14ac:dyDescent="0.25">
      <c r="A150" s="55">
        <v>43709</v>
      </c>
      <c r="B150" s="54">
        <v>15943.741</v>
      </c>
      <c r="C150" s="54">
        <v>5991.1030000000001</v>
      </c>
      <c r="D150" s="54">
        <v>3172.4589999999998</v>
      </c>
      <c r="E150" s="54">
        <v>2471.6979999999999</v>
      </c>
      <c r="F150" s="54">
        <v>4308.4809999999998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X150" s="9"/>
      <c r="Y150" s="9"/>
      <c r="Z150" s="9"/>
      <c r="AA150" s="9"/>
      <c r="AB150" s="9"/>
      <c r="AC150" s="9"/>
      <c r="AD150" s="9"/>
      <c r="AE150" s="9"/>
      <c r="AG150" s="9"/>
      <c r="AH150" s="9"/>
      <c r="AI150" s="9"/>
      <c r="AJ150" s="9"/>
      <c r="AK150" s="9"/>
      <c r="AP150" s="9"/>
      <c r="AQ150" s="9"/>
      <c r="AS150" s="9"/>
      <c r="AT150" s="9"/>
      <c r="AU150" s="9"/>
      <c r="AW150" s="9"/>
      <c r="AX150" s="9"/>
      <c r="AY150" s="9"/>
      <c r="BA150" s="9"/>
      <c r="BB150" s="9"/>
      <c r="BC150" s="9"/>
      <c r="BD150" s="9"/>
      <c r="BE150" s="9"/>
      <c r="BF150" s="9"/>
    </row>
    <row r="151" spans="1:58" x14ac:dyDescent="0.25">
      <c r="A151" s="55">
        <v>43739</v>
      </c>
      <c r="B151" s="54">
        <v>15782.829</v>
      </c>
      <c r="C151" s="54">
        <v>5905.87</v>
      </c>
      <c r="D151" s="54">
        <v>3235.4740000000002</v>
      </c>
      <c r="E151" s="54">
        <v>2368.748</v>
      </c>
      <c r="F151" s="54">
        <v>4272.7369999999992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X151" s="9"/>
      <c r="Y151" s="9"/>
      <c r="Z151" s="9"/>
      <c r="AA151" s="9"/>
      <c r="AB151" s="9"/>
      <c r="AC151" s="9"/>
      <c r="AD151" s="9"/>
      <c r="AE151" s="9"/>
      <c r="AG151" s="9"/>
      <c r="AH151" s="9"/>
      <c r="AI151" s="9"/>
      <c r="AJ151" s="9"/>
      <c r="AK151" s="9"/>
      <c r="AP151" s="9"/>
      <c r="AQ151" s="9"/>
      <c r="AS151" s="9"/>
      <c r="AT151" s="9"/>
      <c r="AU151" s="9"/>
      <c r="AW151" s="9"/>
      <c r="AX151" s="9"/>
      <c r="AY151" s="9"/>
      <c r="BA151" s="9"/>
      <c r="BB151" s="9"/>
      <c r="BC151" s="9"/>
      <c r="BD151" s="9"/>
      <c r="BE151" s="9"/>
      <c r="BF151" s="9"/>
    </row>
    <row r="152" spans="1:58" x14ac:dyDescent="0.25">
      <c r="A152" s="55">
        <v>43770</v>
      </c>
      <c r="B152" s="54">
        <v>15805.802</v>
      </c>
      <c r="C152" s="54">
        <v>5885.6610000000001</v>
      </c>
      <c r="D152" s="54">
        <v>3159.7429999999999</v>
      </c>
      <c r="E152" s="54">
        <v>2496.0740000000001</v>
      </c>
      <c r="F152" s="54">
        <v>4264.3239999999987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X152" s="9"/>
      <c r="Y152" s="9"/>
      <c r="Z152" s="9"/>
      <c r="AA152" s="9"/>
      <c r="AB152" s="9"/>
      <c r="AC152" s="9"/>
      <c r="AD152" s="9"/>
      <c r="AE152" s="9"/>
      <c r="AG152" s="9"/>
      <c r="AH152" s="9"/>
      <c r="AI152" s="9"/>
      <c r="AJ152" s="9"/>
      <c r="AK152" s="9"/>
      <c r="AP152" s="9"/>
      <c r="AQ152" s="9"/>
      <c r="AS152" s="9"/>
      <c r="AT152" s="9"/>
      <c r="AU152" s="9"/>
      <c r="AW152" s="9"/>
      <c r="AX152" s="9"/>
      <c r="AY152" s="9"/>
      <c r="BA152" s="9"/>
      <c r="BB152" s="9"/>
      <c r="BC152" s="9"/>
      <c r="BD152" s="9"/>
      <c r="BE152" s="9"/>
      <c r="BF152" s="9"/>
    </row>
    <row r="153" spans="1:58" x14ac:dyDescent="0.25">
      <c r="A153" s="55">
        <v>43800</v>
      </c>
      <c r="B153" s="54">
        <v>16369.781000000001</v>
      </c>
      <c r="C153" s="54">
        <v>6229.4690000000001</v>
      </c>
      <c r="D153" s="54">
        <v>3258.14</v>
      </c>
      <c r="E153" s="54">
        <v>2595.884</v>
      </c>
      <c r="F153" s="54">
        <v>4286.2880000000023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X153" s="9"/>
      <c r="Y153" s="9"/>
      <c r="Z153" s="9"/>
      <c r="AA153" s="9"/>
      <c r="AB153" s="9"/>
      <c r="AC153" s="9"/>
      <c r="AD153" s="9"/>
      <c r="AE153" s="9"/>
      <c r="AG153" s="9"/>
      <c r="AH153" s="9"/>
      <c r="AI153" s="9"/>
      <c r="AJ153" s="9"/>
      <c r="AK153" s="9"/>
      <c r="AP153" s="9"/>
      <c r="AQ153" s="9"/>
      <c r="AS153" s="9"/>
      <c r="AT153" s="9"/>
      <c r="AU153" s="9"/>
      <c r="AW153" s="9"/>
      <c r="AX153" s="9"/>
      <c r="AY153" s="9"/>
      <c r="BA153" s="9"/>
      <c r="BB153" s="9"/>
      <c r="BC153" s="9"/>
      <c r="BD153" s="9"/>
      <c r="BE153" s="9"/>
      <c r="BF153" s="9"/>
    </row>
    <row r="154" spans="1:58" x14ac:dyDescent="0.25">
      <c r="A154" s="55">
        <v>43831</v>
      </c>
      <c r="B154" s="54">
        <v>16866.966</v>
      </c>
      <c r="C154" s="54">
        <v>6390.9249999999993</v>
      </c>
      <c r="D154" s="54">
        <v>3367.038</v>
      </c>
      <c r="E154" s="54">
        <v>2534.2139999999999</v>
      </c>
      <c r="F154" s="54">
        <v>4574.7890000000007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X154" s="9"/>
      <c r="Y154" s="9"/>
      <c r="Z154" s="9"/>
      <c r="AA154" s="9"/>
      <c r="AB154" s="9"/>
      <c r="AC154" s="9"/>
      <c r="AD154" s="9"/>
      <c r="AE154" s="9"/>
      <c r="AG154" s="9"/>
      <c r="AH154" s="9"/>
      <c r="AI154" s="9"/>
      <c r="AJ154" s="9"/>
      <c r="AK154" s="9"/>
      <c r="AP154" s="9"/>
      <c r="AQ154" s="9"/>
      <c r="AS154" s="9"/>
      <c r="AT154" s="9"/>
      <c r="AU154" s="9"/>
      <c r="AW154" s="9"/>
      <c r="AX154" s="9"/>
      <c r="AY154" s="9"/>
      <c r="BA154" s="9"/>
      <c r="BB154" s="9"/>
      <c r="BC154" s="9"/>
      <c r="BD154" s="9"/>
      <c r="BE154" s="9"/>
      <c r="BF154" s="9"/>
    </row>
    <row r="155" spans="1:58" x14ac:dyDescent="0.25">
      <c r="A155" s="55">
        <v>43862</v>
      </c>
      <c r="B155" s="54">
        <v>16540.669999999998</v>
      </c>
      <c r="C155" s="54">
        <v>6303.8629999999994</v>
      </c>
      <c r="D155" s="54">
        <v>3238.5230000000001</v>
      </c>
      <c r="E155" s="54">
        <v>2586.663</v>
      </c>
      <c r="F155" s="54">
        <v>4411.6209999999992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9"/>
      <c r="Y155" s="9"/>
      <c r="Z155" s="9"/>
      <c r="AA155" s="9"/>
      <c r="AB155" s="9"/>
      <c r="AC155" s="9"/>
      <c r="AD155" s="9"/>
      <c r="AE155" s="9"/>
      <c r="AG155" s="9"/>
      <c r="AH155" s="9"/>
      <c r="AI155" s="9"/>
      <c r="AJ155" s="9"/>
      <c r="AK155" s="9"/>
      <c r="AP155" s="9"/>
      <c r="AQ155" s="9"/>
      <c r="AS155" s="9"/>
      <c r="AT155" s="9"/>
      <c r="AU155" s="9"/>
      <c r="AW155" s="9"/>
      <c r="AX155" s="9"/>
      <c r="AY155" s="9"/>
      <c r="BA155" s="9"/>
      <c r="BB155" s="9"/>
      <c r="BC155" s="9"/>
      <c r="BD155" s="9"/>
      <c r="BE155" s="9"/>
      <c r="BF155" s="9"/>
    </row>
    <row r="156" spans="1:58" x14ac:dyDescent="0.25">
      <c r="A156" s="55">
        <v>43891</v>
      </c>
      <c r="B156" s="54">
        <v>12925.558000000001</v>
      </c>
      <c r="C156" s="54">
        <v>4791.6099999999997</v>
      </c>
      <c r="D156" s="54">
        <v>2620.174</v>
      </c>
      <c r="E156" s="54">
        <v>2340.107</v>
      </c>
      <c r="F156" s="54">
        <v>3173.6670000000013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9"/>
      <c r="Y156" s="9"/>
      <c r="Z156" s="9"/>
      <c r="AA156" s="9"/>
      <c r="AB156" s="9"/>
      <c r="AC156" s="9"/>
      <c r="AD156" s="9"/>
      <c r="AE156" s="9"/>
      <c r="AG156" s="9"/>
      <c r="AH156" s="9"/>
      <c r="AI156" s="9"/>
      <c r="AJ156" s="9"/>
      <c r="AK156" s="9"/>
      <c r="AP156" s="9"/>
      <c r="AQ156" s="9"/>
      <c r="AS156" s="9"/>
      <c r="AT156" s="9"/>
      <c r="AU156" s="9"/>
      <c r="AW156" s="9"/>
      <c r="AX156" s="9"/>
      <c r="AY156" s="9"/>
      <c r="BA156" s="9"/>
      <c r="BB156" s="9"/>
      <c r="BC156" s="9"/>
      <c r="BD156" s="9"/>
      <c r="BE156" s="9"/>
      <c r="BF156" s="9"/>
    </row>
    <row r="157" spans="1:58" x14ac:dyDescent="0.25">
      <c r="A157" s="55">
        <v>43922</v>
      </c>
      <c r="B157" s="54">
        <v>8282.0220000000008</v>
      </c>
      <c r="C157" s="54">
        <v>2928.0059999999999</v>
      </c>
      <c r="D157" s="54">
        <v>1874.1469999999999</v>
      </c>
      <c r="E157" s="54">
        <v>1986.3489999999999</v>
      </c>
      <c r="F157" s="54">
        <v>1493.5200000000016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9"/>
      <c r="Y157" s="9"/>
      <c r="Z157" s="9"/>
      <c r="AA157" s="9"/>
      <c r="AB157" s="9"/>
      <c r="AC157" s="9"/>
      <c r="AD157" s="9"/>
      <c r="AE157" s="9"/>
      <c r="AG157" s="9"/>
      <c r="AH157" s="9"/>
      <c r="AI157" s="9"/>
      <c r="AJ157" s="9"/>
      <c r="AK157" s="9"/>
      <c r="AP157" s="9"/>
      <c r="AQ157" s="9"/>
      <c r="AS157" s="9"/>
      <c r="AT157" s="9"/>
      <c r="AU157" s="9"/>
      <c r="AW157" s="9"/>
      <c r="AX157" s="9"/>
      <c r="AY157" s="9"/>
      <c r="BA157" s="9"/>
      <c r="BB157" s="9"/>
      <c r="BC157" s="9"/>
      <c r="BD157" s="9"/>
      <c r="BE157" s="9"/>
      <c r="BF157" s="9"/>
    </row>
    <row r="158" spans="1:58" x14ac:dyDescent="0.25">
      <c r="A158" s="55">
        <v>43952</v>
      </c>
      <c r="B158" s="54">
        <v>10640.22</v>
      </c>
      <c r="C158" s="54">
        <v>3623.5040000000004</v>
      </c>
      <c r="D158" s="54">
        <v>2267.29</v>
      </c>
      <c r="E158" s="54">
        <v>2237.16</v>
      </c>
      <c r="F158" s="54">
        <v>2512.2659999999987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X158" s="9"/>
      <c r="Y158" s="9"/>
      <c r="Z158" s="9"/>
      <c r="AA158" s="9"/>
      <c r="AB158" s="9"/>
      <c r="AC158" s="9"/>
      <c r="AD158" s="9"/>
      <c r="AE158" s="9"/>
      <c r="AG158" s="9"/>
      <c r="AH158" s="9"/>
      <c r="AI158" s="9"/>
      <c r="AJ158" s="9"/>
      <c r="AK158" s="9"/>
      <c r="AP158" s="9"/>
      <c r="AQ158" s="9"/>
      <c r="AS158" s="9"/>
      <c r="AT158" s="9"/>
      <c r="AU158" s="9"/>
      <c r="AW158" s="9"/>
      <c r="AX158" s="9"/>
      <c r="AY158" s="9"/>
      <c r="BA158" s="9"/>
      <c r="BB158" s="9"/>
      <c r="BC158" s="9"/>
      <c r="BD158" s="9"/>
      <c r="BE158" s="9"/>
      <c r="BF158" s="9"/>
    </row>
    <row r="159" spans="1:58" x14ac:dyDescent="0.25">
      <c r="A159" s="55">
        <v>43983</v>
      </c>
      <c r="B159" s="54">
        <v>14288.725</v>
      </c>
      <c r="C159" s="54">
        <v>4761.4570000000003</v>
      </c>
      <c r="D159" s="54">
        <v>3068.2550000000001</v>
      </c>
      <c r="E159" s="54">
        <v>2694.77</v>
      </c>
      <c r="F159" s="54">
        <v>3764.2429999999999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X159" s="9"/>
      <c r="Y159" s="9"/>
      <c r="Z159" s="9"/>
      <c r="AA159" s="9"/>
      <c r="AB159" s="9"/>
      <c r="AC159" s="9"/>
      <c r="AD159" s="9"/>
      <c r="AE159" s="9"/>
      <c r="AG159" s="9"/>
      <c r="AH159" s="9"/>
      <c r="AI159" s="9"/>
      <c r="AJ159" s="9"/>
      <c r="AK159" s="9"/>
      <c r="AP159" s="9"/>
      <c r="AQ159" s="9"/>
      <c r="AS159" s="9"/>
      <c r="AT159" s="9"/>
      <c r="AU159" s="9"/>
      <c r="AW159" s="9"/>
      <c r="AX159" s="9"/>
      <c r="AY159" s="9"/>
      <c r="BA159" s="9"/>
      <c r="BB159" s="9"/>
      <c r="BC159" s="9"/>
      <c r="BD159" s="9"/>
      <c r="BE159" s="9"/>
      <c r="BF159" s="9"/>
    </row>
    <row r="160" spans="1:58" x14ac:dyDescent="0.25">
      <c r="A160" s="55">
        <v>44013</v>
      </c>
      <c r="B160" s="54">
        <v>16184.349</v>
      </c>
      <c r="C160" s="54">
        <v>5254.0150000000003</v>
      </c>
      <c r="D160" s="54">
        <v>3498.6930000000002</v>
      </c>
      <c r="E160" s="54">
        <v>3102.0550000000003</v>
      </c>
      <c r="F160" s="54">
        <v>4329.5859999999984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X160" s="9"/>
      <c r="Y160" s="9"/>
      <c r="Z160" s="9"/>
      <c r="AA160" s="9"/>
      <c r="AB160" s="9"/>
      <c r="AC160" s="9"/>
      <c r="AD160" s="9"/>
      <c r="AE160" s="9"/>
      <c r="AG160" s="9"/>
      <c r="AH160" s="9"/>
      <c r="AI160" s="9"/>
      <c r="AJ160" s="9"/>
      <c r="AK160" s="9"/>
      <c r="AP160" s="9"/>
      <c r="AQ160" s="9"/>
      <c r="AS160" s="9"/>
      <c r="AT160" s="9"/>
      <c r="AU160" s="9"/>
      <c r="AW160" s="9"/>
      <c r="AX160" s="9"/>
      <c r="AY160" s="9"/>
      <c r="BA160" s="9"/>
      <c r="BB160" s="9"/>
      <c r="BC160" s="9"/>
      <c r="BD160" s="9"/>
      <c r="BE160" s="9"/>
      <c r="BF160" s="9"/>
    </row>
    <row r="161" spans="1:58" x14ac:dyDescent="0.25">
      <c r="A161" s="55">
        <v>44044</v>
      </c>
      <c r="B161" s="54">
        <v>17330.145</v>
      </c>
      <c r="C161" s="54">
        <v>5568.0259999999998</v>
      </c>
      <c r="D161" s="54">
        <v>3737.4070000000002</v>
      </c>
      <c r="E161" s="54">
        <v>3352.078</v>
      </c>
      <c r="F161" s="54">
        <v>4672.634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X161" s="9"/>
      <c r="Y161" s="9"/>
      <c r="Z161" s="9"/>
      <c r="AA161" s="9"/>
      <c r="AB161" s="9"/>
      <c r="AC161" s="9"/>
      <c r="AD161" s="9"/>
      <c r="AE161" s="9"/>
      <c r="AG161" s="9"/>
      <c r="AH161" s="9"/>
      <c r="AI161" s="9"/>
      <c r="AJ161" s="9"/>
      <c r="AK161" s="9"/>
      <c r="AP161" s="9"/>
      <c r="AQ161" s="9"/>
      <c r="AS161" s="9"/>
      <c r="AT161" s="9"/>
      <c r="AU161" s="9"/>
      <c r="AW161" s="9"/>
      <c r="AX161" s="9"/>
      <c r="AY161" s="9"/>
      <c r="BA161" s="9"/>
      <c r="BB161" s="9"/>
      <c r="BC161" s="9"/>
      <c r="BD161" s="9"/>
      <c r="BE161" s="9"/>
      <c r="BF161" s="9"/>
    </row>
    <row r="162" spans="1:58" x14ac:dyDescent="0.25">
      <c r="A162" s="55">
        <v>44075</v>
      </c>
      <c r="B162" s="54">
        <v>18652.082999999999</v>
      </c>
      <c r="C162" s="54">
        <v>6075.9570000000003</v>
      </c>
      <c r="D162" s="54">
        <v>4068.4050000000002</v>
      </c>
      <c r="E162" s="54">
        <v>3361.6109999999999</v>
      </c>
      <c r="F162" s="54">
        <v>5146.1099999999979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X162" s="9"/>
      <c r="Y162" s="9"/>
      <c r="Z162" s="9"/>
      <c r="AA162" s="9"/>
      <c r="AB162" s="9"/>
      <c r="AC162" s="9"/>
      <c r="AD162" s="9"/>
      <c r="AE162" s="9"/>
      <c r="AG162" s="9"/>
      <c r="AH162" s="9"/>
      <c r="AI162" s="9"/>
      <c r="AJ162" s="9"/>
      <c r="AK162" s="9"/>
      <c r="AP162" s="9"/>
      <c r="AQ162" s="9"/>
      <c r="AS162" s="9"/>
      <c r="AT162" s="9"/>
      <c r="AU162" s="9"/>
      <c r="AW162" s="9"/>
      <c r="AX162" s="9"/>
      <c r="AY162" s="9"/>
      <c r="BA162" s="9"/>
      <c r="BB162" s="9"/>
      <c r="BC162" s="9"/>
      <c r="BD162" s="9"/>
      <c r="BE162" s="9"/>
      <c r="BF162" s="9"/>
    </row>
    <row r="163" spans="1:58" x14ac:dyDescent="0.25">
      <c r="A163" s="55">
        <v>44105</v>
      </c>
      <c r="B163" s="54">
        <v>19933.280999999999</v>
      </c>
      <c r="C163" s="54">
        <v>6355.8450000000003</v>
      </c>
      <c r="D163" s="54">
        <v>4321.2049999999999</v>
      </c>
      <c r="E163" s="54">
        <v>3623.8310000000001</v>
      </c>
      <c r="F163" s="54">
        <v>5632.3999999999978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X163" s="9"/>
      <c r="Y163" s="9"/>
      <c r="Z163" s="9"/>
      <c r="AA163" s="9"/>
      <c r="AB163" s="9"/>
      <c r="AC163" s="9"/>
      <c r="AD163" s="9"/>
      <c r="AE163" s="9"/>
      <c r="AG163" s="9"/>
      <c r="AH163" s="9"/>
      <c r="AI163" s="9"/>
      <c r="AJ163" s="9"/>
      <c r="AK163" s="9"/>
      <c r="AP163" s="9"/>
      <c r="AQ163" s="9"/>
      <c r="AS163" s="9"/>
      <c r="AT163" s="9"/>
      <c r="AU163" s="9"/>
      <c r="AW163" s="9"/>
      <c r="AX163" s="9"/>
      <c r="AY163" s="9"/>
      <c r="BA163" s="9"/>
      <c r="BB163" s="9"/>
      <c r="BC163" s="9"/>
      <c r="BD163" s="9"/>
      <c r="BE163" s="9"/>
      <c r="BF163" s="9"/>
    </row>
    <row r="164" spans="1:58" x14ac:dyDescent="0.25">
      <c r="A164" s="55">
        <v>44136</v>
      </c>
      <c r="B164" s="54">
        <v>20274.370999999999</v>
      </c>
      <c r="C164" s="54">
        <v>6387.6770000000006</v>
      </c>
      <c r="D164" s="54">
        <v>4487.9809999999998</v>
      </c>
      <c r="E164" s="54">
        <v>3642.096</v>
      </c>
      <c r="F164" s="54">
        <v>5756.6170000000002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X164" s="9"/>
      <c r="Y164" s="9"/>
      <c r="Z164" s="9"/>
      <c r="AA164" s="9"/>
      <c r="AB164" s="9"/>
      <c r="AC164" s="9"/>
      <c r="AD164" s="9"/>
      <c r="AE164" s="9"/>
      <c r="AG164" s="9"/>
      <c r="AH164" s="9"/>
      <c r="AI164" s="9"/>
      <c r="AJ164" s="9"/>
      <c r="AK164" s="9"/>
      <c r="AP164" s="9"/>
      <c r="AQ164" s="9"/>
      <c r="AS164" s="9"/>
      <c r="AT164" s="9"/>
      <c r="AU164" s="9"/>
      <c r="AW164" s="9"/>
      <c r="AX164" s="9"/>
      <c r="AY164" s="9"/>
      <c r="BA164" s="9"/>
      <c r="BB164" s="9"/>
      <c r="BC164" s="9"/>
      <c r="BD164" s="9"/>
      <c r="BE164" s="9"/>
      <c r="BF164" s="9"/>
    </row>
    <row r="165" spans="1:58" x14ac:dyDescent="0.25">
      <c r="A165" s="55">
        <v>44166</v>
      </c>
      <c r="B165" s="54">
        <v>21167.352999999999</v>
      </c>
      <c r="C165" s="54">
        <v>6875.9269999999997</v>
      </c>
      <c r="D165" s="54">
        <v>4434.2950000000001</v>
      </c>
      <c r="E165" s="54">
        <v>3847.6170000000002</v>
      </c>
      <c r="F165" s="54">
        <v>6009.5139999999992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X165" s="9"/>
      <c r="Y165" s="9"/>
      <c r="Z165" s="9"/>
      <c r="AA165" s="9"/>
      <c r="AB165" s="9"/>
      <c r="AC165" s="9"/>
      <c r="AD165" s="9"/>
      <c r="AE165" s="9"/>
      <c r="AG165" s="9"/>
      <c r="AH165" s="9"/>
      <c r="AI165" s="9"/>
      <c r="AJ165" s="9"/>
      <c r="AK165" s="9"/>
      <c r="AP165" s="9"/>
      <c r="AQ165" s="9"/>
      <c r="AS165" s="9"/>
      <c r="AT165" s="9"/>
      <c r="AU165" s="9"/>
      <c r="AW165" s="9"/>
      <c r="AX165" s="9"/>
      <c r="AY165" s="9"/>
      <c r="BA165" s="9"/>
      <c r="BB165" s="9"/>
      <c r="BC165" s="9"/>
      <c r="BD165" s="9"/>
      <c r="BE165" s="9"/>
      <c r="BF165" s="9"/>
    </row>
    <row r="166" spans="1:58" x14ac:dyDescent="0.25">
      <c r="A166" s="55">
        <v>44197</v>
      </c>
      <c r="B166" s="54">
        <v>22306.627</v>
      </c>
      <c r="C166" s="54">
        <v>7192.4710000000005</v>
      </c>
      <c r="D166" s="54">
        <v>4747.8900000000003</v>
      </c>
      <c r="E166" s="54">
        <v>4030.5169999999998</v>
      </c>
      <c r="F166" s="54">
        <v>6335.7489999999998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X166" s="9"/>
      <c r="Y166" s="9"/>
      <c r="Z166" s="9"/>
      <c r="AA166" s="9"/>
      <c r="AB166" s="9"/>
      <c r="AC166" s="9"/>
      <c r="AD166" s="9"/>
      <c r="AE166" s="9"/>
      <c r="AG166" s="9"/>
      <c r="AH166" s="9"/>
      <c r="AI166" s="9"/>
      <c r="AJ166" s="9"/>
      <c r="AK166" s="9"/>
      <c r="AP166" s="9"/>
      <c r="AQ166" s="9"/>
      <c r="AS166" s="9"/>
      <c r="AT166" s="9"/>
      <c r="AU166" s="9"/>
      <c r="AW166" s="9"/>
      <c r="AX166" s="9"/>
      <c r="AY166" s="9"/>
      <c r="BA166" s="9"/>
      <c r="BB166" s="9"/>
      <c r="BC166" s="9"/>
      <c r="BD166" s="9"/>
      <c r="BE166" s="9"/>
      <c r="BF166" s="9"/>
    </row>
    <row r="167" spans="1:58" x14ac:dyDescent="0.25">
      <c r="A167" s="55">
        <v>44228</v>
      </c>
      <c r="B167" s="54">
        <v>22177.386999999999</v>
      </c>
      <c r="C167" s="54">
        <v>7439.018</v>
      </c>
      <c r="D167" s="54">
        <v>4700.067</v>
      </c>
      <c r="E167" s="54">
        <v>3909.9090000000001</v>
      </c>
      <c r="F167" s="54">
        <v>6128.393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X167" s="9"/>
      <c r="Y167" s="9"/>
      <c r="Z167" s="9"/>
      <c r="AA167" s="9"/>
      <c r="AB167" s="9"/>
      <c r="AC167" s="9"/>
      <c r="AD167" s="9"/>
      <c r="AE167" s="9"/>
      <c r="AG167" s="9"/>
      <c r="AH167" s="9"/>
      <c r="AI167" s="9"/>
      <c r="AJ167" s="9"/>
      <c r="AK167" s="9"/>
      <c r="AP167" s="9"/>
      <c r="AQ167" s="9"/>
      <c r="AS167" s="9"/>
      <c r="AT167" s="9"/>
      <c r="AU167" s="9"/>
      <c r="AW167" s="9"/>
      <c r="AX167" s="9"/>
      <c r="AY167" s="9"/>
      <c r="BA167" s="9"/>
      <c r="BB167" s="9"/>
      <c r="BC167" s="9"/>
      <c r="BD167" s="9"/>
      <c r="BE167" s="9"/>
      <c r="BF167" s="9"/>
    </row>
    <row r="168" spans="1:58" x14ac:dyDescent="0.25">
      <c r="A168" s="55">
        <v>44256</v>
      </c>
      <c r="B168" s="54">
        <v>26785.187999999998</v>
      </c>
      <c r="C168" s="54">
        <v>8775.348</v>
      </c>
      <c r="D168" s="54">
        <v>5556.4930000000004</v>
      </c>
      <c r="E168" s="54">
        <v>4710.6039999999994</v>
      </c>
      <c r="F168" s="54">
        <v>7742.7429999999968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X168" s="9"/>
      <c r="Y168" s="9"/>
      <c r="Z168" s="9"/>
      <c r="AA168" s="9"/>
      <c r="AB168" s="9"/>
      <c r="AC168" s="9"/>
      <c r="AD168" s="9"/>
      <c r="AE168" s="9"/>
      <c r="AG168" s="9"/>
      <c r="AH168" s="9"/>
      <c r="AI168" s="9"/>
      <c r="AJ168" s="9"/>
      <c r="AK168" s="9"/>
      <c r="AP168" s="9"/>
      <c r="AQ168" s="9"/>
      <c r="AS168" s="9"/>
      <c r="AT168" s="9"/>
      <c r="AU168" s="9"/>
      <c r="AW168" s="9"/>
      <c r="AX168" s="9"/>
      <c r="AY168" s="9"/>
      <c r="BA168" s="9"/>
      <c r="BB168" s="9"/>
      <c r="BC168" s="9"/>
      <c r="BD168" s="9"/>
      <c r="BE168" s="9"/>
      <c r="BF168" s="9"/>
    </row>
    <row r="169" spans="1:58" x14ac:dyDescent="0.25">
      <c r="A169" s="55">
        <v>44287</v>
      </c>
      <c r="B169" s="54">
        <v>25448.375</v>
      </c>
      <c r="C169" s="54">
        <v>8438.0169999999998</v>
      </c>
      <c r="D169" s="54">
        <v>5223.7870000000003</v>
      </c>
      <c r="E169" s="54">
        <v>4242.6949999999997</v>
      </c>
      <c r="F169" s="54">
        <v>7543.8760000000002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X169" s="9"/>
      <c r="Y169" s="9"/>
      <c r="Z169" s="9"/>
      <c r="AA169" s="9"/>
      <c r="AB169" s="9"/>
      <c r="AC169" s="9"/>
      <c r="AD169" s="9"/>
      <c r="AE169" s="9"/>
      <c r="AG169" s="9"/>
      <c r="AH169" s="9"/>
      <c r="AI169" s="9"/>
      <c r="AJ169" s="9"/>
      <c r="AK169" s="9"/>
      <c r="AP169" s="9"/>
      <c r="AQ169" s="9"/>
      <c r="AS169" s="9"/>
      <c r="AT169" s="9"/>
      <c r="AU169" s="9"/>
      <c r="AW169" s="9"/>
      <c r="AX169" s="9"/>
      <c r="AY169" s="9"/>
      <c r="BA169" s="9"/>
      <c r="BB169" s="9"/>
      <c r="BC169" s="9"/>
      <c r="BD169" s="9"/>
      <c r="BE169" s="9"/>
      <c r="BF169" s="9"/>
    </row>
    <row r="170" spans="1:58" x14ac:dyDescent="0.25">
      <c r="A170" s="55">
        <v>44317</v>
      </c>
      <c r="B170" s="54">
        <v>25652.105</v>
      </c>
      <c r="C170" s="54">
        <v>8438.07</v>
      </c>
      <c r="D170" s="54">
        <v>5234.1310000000003</v>
      </c>
      <c r="E170" s="54">
        <v>4362.4220000000005</v>
      </c>
      <c r="F170" s="54">
        <v>7617.4819999999982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X170" s="9"/>
      <c r="Y170" s="9"/>
      <c r="Z170" s="9"/>
      <c r="AA170" s="9"/>
      <c r="AB170" s="9"/>
      <c r="AC170" s="9"/>
      <c r="AD170" s="9"/>
      <c r="AE170" s="9"/>
      <c r="AG170" s="9"/>
      <c r="AH170" s="9"/>
      <c r="AI170" s="9"/>
      <c r="AJ170" s="9"/>
      <c r="AK170" s="9"/>
      <c r="AP170" s="9"/>
      <c r="AQ170" s="9"/>
      <c r="AS170" s="9"/>
      <c r="AT170" s="9"/>
      <c r="AU170" s="9"/>
      <c r="AW170" s="9"/>
      <c r="AX170" s="9"/>
      <c r="AY170" s="9"/>
      <c r="BA170" s="9"/>
      <c r="BB170" s="9"/>
      <c r="BC170" s="9"/>
      <c r="BD170" s="9"/>
      <c r="BE170" s="9"/>
      <c r="BF170" s="9"/>
    </row>
    <row r="171" spans="1:58" x14ac:dyDescent="0.25">
      <c r="A171" s="55">
        <v>44348</v>
      </c>
      <c r="B171" s="54">
        <v>25875.575000000001</v>
      </c>
      <c r="C171" s="54">
        <v>8722.5409999999993</v>
      </c>
      <c r="D171" s="54">
        <v>5214.6809999999996</v>
      </c>
      <c r="E171" s="54">
        <v>4504.027</v>
      </c>
      <c r="F171" s="54">
        <v>7434.3259999999991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X171" s="9"/>
      <c r="Y171" s="9"/>
      <c r="Z171" s="9"/>
      <c r="AA171" s="9"/>
      <c r="AB171" s="9"/>
      <c r="AC171" s="9"/>
      <c r="AD171" s="9"/>
      <c r="AE171" s="9"/>
      <c r="AG171" s="9"/>
      <c r="AH171" s="9"/>
      <c r="AI171" s="9"/>
      <c r="AJ171" s="9"/>
      <c r="AK171" s="9"/>
      <c r="AP171" s="9"/>
      <c r="AQ171" s="9"/>
      <c r="AS171" s="9"/>
      <c r="AT171" s="9"/>
      <c r="AU171" s="9"/>
      <c r="AW171" s="9"/>
      <c r="AX171" s="9"/>
      <c r="AY171" s="9"/>
      <c r="BA171" s="9"/>
      <c r="BB171" s="9"/>
      <c r="BC171" s="9"/>
      <c r="BD171" s="9"/>
      <c r="BE171" s="9"/>
      <c r="BF171" s="9"/>
    </row>
    <row r="172" spans="1:58" x14ac:dyDescent="0.25">
      <c r="A172" s="55">
        <v>44378</v>
      </c>
      <c r="B172" s="54">
        <v>26324.352999999999</v>
      </c>
      <c r="C172" s="54">
        <v>8995.9979999999996</v>
      </c>
      <c r="D172" s="54">
        <v>5163.6180000000004</v>
      </c>
      <c r="E172" s="54">
        <v>4480.4790000000003</v>
      </c>
      <c r="F172" s="54">
        <v>7684.2579999999989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X172" s="9"/>
      <c r="Y172" s="9"/>
      <c r="Z172" s="9"/>
      <c r="AA172" s="9"/>
      <c r="AB172" s="9"/>
      <c r="AC172" s="9"/>
      <c r="AD172" s="9"/>
      <c r="AE172" s="9"/>
      <c r="AG172" s="9"/>
      <c r="AH172" s="9"/>
      <c r="AI172" s="9"/>
      <c r="AJ172" s="9"/>
      <c r="AK172" s="9"/>
      <c r="AP172" s="9"/>
      <c r="AQ172" s="9"/>
      <c r="AS172" s="9"/>
      <c r="AT172" s="9"/>
      <c r="AU172" s="9"/>
      <c r="AW172" s="9"/>
      <c r="AX172" s="9"/>
      <c r="AY172" s="9"/>
      <c r="BA172" s="9"/>
      <c r="BB172" s="9"/>
      <c r="BC172" s="9"/>
      <c r="BD172" s="9"/>
      <c r="BE172" s="9"/>
      <c r="BF172" s="9"/>
    </row>
    <row r="173" spans="1:58" x14ac:dyDescent="0.25">
      <c r="A173" s="55">
        <v>44409</v>
      </c>
      <c r="B173" s="54">
        <v>26667.971000000001</v>
      </c>
      <c r="C173" s="54">
        <v>8962.8429999999989</v>
      </c>
      <c r="D173" s="54">
        <v>5268.8720000000003</v>
      </c>
      <c r="E173" s="54">
        <v>4748.1390000000001</v>
      </c>
      <c r="F173" s="54">
        <v>7688.1170000000047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X173" s="9"/>
      <c r="Y173" s="9"/>
      <c r="Z173" s="9"/>
      <c r="AA173" s="9"/>
      <c r="AB173" s="9"/>
      <c r="AC173" s="9"/>
      <c r="AD173" s="9"/>
      <c r="AE173" s="9"/>
      <c r="AG173" s="9"/>
      <c r="AH173" s="9"/>
      <c r="AI173" s="9"/>
      <c r="AJ173" s="9"/>
      <c r="AK173" s="9"/>
      <c r="AP173" s="9"/>
      <c r="AQ173" s="9"/>
      <c r="AS173" s="9"/>
      <c r="AT173" s="9"/>
      <c r="AU173" s="9"/>
      <c r="AW173" s="9"/>
      <c r="AX173" s="9"/>
      <c r="AY173" s="9"/>
      <c r="BA173" s="9"/>
      <c r="BB173" s="9"/>
      <c r="BC173" s="9"/>
      <c r="BD173" s="9"/>
      <c r="BE173" s="9"/>
      <c r="BF173" s="9"/>
    </row>
    <row r="174" spans="1:58" x14ac:dyDescent="0.25">
      <c r="A174" s="55">
        <v>44440</v>
      </c>
      <c r="B174" s="54">
        <v>28200.394</v>
      </c>
      <c r="C174" s="54">
        <v>9246.244999999999</v>
      </c>
      <c r="D174" s="54">
        <v>5408.7740000000003</v>
      </c>
      <c r="E174" s="54">
        <v>5012.1379999999999</v>
      </c>
      <c r="F174" s="54">
        <v>8533.237000000001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X174" s="9"/>
      <c r="Y174" s="9"/>
      <c r="Z174" s="9"/>
      <c r="AA174" s="9"/>
      <c r="AB174" s="9"/>
      <c r="AC174" s="9"/>
      <c r="AD174" s="9"/>
      <c r="AE174" s="9"/>
      <c r="AG174" s="9"/>
      <c r="AH174" s="9"/>
      <c r="AI174" s="9"/>
      <c r="AJ174" s="9"/>
      <c r="AK174" s="9"/>
      <c r="AP174" s="9"/>
      <c r="AQ174" s="9"/>
      <c r="AS174" s="9"/>
      <c r="AT174" s="9"/>
      <c r="AU174" s="9"/>
      <c r="AW174" s="9"/>
      <c r="AX174" s="9"/>
      <c r="AY174" s="9"/>
      <c r="BA174" s="9"/>
      <c r="BB174" s="9"/>
      <c r="BC174" s="9"/>
      <c r="BD174" s="9"/>
      <c r="BE174" s="9"/>
      <c r="BF174" s="9"/>
    </row>
    <row r="175" spans="1:58" x14ac:dyDescent="0.25">
      <c r="A175" s="55">
        <v>44470</v>
      </c>
      <c r="B175" s="54">
        <v>27286.07</v>
      </c>
      <c r="C175" s="54">
        <v>9088.4789999999994</v>
      </c>
      <c r="D175" s="54">
        <v>5237.0969999999998</v>
      </c>
      <c r="E175" s="54">
        <v>4750.0370000000003</v>
      </c>
      <c r="F175" s="54">
        <v>8210.4570000000003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X175" s="9"/>
      <c r="Y175" s="9"/>
      <c r="Z175" s="9"/>
      <c r="AA175" s="9"/>
      <c r="AB175" s="9"/>
      <c r="AC175" s="9"/>
      <c r="AD175" s="9"/>
      <c r="AE175" s="9"/>
      <c r="AG175" s="9"/>
      <c r="AH175" s="9"/>
      <c r="AI175" s="9"/>
      <c r="AJ175" s="9"/>
      <c r="AK175" s="9"/>
      <c r="AP175" s="9"/>
      <c r="AQ175" s="9"/>
      <c r="AS175" s="9"/>
      <c r="AT175" s="9"/>
      <c r="AU175" s="9"/>
      <c r="AW175" s="9"/>
      <c r="AX175" s="9"/>
      <c r="AY175" s="9"/>
      <c r="BA175" s="9"/>
      <c r="BB175" s="9"/>
      <c r="BC175" s="9"/>
      <c r="BD175" s="9"/>
      <c r="BE175" s="9"/>
      <c r="BF175" s="9"/>
    </row>
    <row r="176" spans="1:58" x14ac:dyDescent="0.25">
      <c r="A176" s="55">
        <v>44501</v>
      </c>
      <c r="B176" s="54">
        <v>28331.832999999999</v>
      </c>
      <c r="C176" s="54">
        <v>9664.5630000000001</v>
      </c>
      <c r="D176" s="54">
        <v>5404.3620000000001</v>
      </c>
      <c r="E176" s="54">
        <v>4674.7749999999996</v>
      </c>
      <c r="F176" s="54">
        <v>8588.1329999999962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P176" s="9"/>
      <c r="AQ176" s="9"/>
      <c r="AS176" s="9"/>
      <c r="AT176" s="9"/>
      <c r="AU176" s="9"/>
      <c r="AW176" s="9"/>
      <c r="AX176" s="9"/>
      <c r="AY176" s="9"/>
      <c r="BA176" s="9"/>
      <c r="BB176" s="9"/>
      <c r="BC176" s="9"/>
      <c r="BD176" s="9"/>
      <c r="BE176" s="9"/>
      <c r="BF176" s="9"/>
    </row>
    <row r="177" spans="1:58" x14ac:dyDescent="0.25">
      <c r="A177" s="55">
        <v>44531</v>
      </c>
      <c r="B177" s="54">
        <v>28939.370999999999</v>
      </c>
      <c r="C177" s="54">
        <v>9876.1270000000004</v>
      </c>
      <c r="D177" s="54">
        <v>5485.0559999999996</v>
      </c>
      <c r="E177" s="54">
        <v>4916.4230000000007</v>
      </c>
      <c r="F177" s="54">
        <v>8661.7649999999976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X177" s="9"/>
      <c r="Y177" s="9"/>
      <c r="Z177" s="9"/>
      <c r="AA177" s="9"/>
      <c r="AB177" s="9"/>
      <c r="AC177" s="9"/>
      <c r="AD177" s="9"/>
      <c r="AE177" s="9"/>
      <c r="AG177" s="9"/>
      <c r="AH177" s="9"/>
      <c r="AI177" s="9"/>
      <c r="AJ177" s="9"/>
      <c r="AK177" s="9"/>
      <c r="AP177" s="9"/>
      <c r="AQ177" s="9"/>
      <c r="AS177" s="9"/>
      <c r="AT177" s="9"/>
      <c r="AU177" s="9"/>
      <c r="AW177" s="9"/>
      <c r="AX177" s="9"/>
      <c r="AY177" s="9"/>
      <c r="BA177" s="9"/>
      <c r="BB177" s="9"/>
      <c r="BC177" s="9"/>
      <c r="BD177" s="9"/>
      <c r="BE177" s="9"/>
      <c r="BF177" s="9"/>
    </row>
    <row r="178" spans="1:58" x14ac:dyDescent="0.25">
      <c r="A178" s="55">
        <v>44562</v>
      </c>
      <c r="B178" s="54">
        <v>30778.639999999999</v>
      </c>
      <c r="C178" s="54">
        <v>10370.447</v>
      </c>
      <c r="D178" s="54">
        <v>5940.0990000000002</v>
      </c>
      <c r="E178" s="54">
        <v>5336.4709999999995</v>
      </c>
      <c r="F178" s="54">
        <v>9131.6229999999996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X178" s="9"/>
      <c r="Y178" s="9"/>
      <c r="Z178" s="9"/>
      <c r="AA178" s="9"/>
      <c r="AB178" s="9"/>
      <c r="AC178" s="9"/>
      <c r="AD178" s="9"/>
      <c r="AE178" s="9"/>
      <c r="AG178" s="9"/>
      <c r="AH178" s="9"/>
      <c r="AI178" s="9"/>
      <c r="AJ178" s="9"/>
      <c r="AK178" s="9"/>
      <c r="AP178" s="9"/>
      <c r="AQ178" s="9"/>
      <c r="AS178" s="9"/>
      <c r="AT178" s="9"/>
      <c r="AU178" s="9"/>
      <c r="AW178" s="9"/>
      <c r="AX178" s="9"/>
      <c r="AY178" s="9"/>
      <c r="BA178" s="9"/>
      <c r="BB178" s="9"/>
      <c r="BC178" s="9"/>
      <c r="BD178" s="9"/>
      <c r="BE178" s="9"/>
      <c r="BF178" s="9"/>
    </row>
    <row r="179" spans="1:58" x14ac:dyDescent="0.25">
      <c r="A179" s="55">
        <v>44593</v>
      </c>
      <c r="B179" s="54">
        <v>31408.61</v>
      </c>
      <c r="C179" s="54">
        <v>10546.14</v>
      </c>
      <c r="D179" s="54">
        <v>6003.67</v>
      </c>
      <c r="E179" s="54">
        <v>5535.424</v>
      </c>
      <c r="F179" s="54">
        <v>9323.3760000000002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X179" s="9"/>
      <c r="Y179" s="9"/>
      <c r="Z179" s="9"/>
      <c r="AA179" s="9"/>
      <c r="AB179" s="9"/>
      <c r="AC179" s="9"/>
      <c r="AD179" s="9"/>
      <c r="AE179" s="9"/>
      <c r="AG179" s="9"/>
      <c r="AH179" s="9"/>
      <c r="AI179" s="9"/>
      <c r="AJ179" s="9"/>
      <c r="AK179" s="9"/>
      <c r="AP179" s="9"/>
      <c r="AQ179" s="9"/>
      <c r="AS179" s="9"/>
      <c r="AT179" s="9"/>
      <c r="AU179" s="9"/>
      <c r="AW179" s="9"/>
      <c r="AX179" s="9"/>
      <c r="AY179" s="9"/>
      <c r="BA179" s="9"/>
      <c r="BB179" s="9"/>
      <c r="BC179" s="9"/>
      <c r="BD179" s="9"/>
      <c r="BE179" s="9"/>
      <c r="BF179" s="9"/>
    </row>
    <row r="180" spans="1:58" x14ac:dyDescent="0.25">
      <c r="A180" s="55">
        <v>44621</v>
      </c>
      <c r="B180" s="54">
        <v>31787.95</v>
      </c>
      <c r="C180" s="54">
        <v>10557.942999999999</v>
      </c>
      <c r="D180" s="54">
        <v>6079.7650000000003</v>
      </c>
      <c r="E180" s="54">
        <v>5427.15</v>
      </c>
      <c r="F180" s="54">
        <v>9723.0920000000024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X180" s="9"/>
      <c r="Y180" s="9"/>
      <c r="Z180" s="9"/>
      <c r="AA180" s="9"/>
      <c r="AB180" s="9"/>
      <c r="AC180" s="9"/>
      <c r="AD180" s="9"/>
      <c r="AE180" s="9"/>
      <c r="AG180" s="9"/>
      <c r="AH180" s="9"/>
      <c r="AI180" s="9"/>
      <c r="AJ180" s="9"/>
      <c r="AK180" s="9"/>
      <c r="AP180" s="9"/>
      <c r="AQ180" s="9"/>
      <c r="AS180" s="9"/>
      <c r="AT180" s="9"/>
      <c r="AU180" s="9"/>
      <c r="AW180" s="9"/>
      <c r="AX180" s="9"/>
      <c r="AY180" s="9"/>
      <c r="BA180" s="9"/>
      <c r="BB180" s="9"/>
      <c r="BC180" s="9"/>
      <c r="BD180" s="9"/>
      <c r="BE180" s="9"/>
      <c r="BF180" s="9"/>
    </row>
    <row r="181" spans="1:58" x14ac:dyDescent="0.25">
      <c r="A181" s="55">
        <v>44652</v>
      </c>
      <c r="B181" s="54">
        <v>31960.368999999999</v>
      </c>
      <c r="C181" s="54">
        <v>10705.343000000001</v>
      </c>
      <c r="D181" s="54">
        <v>6095.8429999999998</v>
      </c>
      <c r="E181" s="54">
        <v>5423.9279999999999</v>
      </c>
      <c r="F181" s="54">
        <v>9735.2549999999974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X181" s="9"/>
      <c r="Y181" s="9"/>
      <c r="Z181" s="9"/>
      <c r="AA181" s="9"/>
      <c r="AB181" s="9"/>
      <c r="AC181" s="9"/>
      <c r="AD181" s="9"/>
      <c r="AE181" s="9"/>
      <c r="AG181" s="9"/>
      <c r="AH181" s="9"/>
      <c r="AI181" s="9"/>
      <c r="AJ181" s="9"/>
      <c r="AK181" s="9"/>
      <c r="AP181" s="9"/>
      <c r="AQ181" s="9"/>
      <c r="AS181" s="9"/>
      <c r="AT181" s="9"/>
      <c r="AU181" s="9"/>
      <c r="AW181" s="9"/>
      <c r="AX181" s="9"/>
      <c r="AY181" s="9"/>
      <c r="BA181" s="9"/>
      <c r="BB181" s="9"/>
      <c r="BC181" s="9"/>
      <c r="BD181" s="9"/>
      <c r="BE181" s="9"/>
      <c r="BF181" s="9"/>
    </row>
    <row r="182" spans="1:58" x14ac:dyDescent="0.25">
      <c r="A182" s="55">
        <v>44682</v>
      </c>
      <c r="B182" s="54">
        <v>33364.332000000002</v>
      </c>
      <c r="C182" s="54">
        <v>11468.373000000001</v>
      </c>
      <c r="D182" s="54">
        <v>6062.6620000000003</v>
      </c>
      <c r="E182" s="54">
        <v>5462.9850000000006</v>
      </c>
      <c r="F182" s="54">
        <v>10370.312000000002</v>
      </c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X182" s="9"/>
      <c r="Y182" s="9"/>
      <c r="Z182" s="9"/>
      <c r="AA182" s="9"/>
      <c r="AB182" s="9"/>
      <c r="AC182" s="9"/>
      <c r="AD182" s="9"/>
      <c r="AE182" s="9"/>
      <c r="AG182" s="9"/>
      <c r="AH182" s="9"/>
      <c r="AI182" s="9"/>
      <c r="AJ182" s="9"/>
      <c r="AK182" s="9"/>
      <c r="AP182" s="9"/>
      <c r="AQ182" s="9"/>
      <c r="AS182" s="9"/>
      <c r="AT182" s="9"/>
      <c r="AU182" s="9"/>
      <c r="AW182" s="9"/>
      <c r="AX182" s="9"/>
      <c r="AY182" s="9"/>
      <c r="BA182" s="9"/>
      <c r="BB182" s="9"/>
      <c r="BC182" s="9"/>
      <c r="BD182" s="9"/>
      <c r="BE182" s="9"/>
      <c r="BF182" s="9"/>
    </row>
    <row r="183" spans="1:58" x14ac:dyDescent="0.25">
      <c r="A183" s="55">
        <v>44713</v>
      </c>
      <c r="B183" s="54">
        <v>33804.084000000003</v>
      </c>
      <c r="C183" s="54">
        <v>11527.099</v>
      </c>
      <c r="D183" s="54">
        <v>6280.0919999999996</v>
      </c>
      <c r="E183" s="54">
        <v>5507.48</v>
      </c>
      <c r="F183" s="54">
        <v>10489.413</v>
      </c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X183" s="9"/>
      <c r="Y183" s="9"/>
      <c r="Z183" s="9"/>
      <c r="AA183" s="9"/>
      <c r="AB183" s="9"/>
      <c r="AC183" s="9"/>
      <c r="AD183" s="9"/>
      <c r="AE183" s="9"/>
      <c r="AG183" s="9"/>
      <c r="AH183" s="9"/>
      <c r="AI183" s="9"/>
      <c r="AJ183" s="9"/>
      <c r="AK183" s="9"/>
      <c r="AP183" s="9"/>
      <c r="AQ183" s="9"/>
      <c r="AS183" s="9"/>
      <c r="AT183" s="9"/>
      <c r="AU183" s="9"/>
      <c r="AW183" s="9"/>
      <c r="AX183" s="9"/>
      <c r="AY183" s="9"/>
      <c r="BA183" s="9"/>
      <c r="BB183" s="9"/>
      <c r="BC183" s="9"/>
      <c r="BD183" s="9"/>
      <c r="BE183" s="9"/>
      <c r="BF183" s="9"/>
    </row>
    <row r="184" spans="1:58" x14ac:dyDescent="0.25">
      <c r="A184" s="55">
        <v>44743</v>
      </c>
      <c r="B184" s="54">
        <v>32800.99</v>
      </c>
      <c r="C184" s="54">
        <v>11231.272000000001</v>
      </c>
      <c r="D184" s="54">
        <v>6072.19</v>
      </c>
      <c r="E184" s="54">
        <v>5343.71</v>
      </c>
      <c r="F184" s="54">
        <v>10153.817999999999</v>
      </c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X184" s="9"/>
      <c r="Y184" s="9"/>
      <c r="Z184" s="9"/>
      <c r="AA184" s="9"/>
      <c r="AB184" s="9"/>
      <c r="AC184" s="9"/>
      <c r="AD184" s="9"/>
      <c r="AE184" s="9"/>
      <c r="AG184" s="9"/>
      <c r="AH184" s="9"/>
      <c r="AI184" s="9"/>
      <c r="AJ184" s="9"/>
      <c r="AK184" s="9"/>
      <c r="AP184" s="9"/>
      <c r="AQ184" s="9"/>
      <c r="AS184" s="9"/>
      <c r="AT184" s="9"/>
      <c r="AU184" s="9"/>
      <c r="AW184" s="9"/>
      <c r="AX184" s="9"/>
      <c r="AY184" s="9"/>
      <c r="BA184" s="9"/>
      <c r="BB184" s="9"/>
      <c r="BC184" s="9"/>
      <c r="BD184" s="9"/>
      <c r="BE184" s="9"/>
      <c r="BF184" s="9"/>
    </row>
    <row r="185" spans="1:58" x14ac:dyDescent="0.25">
      <c r="A185" s="55">
        <v>44774</v>
      </c>
      <c r="B185" s="54">
        <v>33039.288</v>
      </c>
      <c r="C185" s="54">
        <v>11760.962</v>
      </c>
      <c r="D185" s="54">
        <v>6049.1189999999997</v>
      </c>
      <c r="E185" s="54">
        <v>5170.12</v>
      </c>
      <c r="F185" s="54">
        <v>10059.087000000003</v>
      </c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X185" s="9"/>
      <c r="Y185" s="9"/>
      <c r="Z185" s="9"/>
      <c r="AA185" s="9"/>
      <c r="AB185" s="9"/>
      <c r="AC185" s="9"/>
      <c r="AD185" s="9"/>
      <c r="AE185" s="9"/>
      <c r="AG185" s="9"/>
      <c r="AH185" s="9"/>
      <c r="AI185" s="9"/>
      <c r="AJ185" s="9"/>
      <c r="AK185" s="9"/>
      <c r="AP185" s="9"/>
      <c r="AQ185" s="9"/>
      <c r="AS185" s="9"/>
      <c r="AT185" s="9"/>
      <c r="AU185" s="9"/>
      <c r="AW185" s="9"/>
      <c r="AX185" s="9"/>
      <c r="AY185" s="9"/>
      <c r="BA185" s="9"/>
      <c r="BB185" s="9"/>
      <c r="BC185" s="9"/>
      <c r="BD185" s="9"/>
      <c r="BE185" s="9"/>
      <c r="BF185" s="9"/>
    </row>
    <row r="186" spans="1:58" x14ac:dyDescent="0.25">
      <c r="A186" s="55">
        <v>44805</v>
      </c>
      <c r="B186" s="54">
        <v>30341.737000000001</v>
      </c>
      <c r="C186" s="54">
        <v>10379.737000000001</v>
      </c>
      <c r="D186" s="54">
        <v>5686.9110000000001</v>
      </c>
      <c r="E186" s="54">
        <v>4776.942</v>
      </c>
      <c r="F186" s="54">
        <v>9498.1470000000008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X186" s="9"/>
      <c r="Y186" s="9"/>
      <c r="Z186" s="9"/>
      <c r="AA186" s="9"/>
      <c r="AB186" s="9"/>
      <c r="AC186" s="9"/>
      <c r="AD186" s="9"/>
      <c r="AE186" s="9"/>
      <c r="AG186" s="9"/>
      <c r="AH186" s="9"/>
      <c r="AI186" s="9"/>
      <c r="AJ186" s="9"/>
      <c r="AK186" s="9"/>
      <c r="AP186" s="9"/>
      <c r="AQ186" s="9"/>
      <c r="AS186" s="9"/>
      <c r="AT186" s="9"/>
      <c r="AU186" s="9"/>
      <c r="AW186" s="9"/>
      <c r="AX186" s="9"/>
      <c r="AY186" s="9"/>
      <c r="BA186" s="9"/>
      <c r="BB186" s="9"/>
      <c r="BC186" s="9"/>
      <c r="BD186" s="9"/>
      <c r="BE186" s="9"/>
      <c r="BF186" s="9"/>
    </row>
    <row r="187" spans="1:58" x14ac:dyDescent="0.25">
      <c r="A187" s="55">
        <v>44835</v>
      </c>
      <c r="B187" s="54">
        <v>31647.295999999998</v>
      </c>
      <c r="C187" s="54">
        <v>11286.762000000001</v>
      </c>
      <c r="D187" s="54">
        <v>5767.0479999999998</v>
      </c>
      <c r="E187" s="54">
        <v>4911.3500000000004</v>
      </c>
      <c r="F187" s="54">
        <v>9682.1360000000004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X187" s="9"/>
      <c r="Y187" s="9"/>
      <c r="Z187" s="9"/>
      <c r="AA187" s="9"/>
      <c r="AB187" s="9"/>
      <c r="AC187" s="9"/>
      <c r="AD187" s="9"/>
      <c r="AE187" s="9"/>
      <c r="AG187" s="9"/>
      <c r="AH187" s="9"/>
      <c r="AI187" s="9"/>
      <c r="AJ187" s="9"/>
      <c r="AK187" s="9"/>
      <c r="AP187" s="9"/>
      <c r="AQ187" s="9"/>
      <c r="AS187" s="9"/>
      <c r="AT187" s="9"/>
      <c r="AU187" s="9"/>
      <c r="AW187" s="9"/>
      <c r="AX187" s="9"/>
      <c r="AY187" s="9"/>
      <c r="BA187" s="9"/>
      <c r="BB187" s="9"/>
      <c r="BC187" s="9"/>
      <c r="BD187" s="9"/>
      <c r="BE187" s="9"/>
      <c r="BF187" s="9"/>
    </row>
    <row r="188" spans="1:58" x14ac:dyDescent="0.25">
      <c r="A188" s="55">
        <v>44866</v>
      </c>
      <c r="B188" s="54">
        <v>30846.571</v>
      </c>
      <c r="C188" s="54">
        <v>11089.385</v>
      </c>
      <c r="D188" s="54">
        <v>5676.43</v>
      </c>
      <c r="E188" s="54">
        <v>4877.4979999999996</v>
      </c>
      <c r="F188" s="54">
        <v>9203.2580000000016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X188" s="9"/>
      <c r="Y188" s="9"/>
      <c r="Z188" s="9"/>
      <c r="AA188" s="9"/>
      <c r="AB188" s="9"/>
      <c r="AC188" s="9"/>
      <c r="AD188" s="9"/>
      <c r="AE188" s="9"/>
      <c r="AG188" s="9"/>
      <c r="AH188" s="9"/>
      <c r="AI188" s="9"/>
      <c r="AJ188" s="9"/>
      <c r="AK188" s="9"/>
      <c r="AP188" s="9"/>
      <c r="AQ188" s="9"/>
      <c r="AS188" s="9"/>
      <c r="AT188" s="9"/>
      <c r="AU188" s="9"/>
      <c r="AW188" s="9"/>
      <c r="AX188" s="9"/>
      <c r="AY188" s="9"/>
      <c r="BA188" s="9"/>
      <c r="BB188" s="9"/>
      <c r="BC188" s="9"/>
      <c r="BD188" s="9"/>
      <c r="BE188" s="9"/>
      <c r="BF188" s="9"/>
    </row>
    <row r="189" spans="1:58" x14ac:dyDescent="0.25">
      <c r="A189" s="55">
        <v>44896</v>
      </c>
      <c r="B189" s="54">
        <v>30846.972000000002</v>
      </c>
      <c r="C189" s="54">
        <v>11062.724</v>
      </c>
      <c r="D189" s="54">
        <v>5849.8549999999996</v>
      </c>
      <c r="E189" s="54">
        <v>4769.2529999999997</v>
      </c>
      <c r="F189" s="54">
        <v>9165.14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X189" s="9"/>
      <c r="Y189" s="9"/>
      <c r="Z189" s="9"/>
      <c r="AA189" s="9"/>
      <c r="AB189" s="9"/>
      <c r="AC189" s="9"/>
      <c r="AD189" s="9"/>
      <c r="AE189" s="9"/>
      <c r="AG189" s="9"/>
      <c r="AH189" s="9"/>
      <c r="AI189" s="9"/>
      <c r="AJ189" s="9"/>
      <c r="AK189" s="9"/>
      <c r="AP189" s="9"/>
      <c r="AQ189" s="9"/>
      <c r="AS189" s="9"/>
      <c r="AT189" s="9"/>
      <c r="AU189" s="9"/>
      <c r="AW189" s="9"/>
      <c r="AX189" s="9"/>
      <c r="AY189" s="9"/>
      <c r="BA189" s="9"/>
      <c r="BB189" s="9"/>
      <c r="BC189" s="9"/>
      <c r="BD189" s="9"/>
      <c r="BE189" s="9"/>
      <c r="BF189" s="9"/>
    </row>
    <row r="190" spans="1:58" x14ac:dyDescent="0.25">
      <c r="A190" s="55">
        <v>44927</v>
      </c>
      <c r="B190" s="54">
        <v>31446.445</v>
      </c>
      <c r="C190" s="54">
        <v>11169.471</v>
      </c>
      <c r="D190" s="54">
        <v>6073.7129999999997</v>
      </c>
      <c r="E190" s="54">
        <v>4885.1939999999995</v>
      </c>
      <c r="F190" s="54">
        <v>9318.0670000000027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X190" s="9"/>
      <c r="Y190" s="9"/>
      <c r="Z190" s="9"/>
      <c r="AA190" s="9"/>
      <c r="AB190" s="9"/>
      <c r="AC190" s="9"/>
      <c r="AD190" s="9"/>
      <c r="AE190" s="9"/>
      <c r="AG190" s="9"/>
      <c r="AH190" s="9"/>
      <c r="AI190" s="9"/>
      <c r="AJ190" s="9"/>
      <c r="AK190" s="9"/>
      <c r="AP190" s="9"/>
      <c r="AQ190" s="9"/>
      <c r="AS190" s="9"/>
      <c r="AT190" s="9"/>
      <c r="AU190" s="9"/>
      <c r="AW190" s="9"/>
      <c r="AX190" s="9"/>
      <c r="AY190" s="9"/>
      <c r="BA190" s="9"/>
      <c r="BB190" s="9"/>
      <c r="BC190" s="9"/>
      <c r="BD190" s="9"/>
      <c r="BE190" s="9"/>
      <c r="BF190" s="9"/>
    </row>
    <row r="191" spans="1:58" x14ac:dyDescent="0.25">
      <c r="A191" s="55">
        <v>44958</v>
      </c>
      <c r="B191" s="54">
        <v>32635.664000000001</v>
      </c>
      <c r="C191" s="54">
        <v>11824.473</v>
      </c>
      <c r="D191" s="54">
        <v>6199.9</v>
      </c>
      <c r="E191" s="54">
        <v>4841.3440000000001</v>
      </c>
      <c r="F191" s="54">
        <v>9769.9470000000001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X191" s="9"/>
      <c r="Y191" s="9"/>
      <c r="Z191" s="9"/>
      <c r="AA191" s="9"/>
      <c r="AB191" s="9"/>
      <c r="AC191" s="9"/>
      <c r="AD191" s="9"/>
      <c r="AE191" s="9"/>
      <c r="AG191" s="9"/>
      <c r="AH191" s="9"/>
      <c r="AI191" s="9"/>
      <c r="AJ191" s="9"/>
      <c r="AK191" s="9"/>
      <c r="AP191" s="9"/>
      <c r="AQ191" s="9"/>
      <c r="AS191" s="9"/>
      <c r="AT191" s="9"/>
      <c r="AU191" s="9"/>
      <c r="AW191" s="9"/>
      <c r="AX191" s="9"/>
      <c r="AY191" s="9"/>
      <c r="BA191" s="9"/>
      <c r="BB191" s="9"/>
      <c r="BC191" s="9"/>
      <c r="BD191" s="9"/>
      <c r="BE191" s="9"/>
      <c r="BF191" s="9"/>
    </row>
    <row r="192" spans="1:58" x14ac:dyDescent="0.25">
      <c r="A192" s="55">
        <v>44986</v>
      </c>
      <c r="B192" s="54">
        <v>33203.459000000003</v>
      </c>
      <c r="C192" s="54">
        <v>12156.191000000001</v>
      </c>
      <c r="D192" s="54">
        <v>6268.2749999999996</v>
      </c>
      <c r="E192" s="54">
        <v>5013.7000000000007</v>
      </c>
      <c r="F192" s="54">
        <v>9765.2930000000033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X192" s="9"/>
      <c r="Y192" s="9"/>
      <c r="Z192" s="9"/>
      <c r="AA192" s="9"/>
      <c r="AB192" s="9"/>
      <c r="AC192" s="9"/>
      <c r="AD192" s="9"/>
      <c r="AE192" s="9"/>
      <c r="AG192" s="9"/>
      <c r="AH192" s="9"/>
      <c r="AI192" s="9"/>
      <c r="AJ192" s="9"/>
      <c r="AK192" s="9"/>
      <c r="AP192" s="9"/>
      <c r="AQ192" s="9"/>
      <c r="AS192" s="9"/>
      <c r="AT192" s="9"/>
      <c r="AU192" s="9"/>
      <c r="AW192" s="9"/>
      <c r="AX192" s="9"/>
      <c r="AY192" s="9"/>
      <c r="BA192" s="9"/>
      <c r="BB192" s="9"/>
      <c r="BC192" s="9"/>
      <c r="BD192" s="9"/>
      <c r="BE192" s="9"/>
      <c r="BF192" s="9"/>
    </row>
    <row r="193" spans="1:58" x14ac:dyDescent="0.25">
      <c r="A193" s="55">
        <v>45017</v>
      </c>
      <c r="B193" s="54">
        <v>34696.760999999999</v>
      </c>
      <c r="C193" s="54">
        <v>12968.904</v>
      </c>
      <c r="D193" s="54">
        <v>6844.6480000000001</v>
      </c>
      <c r="E193" s="54">
        <v>4980.34</v>
      </c>
      <c r="F193" s="54">
        <v>9902.8689999999951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X193" s="9"/>
      <c r="Y193" s="9"/>
      <c r="Z193" s="9"/>
      <c r="AA193" s="9"/>
      <c r="AB193" s="9"/>
      <c r="AC193" s="9"/>
      <c r="AD193" s="9"/>
      <c r="AE193" s="9"/>
      <c r="AG193" s="9"/>
      <c r="AH193" s="9"/>
      <c r="AI193" s="9"/>
      <c r="AJ193" s="9"/>
      <c r="AK193" s="9"/>
      <c r="AP193" s="9"/>
      <c r="AQ193" s="9"/>
      <c r="AS193" s="9"/>
      <c r="AT193" s="9"/>
      <c r="AU193" s="9"/>
      <c r="AW193" s="9"/>
      <c r="AX193" s="9"/>
      <c r="AY193" s="9"/>
      <c r="BA193" s="9"/>
      <c r="BB193" s="9"/>
      <c r="BC193" s="9"/>
      <c r="BD193" s="9"/>
      <c r="BE193" s="9"/>
      <c r="BF193" s="9"/>
    </row>
    <row r="194" spans="1:58" x14ac:dyDescent="0.25">
      <c r="A194" s="55">
        <v>45047</v>
      </c>
      <c r="B194" s="54">
        <v>33176.608</v>
      </c>
      <c r="C194" s="54">
        <v>12305.029999999999</v>
      </c>
      <c r="D194" s="54">
        <v>6637.9319999999998</v>
      </c>
      <c r="E194" s="54">
        <v>4785.3510000000006</v>
      </c>
      <c r="F194" s="54">
        <v>9448.2950000000001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X194" s="9"/>
      <c r="Y194" s="9"/>
      <c r="Z194" s="9"/>
      <c r="AA194" s="9"/>
      <c r="AB194" s="9"/>
      <c r="AC194" s="9"/>
      <c r="AD194" s="9"/>
      <c r="AE194" s="9"/>
      <c r="AG194" s="9"/>
      <c r="AH194" s="9"/>
      <c r="AI194" s="9"/>
      <c r="AJ194" s="9"/>
      <c r="AK194" s="9"/>
      <c r="AP194" s="9"/>
      <c r="AQ194" s="9"/>
      <c r="AS194" s="9"/>
      <c r="AT194" s="9"/>
      <c r="AU194" s="9"/>
      <c r="AW194" s="9"/>
      <c r="AX194" s="9"/>
      <c r="AY194" s="9"/>
      <c r="BA194" s="9"/>
      <c r="BB194" s="9"/>
      <c r="BC194" s="9"/>
      <c r="BD194" s="9"/>
      <c r="BE194" s="9"/>
      <c r="BF194" s="9"/>
    </row>
    <row r="195" spans="1:58" x14ac:dyDescent="0.25">
      <c r="A195" s="55">
        <v>45078</v>
      </c>
      <c r="B195" s="54">
        <v>32471.701000000001</v>
      </c>
      <c r="C195" s="54">
        <v>12174.766</v>
      </c>
      <c r="D195" s="54">
        <v>6384.02</v>
      </c>
      <c r="E195" s="54">
        <v>4703.8829999999998</v>
      </c>
      <c r="F195" s="54">
        <v>9209.0320000000011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X195" s="9"/>
      <c r="Y195" s="9"/>
      <c r="Z195" s="9"/>
      <c r="AA195" s="9"/>
      <c r="AB195" s="9"/>
      <c r="AC195" s="9"/>
      <c r="AD195" s="9"/>
      <c r="AE195" s="9"/>
      <c r="AG195" s="9"/>
      <c r="AH195" s="9"/>
      <c r="AI195" s="9"/>
      <c r="AJ195" s="9"/>
      <c r="AK195" s="9"/>
      <c r="AP195" s="9"/>
      <c r="AQ195" s="9"/>
      <c r="AS195" s="9"/>
      <c r="AT195" s="9"/>
      <c r="AU195" s="9"/>
      <c r="AW195" s="9"/>
      <c r="AX195" s="9"/>
      <c r="AY195" s="9"/>
      <c r="BA195" s="9"/>
      <c r="BB195" s="9"/>
      <c r="BC195" s="9"/>
      <c r="BD195" s="9"/>
      <c r="BE195" s="9"/>
      <c r="BF195" s="9"/>
    </row>
    <row r="196" spans="1:58" x14ac:dyDescent="0.25">
      <c r="A196" s="55">
        <v>45108</v>
      </c>
      <c r="B196" s="54">
        <v>32009.96</v>
      </c>
      <c r="C196" s="54">
        <v>11978.832</v>
      </c>
      <c r="D196" s="54">
        <v>6310.433</v>
      </c>
      <c r="E196" s="54">
        <v>4560.1589999999997</v>
      </c>
      <c r="F196" s="54">
        <v>9160.5359999999964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X196" s="9"/>
      <c r="Y196" s="9"/>
      <c r="Z196" s="9"/>
      <c r="AA196" s="9"/>
      <c r="AB196" s="9"/>
      <c r="AC196" s="9"/>
      <c r="AD196" s="9"/>
      <c r="AE196" s="9"/>
      <c r="AG196" s="9"/>
      <c r="AH196" s="9"/>
      <c r="AI196" s="9"/>
      <c r="AJ196" s="9"/>
      <c r="AK196" s="9"/>
      <c r="AP196" s="9"/>
      <c r="AQ196" s="9"/>
      <c r="AS196" s="9"/>
      <c r="AT196" s="9"/>
      <c r="AU196" s="9"/>
      <c r="AW196" s="9"/>
      <c r="AX196" s="9"/>
      <c r="AY196" s="9"/>
      <c r="BA196" s="9"/>
      <c r="BB196" s="9"/>
      <c r="BC196" s="9"/>
      <c r="BD196" s="9"/>
      <c r="BE196" s="9"/>
      <c r="BF196" s="9"/>
    </row>
    <row r="197" spans="1:58" x14ac:dyDescent="0.25">
      <c r="A197" s="55">
        <v>45139</v>
      </c>
      <c r="B197" s="54">
        <v>31677.882000000001</v>
      </c>
      <c r="C197" s="54">
        <v>11776.633000000002</v>
      </c>
      <c r="D197" s="54">
        <v>6241.5529999999999</v>
      </c>
      <c r="E197" s="54">
        <v>4598.8629999999994</v>
      </c>
      <c r="F197" s="54">
        <v>9060.8330000000005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X197" s="9"/>
      <c r="Y197" s="9"/>
      <c r="Z197" s="9"/>
      <c r="AA197" s="9"/>
      <c r="AB197" s="9"/>
      <c r="AC197" s="9"/>
      <c r="AD197" s="9"/>
      <c r="AE197" s="9"/>
      <c r="AG197" s="9"/>
      <c r="AH197" s="9"/>
      <c r="AI197" s="9"/>
      <c r="AJ197" s="9"/>
      <c r="AK197" s="9"/>
      <c r="AP197" s="9"/>
      <c r="AQ197" s="9"/>
      <c r="AS197" s="9"/>
      <c r="AT197" s="9"/>
      <c r="AU197" s="9"/>
      <c r="AW197" s="9"/>
      <c r="AX197" s="9"/>
      <c r="AY197" s="9"/>
      <c r="BA197" s="9"/>
      <c r="BB197" s="9"/>
      <c r="BC197" s="9"/>
      <c r="BD197" s="9"/>
      <c r="BE197" s="9"/>
      <c r="BF197" s="9"/>
    </row>
    <row r="198" spans="1:58" x14ac:dyDescent="0.25">
      <c r="A198" s="55">
        <v>45170</v>
      </c>
      <c r="B198" s="54">
        <v>31584.170999999998</v>
      </c>
      <c r="C198" s="54">
        <v>11676.252999999999</v>
      </c>
      <c r="D198" s="54">
        <v>6295.1239999999998</v>
      </c>
      <c r="E198" s="54">
        <v>4493.393</v>
      </c>
      <c r="F198" s="54">
        <v>9119.400999999998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X198" s="9"/>
      <c r="Y198" s="9"/>
      <c r="Z198" s="9"/>
      <c r="AA198" s="9"/>
      <c r="AB198" s="9"/>
      <c r="AC198" s="9"/>
      <c r="AD198" s="9"/>
      <c r="AE198" s="9"/>
      <c r="AG198" s="9"/>
      <c r="AH198" s="9"/>
      <c r="AI198" s="9"/>
      <c r="AJ198" s="9"/>
      <c r="AK198" s="9"/>
      <c r="AP198" s="9"/>
      <c r="AQ198" s="9"/>
      <c r="AS198" s="9"/>
      <c r="AT198" s="9"/>
      <c r="AU198" s="9"/>
      <c r="AW198" s="9"/>
      <c r="AX198" s="9"/>
      <c r="AY198" s="9"/>
      <c r="BA198" s="9"/>
      <c r="BB198" s="9"/>
      <c r="BC198" s="9"/>
      <c r="BD198" s="9"/>
      <c r="BE198" s="9"/>
      <c r="BF198" s="9"/>
    </row>
    <row r="199" spans="1:58" x14ac:dyDescent="0.25">
      <c r="A199" s="55">
        <v>45200</v>
      </c>
      <c r="B199" s="54">
        <v>31901.001</v>
      </c>
      <c r="C199" s="54">
        <v>12061.796</v>
      </c>
      <c r="D199" s="54">
        <v>6357.6109999999999</v>
      </c>
      <c r="E199" s="54">
        <v>4554.0870000000004</v>
      </c>
      <c r="F199" s="54">
        <v>8927.5070000000014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X199" s="9"/>
      <c r="Y199" s="9"/>
      <c r="Z199" s="9"/>
      <c r="AA199" s="9"/>
      <c r="AB199" s="9"/>
      <c r="AC199" s="9"/>
      <c r="AD199" s="9"/>
      <c r="AE199" s="9"/>
      <c r="AG199" s="9"/>
      <c r="AH199" s="9"/>
      <c r="AI199" s="9"/>
      <c r="AJ199" s="9"/>
      <c r="AK199" s="9"/>
      <c r="AP199" s="9"/>
      <c r="AQ199" s="9"/>
      <c r="AS199" s="9"/>
      <c r="AT199" s="9"/>
      <c r="AU199" s="9"/>
      <c r="AW199" s="9"/>
      <c r="AX199" s="9"/>
      <c r="AY199" s="9"/>
      <c r="BA199" s="9"/>
      <c r="BB199" s="9"/>
      <c r="BC199" s="9"/>
      <c r="BD199" s="9"/>
      <c r="BE199" s="9"/>
      <c r="BF199" s="9"/>
    </row>
    <row r="200" spans="1:58" x14ac:dyDescent="0.25">
      <c r="A200" s="55">
        <v>45231</v>
      </c>
      <c r="B200" s="54">
        <v>32305.545999999998</v>
      </c>
      <c r="C200" s="54">
        <v>11920.292000000001</v>
      </c>
      <c r="D200" s="54">
        <v>6476.7190000000001</v>
      </c>
      <c r="E200" s="54">
        <v>4664.366</v>
      </c>
      <c r="F200" s="54">
        <v>9244.1689999999962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X200" s="9"/>
      <c r="Y200" s="9"/>
      <c r="Z200" s="9"/>
      <c r="AA200" s="9"/>
      <c r="AB200" s="9"/>
      <c r="AC200" s="9"/>
      <c r="AD200" s="9"/>
      <c r="AE200" s="9"/>
      <c r="AG200" s="9"/>
      <c r="AH200" s="9"/>
      <c r="AI200" s="9"/>
      <c r="AJ200" s="9"/>
      <c r="AK200" s="9"/>
      <c r="AP200" s="9"/>
      <c r="AQ200" s="9"/>
      <c r="AS200" s="9"/>
      <c r="AT200" s="9"/>
      <c r="AU200" s="9"/>
      <c r="AW200" s="9"/>
      <c r="AX200" s="9"/>
      <c r="AY200" s="9"/>
      <c r="BA200" s="9"/>
      <c r="BB200" s="9"/>
      <c r="BC200" s="9"/>
      <c r="BD200" s="9"/>
      <c r="BE200" s="9"/>
      <c r="BF200" s="9"/>
    </row>
    <row r="201" spans="1:58" x14ac:dyDescent="0.25">
      <c r="A201" s="55">
        <v>45261</v>
      </c>
      <c r="B201" s="54">
        <v>32411.366000000002</v>
      </c>
      <c r="C201" s="54">
        <v>11723.611000000001</v>
      </c>
      <c r="D201" s="54">
        <v>6462.0219999999999</v>
      </c>
      <c r="E201" s="54">
        <v>4787.2080000000005</v>
      </c>
      <c r="F201" s="54">
        <v>9438.5249999999996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X201" s="9"/>
      <c r="Y201" s="9"/>
      <c r="Z201" s="9"/>
      <c r="AA201" s="9"/>
      <c r="AB201" s="9"/>
      <c r="AC201" s="9"/>
      <c r="AD201" s="9"/>
      <c r="AE201" s="9"/>
      <c r="AG201" s="9"/>
      <c r="AH201" s="9"/>
      <c r="AI201" s="9"/>
      <c r="AJ201" s="9"/>
      <c r="AK201" s="9"/>
      <c r="AP201" s="9"/>
      <c r="AQ201" s="9"/>
      <c r="AS201" s="9"/>
      <c r="AT201" s="9"/>
      <c r="AU201" s="9"/>
      <c r="AW201" s="9"/>
      <c r="AX201" s="9"/>
      <c r="AY201" s="9"/>
      <c r="BA201" s="9"/>
      <c r="BB201" s="9"/>
      <c r="BC201" s="9"/>
      <c r="BD201" s="9"/>
      <c r="BE201" s="9"/>
      <c r="BF201" s="9"/>
    </row>
    <row r="202" spans="1:58" x14ac:dyDescent="0.25">
      <c r="A202" s="55">
        <v>45292</v>
      </c>
      <c r="B202" s="54">
        <v>31419.690999999999</v>
      </c>
      <c r="C202" s="54">
        <v>11569.069</v>
      </c>
      <c r="D202" s="54">
        <v>6069.4629999999997</v>
      </c>
      <c r="E202" s="54">
        <v>4426.0410000000002</v>
      </c>
      <c r="F202" s="54">
        <v>9355.1179999999986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X202" s="9"/>
      <c r="Y202" s="9"/>
      <c r="Z202" s="9"/>
      <c r="AA202" s="9"/>
      <c r="AB202" s="9"/>
      <c r="AC202" s="9"/>
      <c r="AD202" s="9"/>
      <c r="AE202" s="9"/>
      <c r="AG202" s="9"/>
      <c r="AH202" s="9"/>
      <c r="AI202" s="9"/>
      <c r="AJ202" s="9"/>
      <c r="AK202" s="9"/>
      <c r="AP202" s="9"/>
      <c r="AQ202" s="9"/>
      <c r="AS202" s="9"/>
      <c r="AT202" s="9"/>
      <c r="AU202" s="9"/>
      <c r="AW202" s="9"/>
      <c r="AX202" s="9"/>
      <c r="AY202" s="9"/>
      <c r="BA202" s="9"/>
      <c r="BB202" s="9"/>
      <c r="BC202" s="9"/>
      <c r="BD202" s="9"/>
      <c r="BE202" s="9"/>
      <c r="BF202" s="9"/>
    </row>
    <row r="203" spans="1:58" x14ac:dyDescent="0.25">
      <c r="A203" s="55">
        <v>45323</v>
      </c>
      <c r="B203" s="54">
        <v>30836.913</v>
      </c>
      <c r="C203" s="54">
        <v>11332.112000000001</v>
      </c>
      <c r="D203" s="54">
        <v>6166.7219999999998</v>
      </c>
      <c r="E203" s="54">
        <v>4279.5540000000001</v>
      </c>
      <c r="F203" s="54">
        <v>9058.5249999999996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X203" s="9"/>
      <c r="Y203" s="9"/>
      <c r="Z203" s="9"/>
      <c r="AA203" s="9"/>
      <c r="AB203" s="9"/>
      <c r="AC203" s="9"/>
      <c r="AD203" s="9"/>
      <c r="AE203" s="9"/>
      <c r="AG203" s="9"/>
      <c r="AH203" s="9"/>
      <c r="AI203" s="9"/>
      <c r="AJ203" s="9"/>
      <c r="AK203" s="9"/>
      <c r="AP203" s="9"/>
      <c r="AQ203" s="9"/>
      <c r="AS203" s="9"/>
      <c r="AT203" s="9"/>
      <c r="AU203" s="9"/>
      <c r="AW203" s="9"/>
      <c r="AX203" s="9"/>
      <c r="AY203" s="9"/>
      <c r="BA203" s="9"/>
      <c r="BB203" s="9"/>
      <c r="BC203" s="9"/>
      <c r="BD203" s="9"/>
      <c r="BE203" s="9"/>
      <c r="BF203" s="9"/>
    </row>
    <row r="204" spans="1:58" x14ac:dyDescent="0.25">
      <c r="A204" s="55">
        <v>45352</v>
      </c>
      <c r="B204" s="54">
        <v>30839.516</v>
      </c>
      <c r="C204" s="54">
        <v>11386.117</v>
      </c>
      <c r="D204" s="54">
        <v>6116.5410000000002</v>
      </c>
      <c r="E204" s="54">
        <v>4164.7240000000002</v>
      </c>
      <c r="F204" s="54">
        <v>9172.1339999999964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X204" s="9"/>
      <c r="Y204" s="9"/>
      <c r="Z204" s="9"/>
      <c r="AA204" s="9"/>
      <c r="AB204" s="9"/>
      <c r="AC204" s="9"/>
      <c r="AD204" s="9"/>
      <c r="AE204" s="9"/>
      <c r="AG204" s="9"/>
      <c r="AH204" s="9"/>
      <c r="AI204" s="9"/>
      <c r="AJ204" s="9"/>
      <c r="AK204" s="9"/>
      <c r="AP204" s="9"/>
      <c r="AQ204" s="9"/>
      <c r="AS204" s="9"/>
      <c r="AT204" s="9"/>
      <c r="AU204" s="9"/>
      <c r="AW204" s="9"/>
      <c r="AX204" s="9"/>
      <c r="AY204" s="9"/>
      <c r="BA204" s="9"/>
      <c r="BB204" s="9"/>
      <c r="BC204" s="9"/>
      <c r="BD204" s="9"/>
      <c r="BE204" s="9"/>
      <c r="BF204" s="9"/>
    </row>
    <row r="205" spans="1:58" x14ac:dyDescent="0.25">
      <c r="A205" s="55">
        <v>45383</v>
      </c>
      <c r="B205" s="54">
        <v>30449.788</v>
      </c>
      <c r="C205" s="54">
        <v>11450.496000000001</v>
      </c>
      <c r="D205" s="54">
        <v>5839.0439999999999</v>
      </c>
      <c r="E205" s="54">
        <v>4141.9380000000001</v>
      </c>
      <c r="F205" s="54">
        <v>9018.3100000000013</v>
      </c>
      <c r="G205" s="20"/>
      <c r="H205" s="20"/>
      <c r="I205" s="20"/>
      <c r="J205" s="20"/>
      <c r="K205" s="20"/>
      <c r="L205" s="20"/>
      <c r="M205" s="20"/>
      <c r="N205" s="9"/>
      <c r="O205" s="9"/>
      <c r="P205" s="9"/>
      <c r="Q205" s="9"/>
      <c r="R205" s="9"/>
      <c r="S205" s="9"/>
      <c r="T205" s="9"/>
      <c r="U205" s="9"/>
      <c r="V205" s="9"/>
      <c r="X205" s="9"/>
      <c r="Y205" s="9"/>
      <c r="Z205" s="9"/>
      <c r="AA205" s="9"/>
      <c r="AB205" s="9"/>
      <c r="AC205" s="9"/>
      <c r="AD205" s="9"/>
      <c r="AE205" s="9"/>
      <c r="AG205" s="9"/>
      <c r="AH205" s="9"/>
      <c r="AI205" s="9"/>
      <c r="AJ205" s="9"/>
      <c r="AK205" s="9"/>
      <c r="AP205" s="9"/>
      <c r="AQ205" s="9"/>
      <c r="AS205" s="9"/>
      <c r="AT205" s="9"/>
      <c r="AU205" s="9"/>
      <c r="AW205" s="9"/>
      <c r="AX205" s="9"/>
      <c r="AY205" s="9"/>
      <c r="BA205" s="9"/>
      <c r="BB205" s="9"/>
      <c r="BC205" s="9"/>
      <c r="BD205" s="9"/>
      <c r="BE205" s="9"/>
      <c r="BF205" s="9"/>
    </row>
    <row r="206" spans="1:58" x14ac:dyDescent="0.25">
      <c r="B206" s="20"/>
      <c r="C206" s="20"/>
      <c r="D206" s="20"/>
      <c r="E206" s="20"/>
      <c r="F206" s="20"/>
      <c r="H206" s="90"/>
      <c r="I206" s="90"/>
      <c r="J206" s="90"/>
      <c r="K206" s="90"/>
      <c r="L206" s="90"/>
    </row>
    <row r="207" spans="1:58" x14ac:dyDescent="0.25">
      <c r="A207" s="46" t="s">
        <v>459</v>
      </c>
      <c r="B207" s="24"/>
      <c r="C207" s="24"/>
      <c r="D207" s="24"/>
      <c r="E207" s="24"/>
      <c r="F207" s="24"/>
    </row>
    <row r="208" spans="1:58" x14ac:dyDescent="0.25">
      <c r="A208" s="37" t="s">
        <v>400</v>
      </c>
    </row>
    <row r="209" spans="1:6" x14ac:dyDescent="0.25">
      <c r="C209" s="90"/>
      <c r="D209" s="90"/>
      <c r="E209" s="90"/>
      <c r="F209" s="90"/>
    </row>
    <row r="210" spans="1:6" x14ac:dyDescent="0.25">
      <c r="A210" s="46" t="s">
        <v>455</v>
      </c>
      <c r="B210" s="20"/>
    </row>
    <row r="211" spans="1:6" x14ac:dyDescent="0.25">
      <c r="A211" s="37" t="s">
        <v>494</v>
      </c>
      <c r="B211" s="20"/>
      <c r="C211" s="20"/>
      <c r="D211" s="20"/>
      <c r="E211" s="20"/>
      <c r="F211" s="20"/>
    </row>
    <row r="212" spans="1:6" x14ac:dyDescent="0.25">
      <c r="B212" s="20"/>
      <c r="C212" s="20"/>
      <c r="D212" s="20"/>
      <c r="E212" s="20"/>
      <c r="F212" s="20"/>
    </row>
    <row r="213" spans="1:6" x14ac:dyDescent="0.25">
      <c r="B213" s="20"/>
      <c r="C213" s="20"/>
      <c r="D213" s="20"/>
      <c r="E213" s="20"/>
      <c r="F213" s="20"/>
    </row>
    <row r="214" spans="1:6" x14ac:dyDescent="0.25">
      <c r="B214" s="9"/>
      <c r="C214" s="9"/>
      <c r="D214" s="9"/>
      <c r="E214" s="9"/>
      <c r="F214" s="9"/>
    </row>
  </sheetData>
  <hyperlinks>
    <hyperlink ref="B2" r:id="rId1" display="https://www.jobsandskills.gov.au/data/internet-vacancy-index" xr:uid="{CEF80E5D-52A3-440D-86E1-25402213141F}"/>
    <hyperlink ref="A9" location="Contents!A1" display="Back to contents" xr:uid="{DC99F0BF-5703-497A-8A40-634AA8A06892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2108-F9A6-4E83-B916-12E684EC5C2A}">
  <sheetPr>
    <tabColor rgb="FF002060"/>
  </sheetPr>
  <dimension ref="A1:L61"/>
  <sheetViews>
    <sheetView workbookViewId="0">
      <selection activeCell="J49" sqref="J49"/>
    </sheetView>
  </sheetViews>
  <sheetFormatPr defaultRowHeight="15" x14ac:dyDescent="0.25"/>
  <cols>
    <col min="1" max="1" width="20.5703125" customWidth="1"/>
    <col min="2" max="8" width="11.5703125" customWidth="1"/>
  </cols>
  <sheetData>
    <row r="1" spans="1:12" s="37" customFormat="1" ht="18.75" x14ac:dyDescent="0.3">
      <c r="A1" s="88" t="s">
        <v>509</v>
      </c>
    </row>
    <row r="2" spans="1:12" s="37" customFormat="1" x14ac:dyDescent="0.25">
      <c r="A2" s="49" t="s">
        <v>364</v>
      </c>
      <c r="B2" s="34" t="s">
        <v>610</v>
      </c>
    </row>
    <row r="3" spans="1:12" s="37" customFormat="1" x14ac:dyDescent="0.25">
      <c r="A3" s="49" t="s">
        <v>492</v>
      </c>
      <c r="B3" s="37" t="s">
        <v>511</v>
      </c>
    </row>
    <row r="4" spans="1:12" s="37" customFormat="1" x14ac:dyDescent="0.25">
      <c r="A4" s="46" t="s">
        <v>333</v>
      </c>
      <c r="B4" s="37" t="s">
        <v>510</v>
      </c>
    </row>
    <row r="5" spans="1:12" s="37" customFormat="1" x14ac:dyDescent="0.25">
      <c r="A5" s="46" t="s">
        <v>456</v>
      </c>
      <c r="B5" s="37" t="s">
        <v>271</v>
      </c>
    </row>
    <row r="6" spans="1:12" s="37" customFormat="1" x14ac:dyDescent="0.25">
      <c r="A6" s="46" t="s">
        <v>269</v>
      </c>
      <c r="B6" s="37" t="s">
        <v>372</v>
      </c>
    </row>
    <row r="7" spans="1:12" s="37" customFormat="1" x14ac:dyDescent="0.25">
      <c r="A7" s="46" t="s">
        <v>270</v>
      </c>
      <c r="B7" s="37" t="s">
        <v>272</v>
      </c>
    </row>
    <row r="8" spans="1:12" s="37" customFormat="1" x14ac:dyDescent="0.25">
      <c r="A8" s="46" t="s">
        <v>457</v>
      </c>
      <c r="B8" s="37" t="s">
        <v>458</v>
      </c>
    </row>
    <row r="9" spans="1:12" s="37" customFormat="1" x14ac:dyDescent="0.25">
      <c r="A9" s="34" t="s">
        <v>701</v>
      </c>
    </row>
    <row r="10" spans="1:12" s="37" customFormat="1" x14ac:dyDescent="0.25">
      <c r="A10" s="34"/>
    </row>
    <row r="11" spans="1:12" s="37" customFormat="1" x14ac:dyDescent="0.25">
      <c r="A11" s="49" t="s">
        <v>454</v>
      </c>
    </row>
    <row r="12" spans="1:12" ht="30" x14ac:dyDescent="0.25">
      <c r="A12" s="63"/>
      <c r="B12" s="90" t="s">
        <v>250</v>
      </c>
      <c r="C12" s="90" t="s">
        <v>273</v>
      </c>
      <c r="D12" s="1"/>
      <c r="E12" s="1"/>
      <c r="G12" s="1"/>
      <c r="H12" s="1"/>
      <c r="I12" s="1"/>
      <c r="K12" s="1"/>
      <c r="L12" s="1"/>
    </row>
    <row r="13" spans="1:12" x14ac:dyDescent="0.25">
      <c r="A13" s="89" t="s">
        <v>12</v>
      </c>
      <c r="B13" s="11">
        <v>5.1757167925044589</v>
      </c>
      <c r="C13" s="11">
        <v>3.0906871816563486</v>
      </c>
      <c r="D13" s="2"/>
      <c r="E13" s="2"/>
      <c r="G13" s="2"/>
      <c r="H13" s="2"/>
      <c r="I13" s="2"/>
      <c r="K13" s="2"/>
      <c r="L13" s="2"/>
    </row>
    <row r="14" spans="1:12" x14ac:dyDescent="0.25">
      <c r="A14" s="89" t="s">
        <v>13</v>
      </c>
      <c r="B14" s="11">
        <v>7.2955570521847424</v>
      </c>
      <c r="C14" s="11">
        <v>4.2243217271693112</v>
      </c>
      <c r="D14" s="2"/>
      <c r="E14" s="2"/>
      <c r="G14" s="2"/>
      <c r="H14" s="2"/>
      <c r="I14" s="2"/>
      <c r="K14" s="2"/>
      <c r="L14" s="2"/>
    </row>
    <row r="15" spans="1:12" x14ac:dyDescent="0.25">
      <c r="A15" s="89" t="s">
        <v>14</v>
      </c>
      <c r="B15" s="11">
        <v>3.7214389310254559</v>
      </c>
      <c r="C15" s="11">
        <v>3.1541392567278947</v>
      </c>
      <c r="D15" s="2"/>
      <c r="E15" s="2"/>
      <c r="G15" s="2"/>
      <c r="H15" s="2"/>
      <c r="I15" s="2"/>
      <c r="K15" s="2"/>
      <c r="L15" s="2"/>
    </row>
    <row r="16" spans="1:12" x14ac:dyDescent="0.25">
      <c r="A16" s="89" t="s">
        <v>15</v>
      </c>
      <c r="B16" s="11">
        <v>4.9266232962438261</v>
      </c>
      <c r="C16" s="11">
        <v>2.7552982427312633</v>
      </c>
      <c r="D16" s="2"/>
      <c r="E16" s="2"/>
      <c r="G16" s="2"/>
      <c r="H16" s="2"/>
      <c r="I16" s="2"/>
      <c r="K16" s="2"/>
      <c r="L16" s="2"/>
    </row>
    <row r="17" spans="1:12" x14ac:dyDescent="0.25">
      <c r="A17" s="89" t="s">
        <v>16</v>
      </c>
      <c r="B17" s="11">
        <v>6.6824837132483106</v>
      </c>
      <c r="C17" s="11">
        <v>3.7733926810883611</v>
      </c>
      <c r="D17" s="2"/>
      <c r="E17" s="2"/>
      <c r="G17" s="2"/>
      <c r="H17" s="2"/>
      <c r="I17" s="2"/>
      <c r="K17" s="2"/>
      <c r="L17" s="2"/>
    </row>
    <row r="18" spans="1:12" x14ac:dyDescent="0.25">
      <c r="A18" s="89" t="s">
        <v>17</v>
      </c>
      <c r="B18" s="11">
        <v>5.1670823759732309</v>
      </c>
      <c r="C18" s="11">
        <v>3.5862279798605456</v>
      </c>
      <c r="D18" s="2"/>
      <c r="E18" s="2"/>
      <c r="G18" s="2"/>
      <c r="H18" s="2"/>
      <c r="I18" s="2"/>
      <c r="K18" s="2"/>
    </row>
    <row r="19" spans="1:12" x14ac:dyDescent="0.25">
      <c r="A19" s="89" t="s">
        <v>18</v>
      </c>
      <c r="B19" s="11">
        <v>2.3697605315117887</v>
      </c>
      <c r="C19" s="11">
        <v>1.8925736085825928</v>
      </c>
      <c r="D19" s="2"/>
      <c r="E19" s="2"/>
      <c r="G19" s="2"/>
      <c r="H19" s="2"/>
      <c r="I19" s="2"/>
      <c r="K19" s="2"/>
    </row>
    <row r="20" spans="1:12" x14ac:dyDescent="0.25">
      <c r="A20" s="89" t="s">
        <v>19</v>
      </c>
      <c r="B20" s="11">
        <v>5.9898349704407661</v>
      </c>
      <c r="C20" s="11">
        <v>2.2265380779750377</v>
      </c>
      <c r="D20" s="2"/>
      <c r="E20" s="2"/>
      <c r="G20" s="2"/>
      <c r="H20" s="2"/>
      <c r="I20" s="2"/>
      <c r="K20" s="2"/>
    </row>
    <row r="21" spans="1:12" x14ac:dyDescent="0.25">
      <c r="A21" s="89" t="s">
        <v>20</v>
      </c>
      <c r="B21" s="11">
        <v>4.6499190616172692</v>
      </c>
      <c r="C21" s="11">
        <v>2.4089717800568566</v>
      </c>
      <c r="D21" s="2"/>
      <c r="E21" s="2"/>
      <c r="G21" s="2"/>
      <c r="H21" s="2"/>
      <c r="I21" s="2"/>
      <c r="K21" s="2"/>
    </row>
    <row r="22" spans="1:12" x14ac:dyDescent="0.25">
      <c r="A22" s="89" t="s">
        <v>21</v>
      </c>
      <c r="B22" s="11">
        <v>8.2836583642587058</v>
      </c>
      <c r="C22" s="11">
        <v>3.9184096253833678</v>
      </c>
      <c r="D22" s="2"/>
      <c r="E22" s="2"/>
      <c r="G22" s="2"/>
      <c r="H22" s="2"/>
      <c r="I22" s="2"/>
      <c r="K22" s="2"/>
    </row>
    <row r="23" spans="1:12" x14ac:dyDescent="0.25">
      <c r="A23" s="89" t="s">
        <v>22</v>
      </c>
      <c r="B23" s="11">
        <v>6.0402769595266692</v>
      </c>
      <c r="C23" s="11">
        <v>2.6061984470602706</v>
      </c>
      <c r="D23" s="2"/>
      <c r="E23" s="2"/>
      <c r="G23" s="2"/>
      <c r="H23" s="2"/>
      <c r="I23" s="2"/>
      <c r="K23" s="2"/>
      <c r="L23" s="2"/>
    </row>
    <row r="24" spans="1:12" x14ac:dyDescent="0.25">
      <c r="A24" s="89" t="s">
        <v>23</v>
      </c>
      <c r="B24" s="11">
        <v>5.7607293060600195</v>
      </c>
      <c r="C24" s="11">
        <v>2.6074010318852814</v>
      </c>
      <c r="D24" s="2"/>
      <c r="E24" s="2"/>
      <c r="G24" s="2"/>
      <c r="H24" s="2"/>
      <c r="I24" s="2"/>
      <c r="K24" s="2"/>
      <c r="L24" s="2"/>
    </row>
    <row r="25" spans="1:12" x14ac:dyDescent="0.25">
      <c r="A25" s="89" t="s">
        <v>24</v>
      </c>
      <c r="B25" s="11">
        <v>2.2704549947750507</v>
      </c>
      <c r="C25" s="11">
        <v>2.2018101533680667</v>
      </c>
      <c r="D25" s="2"/>
      <c r="E25" s="2"/>
      <c r="G25" s="2"/>
      <c r="H25" s="2"/>
      <c r="I25" s="2"/>
      <c r="K25" s="2"/>
      <c r="L25" s="2"/>
    </row>
    <row r="26" spans="1:12" x14ac:dyDescent="0.25">
      <c r="A26" s="89" t="s">
        <v>25</v>
      </c>
      <c r="B26" s="11">
        <v>1.0416752966648124</v>
      </c>
      <c r="C26" s="11">
        <v>2.7791426253722218</v>
      </c>
      <c r="D26" s="2"/>
      <c r="E26" s="2"/>
      <c r="G26" s="2"/>
      <c r="H26" s="2"/>
      <c r="I26" s="2"/>
      <c r="K26" s="2"/>
      <c r="L26" s="2"/>
    </row>
    <row r="27" spans="1:12" x14ac:dyDescent="0.25">
      <c r="A27" s="89" t="s">
        <v>26</v>
      </c>
      <c r="B27" s="11">
        <v>-1.0060648134229466</v>
      </c>
      <c r="C27" s="11">
        <v>2.3187093869881714</v>
      </c>
      <c r="D27" s="2"/>
      <c r="E27" s="2"/>
      <c r="G27" s="2"/>
      <c r="H27" s="2"/>
      <c r="I27" s="2"/>
      <c r="K27" s="2"/>
      <c r="L27" s="2"/>
    </row>
    <row r="28" spans="1:12" x14ac:dyDescent="0.25">
      <c r="A28" s="89" t="s">
        <v>27</v>
      </c>
      <c r="B28" s="11">
        <v>2.1957482054113742</v>
      </c>
      <c r="C28" s="11">
        <v>2.9063631150986646</v>
      </c>
      <c r="D28" s="2"/>
      <c r="E28" s="2"/>
      <c r="G28" s="2"/>
      <c r="H28" s="2"/>
      <c r="I28" s="2"/>
      <c r="K28" s="2"/>
      <c r="L28" s="2"/>
    </row>
    <row r="29" spans="1:12" x14ac:dyDescent="0.25">
      <c r="A29" s="89" t="s">
        <v>28</v>
      </c>
      <c r="B29" s="11">
        <v>1.6603944855235531</v>
      </c>
      <c r="C29" s="11">
        <v>2.1811091061096022</v>
      </c>
      <c r="D29" s="2"/>
      <c r="E29" s="2"/>
      <c r="G29" s="2"/>
      <c r="H29" s="2"/>
      <c r="I29" s="2"/>
      <c r="K29" s="2"/>
      <c r="L29" s="2"/>
    </row>
    <row r="30" spans="1:12" x14ac:dyDescent="0.25">
      <c r="A30" s="89" t="s">
        <v>29</v>
      </c>
      <c r="B30" s="11">
        <v>1.1740663674365326</v>
      </c>
      <c r="C30" s="11">
        <v>-0.33468635945015368</v>
      </c>
      <c r="D30" s="2"/>
      <c r="E30" s="2"/>
      <c r="G30" s="2"/>
      <c r="H30" s="2"/>
      <c r="I30" s="2"/>
      <c r="K30" s="2"/>
      <c r="L30" s="2"/>
    </row>
    <row r="31" spans="1:12" x14ac:dyDescent="0.25">
      <c r="A31" s="89" t="s">
        <v>30</v>
      </c>
      <c r="B31" s="11">
        <v>3.2848546295542347</v>
      </c>
      <c r="C31" s="11">
        <v>2.1118308892515092</v>
      </c>
      <c r="D31" s="2"/>
      <c r="E31" s="2"/>
      <c r="G31" s="2"/>
      <c r="H31" s="2"/>
      <c r="I31" s="2"/>
      <c r="K31" s="2"/>
      <c r="L31" s="2"/>
    </row>
    <row r="32" spans="1:12" x14ac:dyDescent="0.25">
      <c r="A32" s="89" t="s">
        <v>31</v>
      </c>
      <c r="B32" s="11">
        <v>2.9344672107175729</v>
      </c>
      <c r="C32" s="11">
        <v>4.2689463934986627</v>
      </c>
      <c r="D32" s="2"/>
      <c r="E32" s="2"/>
      <c r="G32" s="2"/>
      <c r="H32" s="2"/>
      <c r="I32" s="2"/>
      <c r="K32" s="2"/>
      <c r="L32" s="2"/>
    </row>
    <row r="33" spans="1:12" x14ac:dyDescent="0.25">
      <c r="A33" s="89" t="s">
        <v>32</v>
      </c>
      <c r="B33" s="11">
        <v>3.4620344795212921</v>
      </c>
      <c r="C33" s="11">
        <v>3.0169881035701396</v>
      </c>
      <c r="D33" s="2"/>
      <c r="E33" s="2"/>
      <c r="G33" s="2"/>
      <c r="H33" s="2"/>
      <c r="I33" s="2"/>
      <c r="K33" s="2"/>
      <c r="L33" s="2"/>
    </row>
    <row r="34" spans="1:12" x14ac:dyDescent="0.25">
      <c r="A34" s="61"/>
      <c r="B34" s="61"/>
      <c r="C34" s="61"/>
    </row>
    <row r="35" spans="1:12" x14ac:dyDescent="0.25">
      <c r="A35" s="46" t="s">
        <v>459</v>
      </c>
    </row>
    <row r="36" spans="1:12" x14ac:dyDescent="0.25">
      <c r="A36" s="26" t="s">
        <v>494</v>
      </c>
    </row>
    <row r="39" spans="1:12" x14ac:dyDescent="0.25">
      <c r="A39" s="46" t="s">
        <v>455</v>
      </c>
    </row>
    <row r="40" spans="1:12" ht="45" x14ac:dyDescent="0.25">
      <c r="A40" s="1"/>
      <c r="B40" s="91" t="s">
        <v>246</v>
      </c>
      <c r="C40" s="91" t="s">
        <v>247</v>
      </c>
      <c r="D40" s="91" t="s">
        <v>248</v>
      </c>
      <c r="E40" s="91" t="s">
        <v>249</v>
      </c>
      <c r="F40" s="91" t="s">
        <v>251</v>
      </c>
      <c r="G40" s="91" t="s">
        <v>252</v>
      </c>
      <c r="H40" s="91" t="s">
        <v>253</v>
      </c>
      <c r="J40" s="1"/>
    </row>
    <row r="41" spans="1:12" x14ac:dyDescent="0.25">
      <c r="A41" s="26" t="s">
        <v>12</v>
      </c>
      <c r="B41" s="2">
        <v>2.0798128444418085</v>
      </c>
      <c r="C41" s="2">
        <v>2.7881924787707346</v>
      </c>
      <c r="D41" s="2">
        <v>4.5813572802215097</v>
      </c>
      <c r="E41" s="2">
        <v>2.5585212259483958</v>
      </c>
      <c r="F41" s="2">
        <v>2.8166572778090648</v>
      </c>
      <c r="G41" s="2">
        <v>1.1324961858936833</v>
      </c>
      <c r="H41" s="2">
        <v>4.5210462497834669</v>
      </c>
    </row>
    <row r="42" spans="1:12" x14ac:dyDescent="0.25">
      <c r="A42" s="26" t="s">
        <v>13</v>
      </c>
      <c r="B42" s="2">
        <v>2.7611578686864258</v>
      </c>
      <c r="C42" s="2">
        <v>3.7379147993353179</v>
      </c>
      <c r="D42" s="2">
        <v>6.6830567671532837</v>
      </c>
      <c r="E42" s="2">
        <v>3.3164220777009756</v>
      </c>
      <c r="F42" s="2">
        <v>5.1333923378429569</v>
      </c>
      <c r="G42" s="2">
        <v>0.76588337684944108</v>
      </c>
      <c r="H42" s="2">
        <v>2.9789526019224466</v>
      </c>
    </row>
    <row r="43" spans="1:12" x14ac:dyDescent="0.25">
      <c r="A43" s="26" t="s">
        <v>14</v>
      </c>
      <c r="B43" s="2">
        <v>1.338524991601342</v>
      </c>
      <c r="C43" s="2">
        <v>4.2151440593894307</v>
      </c>
      <c r="D43" s="2">
        <v>5.3354354229763867</v>
      </c>
      <c r="E43" s="2">
        <v>2.0872469213107925</v>
      </c>
      <c r="F43" s="2">
        <v>2.5977149729404792</v>
      </c>
      <c r="G43" s="2">
        <v>4.577647262048723</v>
      </c>
      <c r="H43" s="2">
        <v>3.2589016294508166</v>
      </c>
    </row>
    <row r="44" spans="1:12" x14ac:dyDescent="0.25">
      <c r="A44" s="26" t="s">
        <v>15</v>
      </c>
      <c r="B44" s="2">
        <v>1.2253864280864279</v>
      </c>
      <c r="C44" s="2">
        <v>2.2930585272840975</v>
      </c>
      <c r="D44" s="2">
        <v>5.157208383014833</v>
      </c>
      <c r="E44" s="2">
        <v>1.3709391040471752</v>
      </c>
      <c r="F44" s="2">
        <v>3.989372093931931</v>
      </c>
      <c r="G44" s="2">
        <v>6.5741658407664438</v>
      </c>
      <c r="H44" s="2">
        <v>2.5092538476524373</v>
      </c>
    </row>
    <row r="45" spans="1:12" x14ac:dyDescent="0.25">
      <c r="A45" s="26" t="s">
        <v>16</v>
      </c>
      <c r="B45" s="2">
        <v>1.7542752073485435</v>
      </c>
      <c r="C45" s="2">
        <v>2.816228030234047</v>
      </c>
      <c r="D45" s="2">
        <v>6.7573089259811647</v>
      </c>
      <c r="E45" s="2">
        <v>1.8162903516873108</v>
      </c>
      <c r="F45" s="2">
        <v>2.6677688434658453</v>
      </c>
      <c r="G45" s="2">
        <v>12.368257904525738</v>
      </c>
      <c r="H45" s="2">
        <v>6.0207533543654268</v>
      </c>
    </row>
    <row r="46" spans="1:12" x14ac:dyDescent="0.25">
      <c r="A46" s="26" t="s">
        <v>17</v>
      </c>
      <c r="B46" s="2">
        <v>2.0728311954211875</v>
      </c>
      <c r="C46" s="2">
        <v>3.571942605345324</v>
      </c>
      <c r="D46" s="2">
        <v>4.7444079776223447</v>
      </c>
      <c r="E46" s="2">
        <v>4.6750213733135926</v>
      </c>
      <c r="F46" s="2">
        <v>4.2307129263650989</v>
      </c>
      <c r="G46" s="2">
        <v>1.0436781609195478</v>
      </c>
      <c r="H46" s="2">
        <v>4.5925501021761628</v>
      </c>
    </row>
    <row r="47" spans="1:12" x14ac:dyDescent="0.25">
      <c r="A47" s="26" t="s">
        <v>18</v>
      </c>
      <c r="B47" s="2">
        <v>1.4420876079618727</v>
      </c>
      <c r="C47" s="2">
        <v>1.9260114432926301</v>
      </c>
      <c r="D47" s="2">
        <v>1.3486519570526267</v>
      </c>
      <c r="E47" s="2">
        <v>2.7281419948604446</v>
      </c>
      <c r="F47" s="2">
        <v>2.8265449438202195</v>
      </c>
      <c r="G47" s="2">
        <v>8.4906948173089969</v>
      </c>
      <c r="H47" s="2">
        <v>2.7147460067183049</v>
      </c>
    </row>
    <row r="48" spans="1:12" x14ac:dyDescent="0.25">
      <c r="A48" s="26" t="s">
        <v>19</v>
      </c>
      <c r="B48" s="2">
        <v>1.5929190283324957</v>
      </c>
      <c r="C48" s="2">
        <v>1.0319874147876273</v>
      </c>
      <c r="D48" s="2">
        <v>2.1281070573354155</v>
      </c>
      <c r="E48" s="2">
        <v>2.1534463868446929</v>
      </c>
      <c r="F48" s="2">
        <v>0.88099709749018817</v>
      </c>
      <c r="G48" s="2">
        <v>-0.46554544310699608</v>
      </c>
      <c r="H48" s="2">
        <v>4.3616098244677382</v>
      </c>
    </row>
    <row r="49" spans="1:8" x14ac:dyDescent="0.25">
      <c r="A49" s="26" t="s">
        <v>20</v>
      </c>
      <c r="B49" s="2">
        <v>2.0056841849166451</v>
      </c>
      <c r="C49" s="2">
        <v>2.8331118815786649</v>
      </c>
      <c r="D49" s="2">
        <v>0.84756732585300476</v>
      </c>
      <c r="E49" s="2">
        <v>2.1839822320089519</v>
      </c>
      <c r="F49" s="2">
        <v>2.3931218901262596</v>
      </c>
      <c r="G49" s="2">
        <v>2.8737569526377849</v>
      </c>
      <c r="H49" s="2">
        <v>2.9066606977264708</v>
      </c>
    </row>
    <row r="50" spans="1:8" x14ac:dyDescent="0.25">
      <c r="A50" s="26" t="s">
        <v>21</v>
      </c>
      <c r="B50" s="2">
        <v>2.4288089043076111</v>
      </c>
      <c r="C50" s="2">
        <v>2.414871306968025</v>
      </c>
      <c r="D50" s="2">
        <v>5.8329322189646815</v>
      </c>
      <c r="E50" s="2">
        <v>1.023602299854165</v>
      </c>
      <c r="F50" s="2">
        <v>1.9801652892561972</v>
      </c>
      <c r="G50" s="2">
        <v>4.0018022446137502</v>
      </c>
      <c r="H50" s="2">
        <v>4.2259648250574822</v>
      </c>
    </row>
    <row r="51" spans="1:8" x14ac:dyDescent="0.25">
      <c r="A51" s="26" t="s">
        <v>22</v>
      </c>
      <c r="B51" s="2">
        <v>2.2078668929336187</v>
      </c>
      <c r="C51" s="2">
        <v>0.98072553976866761</v>
      </c>
      <c r="D51" s="2">
        <v>2.8581272912704403</v>
      </c>
      <c r="E51" s="2">
        <v>0.75118838554262268</v>
      </c>
      <c r="F51" s="2">
        <v>-0.53162177055982029</v>
      </c>
      <c r="G51" s="2">
        <v>6.8094994289315203</v>
      </c>
      <c r="H51" s="2">
        <v>3.2943771987359094</v>
      </c>
    </row>
    <row r="52" spans="1:8" x14ac:dyDescent="0.25">
      <c r="A52" s="26" t="s">
        <v>23</v>
      </c>
      <c r="B52" s="2">
        <v>2.3491624064977845</v>
      </c>
      <c r="C52" s="2">
        <v>2.2205845749898812</v>
      </c>
      <c r="D52" s="2">
        <v>1.9951280821312034</v>
      </c>
      <c r="E52" s="2">
        <v>0.38876416798991897</v>
      </c>
      <c r="F52" s="2">
        <v>1.5316930096138215</v>
      </c>
      <c r="G52" s="2">
        <v>1.2168141592920456</v>
      </c>
      <c r="H52" s="2">
        <v>0.23090022224145912</v>
      </c>
    </row>
    <row r="53" spans="1:8" x14ac:dyDescent="0.25">
      <c r="A53" s="26" t="s">
        <v>24</v>
      </c>
      <c r="B53" s="2">
        <v>2.752740683530952</v>
      </c>
      <c r="C53" s="2">
        <v>2.8300175219979851</v>
      </c>
      <c r="D53" s="2">
        <v>0.84444724700738494</v>
      </c>
      <c r="E53" s="2">
        <v>1.1317770262899485</v>
      </c>
      <c r="F53" s="2">
        <v>1.1555127587867142</v>
      </c>
      <c r="G53" s="2">
        <v>1.3333333333333419</v>
      </c>
      <c r="H53" s="2">
        <v>2.8421689175569531</v>
      </c>
    </row>
    <row r="54" spans="1:8" x14ac:dyDescent="0.25">
      <c r="A54" s="26" t="s">
        <v>25</v>
      </c>
      <c r="B54" s="2">
        <v>3.7135687710988963</v>
      </c>
      <c r="C54" s="2">
        <v>3.4722593016480285</v>
      </c>
      <c r="D54" s="2">
        <v>2.389934812854011</v>
      </c>
      <c r="E54" s="2">
        <v>0.5537128423626303</v>
      </c>
      <c r="F54" s="2">
        <v>1.8086625416468438</v>
      </c>
      <c r="G54" s="2">
        <v>1.9808743169398957</v>
      </c>
      <c r="H54" s="2">
        <v>4.7208377667021351</v>
      </c>
    </row>
    <row r="55" spans="1:8" x14ac:dyDescent="0.25">
      <c r="A55" s="26" t="s">
        <v>26</v>
      </c>
      <c r="B55" s="2">
        <v>2.5705700193524583</v>
      </c>
      <c r="C55" s="2">
        <v>3.8192652687597972</v>
      </c>
      <c r="D55" s="2">
        <v>2.6130369397772357</v>
      </c>
      <c r="E55" s="2">
        <v>1.9219595047601956</v>
      </c>
      <c r="F55" s="2">
        <v>1.2092878292036868</v>
      </c>
      <c r="G55" s="2">
        <v>1.4629675326964353</v>
      </c>
      <c r="H55" s="2">
        <v>4.0427807486631107</v>
      </c>
    </row>
    <row r="56" spans="1:8" x14ac:dyDescent="0.25">
      <c r="A56" s="26" t="s">
        <v>27</v>
      </c>
      <c r="B56" s="2">
        <v>2.2559186431474032</v>
      </c>
      <c r="C56" s="2">
        <v>3.4261362285704422</v>
      </c>
      <c r="D56" s="2">
        <v>3.994445271041025</v>
      </c>
      <c r="E56" s="2">
        <v>2.2409332105424618</v>
      </c>
      <c r="F56" s="2">
        <v>3.676900809903616</v>
      </c>
      <c r="G56" s="2">
        <v>1.9943019943019946</v>
      </c>
      <c r="H56" s="2">
        <v>4.0938527960526327</v>
      </c>
    </row>
    <row r="57" spans="1:8" x14ac:dyDescent="0.25">
      <c r="A57" s="26" t="s">
        <v>28</v>
      </c>
      <c r="B57" s="2">
        <v>2.6190767151105243</v>
      </c>
      <c r="C57" s="2">
        <v>3.0288910572910943</v>
      </c>
      <c r="D57" s="2">
        <v>0.93402453215314374</v>
      </c>
      <c r="E57" s="2">
        <v>1.1623916959766722</v>
      </c>
      <c r="F57" s="2">
        <v>3.6534291739685809</v>
      </c>
      <c r="G57" s="2">
        <v>-1.1445701049189294</v>
      </c>
      <c r="H57" s="2">
        <v>4.1772620664115578</v>
      </c>
    </row>
    <row r="58" spans="1:8" x14ac:dyDescent="0.25">
      <c r="A58" s="26" t="s">
        <v>29</v>
      </c>
      <c r="B58" s="2">
        <v>-1.0104544472198218</v>
      </c>
      <c r="C58" s="2">
        <v>-0.29122649755519703</v>
      </c>
      <c r="D58" s="2">
        <v>-1.1309165219651085</v>
      </c>
      <c r="E58" s="2">
        <v>-0.99724401102395666</v>
      </c>
      <c r="F58" s="2">
        <v>9.7429578473784417E-2</v>
      </c>
      <c r="G58" s="2">
        <v>5.9889731219848308</v>
      </c>
      <c r="H58" s="2">
        <v>3.701684953906681</v>
      </c>
    </row>
    <row r="59" spans="1:8" x14ac:dyDescent="0.25">
      <c r="A59" s="26" t="s">
        <v>30</v>
      </c>
      <c r="B59" s="2">
        <v>2.283771661448708</v>
      </c>
      <c r="C59" s="2">
        <v>-0.20014197062550032</v>
      </c>
      <c r="D59" s="2">
        <v>2.7859153448761997</v>
      </c>
      <c r="E59" s="2">
        <v>4.8874080291908317</v>
      </c>
      <c r="F59" s="2">
        <v>4.7722653230654721</v>
      </c>
      <c r="G59" s="2">
        <v>-1.6418492749853741</v>
      </c>
      <c r="H59" s="2">
        <v>3.9031970566054897</v>
      </c>
    </row>
    <row r="60" spans="1:8" x14ac:dyDescent="0.25">
      <c r="A60" s="26" t="s">
        <v>31</v>
      </c>
      <c r="B60" s="2">
        <v>2.6193093294109238</v>
      </c>
      <c r="C60" s="2">
        <v>6.3264902673299872</v>
      </c>
      <c r="D60" s="2">
        <v>5.5489042372901087</v>
      </c>
      <c r="E60" s="2">
        <v>5.566942958637866</v>
      </c>
      <c r="F60" s="2">
        <v>4.2980490737198673</v>
      </c>
      <c r="G60" s="2">
        <v>5.0870988001189943</v>
      </c>
      <c r="H60" s="2">
        <v>2.8372226010073165</v>
      </c>
    </row>
    <row r="61" spans="1:8" x14ac:dyDescent="0.25">
      <c r="A61" s="26" t="s">
        <v>32</v>
      </c>
      <c r="B61" s="2">
        <v>3.7291363628645602</v>
      </c>
      <c r="C61" s="2">
        <v>2.6413192028506227</v>
      </c>
      <c r="D61" s="2">
        <v>2.324536480289674</v>
      </c>
      <c r="E61" s="2">
        <v>3.8190791509375543</v>
      </c>
      <c r="F61" s="2">
        <v>1.0819732257473014</v>
      </c>
      <c r="G61" s="2">
        <v>-5.24974836436839</v>
      </c>
      <c r="H61" s="2">
        <v>4.298821566824218</v>
      </c>
    </row>
  </sheetData>
  <hyperlinks>
    <hyperlink ref="B2" r:id="rId1" display="https://www.abs.gov.au/statistics/economy/national-accounts/australian-national-accounts-state-accounts/2022-23-financial-year" xr:uid="{7D63E703-D8CB-4E9F-8697-5F934D890169}"/>
    <hyperlink ref="A9" location="Contents!A1" display="Back to contents" xr:uid="{858F42EC-A36B-4239-9D95-3A7BFF97A39F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B745-4CCF-41B7-8A46-662372C9C384}">
  <sheetPr>
    <tabColor rgb="FF002060"/>
  </sheetPr>
  <dimension ref="A1:C100"/>
  <sheetViews>
    <sheetView workbookViewId="0">
      <selection activeCell="A21" sqref="A21"/>
    </sheetView>
  </sheetViews>
  <sheetFormatPr defaultRowHeight="15" x14ac:dyDescent="0.25"/>
  <cols>
    <col min="1" max="2" width="20.5703125" customWidth="1"/>
    <col min="3" max="3" width="19.140625" customWidth="1"/>
  </cols>
  <sheetData>
    <row r="1" spans="1:3" ht="18.75" x14ac:dyDescent="0.3">
      <c r="A1" s="88" t="s">
        <v>532</v>
      </c>
    </row>
    <row r="2" spans="1:3" x14ac:dyDescent="0.25">
      <c r="A2" s="49" t="s">
        <v>364</v>
      </c>
      <c r="B2" s="34" t="s">
        <v>825</v>
      </c>
    </row>
    <row r="3" spans="1:3" s="37" customFormat="1" x14ac:dyDescent="0.25">
      <c r="A3" s="49"/>
      <c r="B3" s="34" t="s">
        <v>803</v>
      </c>
    </row>
    <row r="4" spans="1:3" x14ac:dyDescent="0.25">
      <c r="A4" s="46" t="s">
        <v>492</v>
      </c>
      <c r="B4" t="s">
        <v>534</v>
      </c>
    </row>
    <row r="5" spans="1:3" x14ac:dyDescent="0.25">
      <c r="A5" s="46" t="s">
        <v>333</v>
      </c>
      <c r="B5" t="s">
        <v>450</v>
      </c>
    </row>
    <row r="6" spans="1:3" x14ac:dyDescent="0.25">
      <c r="A6" s="46" t="s">
        <v>456</v>
      </c>
      <c r="B6" t="s">
        <v>271</v>
      </c>
    </row>
    <row r="7" spans="1:3" x14ac:dyDescent="0.25">
      <c r="A7" s="46" t="s">
        <v>269</v>
      </c>
      <c r="B7" t="s">
        <v>372</v>
      </c>
    </row>
    <row r="8" spans="1:3" x14ac:dyDescent="0.25">
      <c r="A8" s="46" t="s">
        <v>270</v>
      </c>
      <c r="B8" t="s">
        <v>523</v>
      </c>
    </row>
    <row r="9" spans="1:3" x14ac:dyDescent="0.25">
      <c r="A9" s="46" t="s">
        <v>457</v>
      </c>
      <c r="B9" t="s">
        <v>458</v>
      </c>
    </row>
    <row r="10" spans="1:3" s="37" customFormat="1" x14ac:dyDescent="0.25">
      <c r="A10" s="34" t="s">
        <v>701</v>
      </c>
    </row>
    <row r="11" spans="1:3" x14ac:dyDescent="0.25">
      <c r="A11" s="43"/>
    </row>
    <row r="12" spans="1:3" x14ac:dyDescent="0.25">
      <c r="A12" s="49" t="s">
        <v>454</v>
      </c>
    </row>
    <row r="13" spans="1:3" ht="30" x14ac:dyDescent="0.25">
      <c r="B13" s="91" t="s">
        <v>401</v>
      </c>
      <c r="C13" s="91" t="s">
        <v>402</v>
      </c>
    </row>
    <row r="14" spans="1:3" x14ac:dyDescent="0.25">
      <c r="A14" s="76">
        <v>38077</v>
      </c>
      <c r="B14" s="14">
        <v>2.9986962190352129</v>
      </c>
      <c r="C14" s="14">
        <v>86.398553691921464</v>
      </c>
    </row>
    <row r="15" spans="1:3" x14ac:dyDescent="0.25">
      <c r="A15" s="76">
        <v>38168</v>
      </c>
      <c r="B15" s="14">
        <v>2.9831387808041621</v>
      </c>
      <c r="C15" s="14">
        <v>88.101391062699037</v>
      </c>
    </row>
    <row r="16" spans="1:3" x14ac:dyDescent="0.25">
      <c r="A16" s="76">
        <v>38260</v>
      </c>
      <c r="B16" s="14">
        <v>3.5897435897435992</v>
      </c>
      <c r="C16" s="14">
        <v>89.088253907073991</v>
      </c>
    </row>
    <row r="17" spans="1:3" x14ac:dyDescent="0.25">
      <c r="A17" s="76">
        <v>38352</v>
      </c>
      <c r="B17" s="14">
        <v>4.1984732824427606</v>
      </c>
      <c r="C17" s="14">
        <v>89.232589141299982</v>
      </c>
    </row>
    <row r="18" spans="1:3" x14ac:dyDescent="0.25">
      <c r="A18" s="76">
        <v>38442</v>
      </c>
      <c r="B18" s="14">
        <v>4.5569620253164578</v>
      </c>
      <c r="C18" s="14">
        <v>88.633814575369954</v>
      </c>
    </row>
    <row r="19" spans="1:3" x14ac:dyDescent="0.25">
      <c r="A19" s="76">
        <v>38533</v>
      </c>
      <c r="B19" s="14">
        <v>5.0377833753148638</v>
      </c>
      <c r="C19" s="14">
        <v>89.598610616634247</v>
      </c>
    </row>
    <row r="20" spans="1:3" x14ac:dyDescent="0.25">
      <c r="A20" s="76">
        <v>38625</v>
      </c>
      <c r="B20" s="14">
        <v>4.8267326732673199</v>
      </c>
      <c r="C20" s="14">
        <v>90.291664094969249</v>
      </c>
    </row>
    <row r="21" spans="1:3" x14ac:dyDescent="0.25">
      <c r="A21" s="76">
        <v>38717</v>
      </c>
      <c r="B21" s="14">
        <v>4.1514041514041367</v>
      </c>
      <c r="C21" s="14">
        <v>90.033929034242689</v>
      </c>
    </row>
    <row r="22" spans="1:3" x14ac:dyDescent="0.25">
      <c r="A22" s="76">
        <v>38807</v>
      </c>
      <c r="B22" s="14">
        <v>4.237288135593209</v>
      </c>
      <c r="C22" s="14">
        <v>89.687683847500381</v>
      </c>
    </row>
    <row r="23" spans="1:3" x14ac:dyDescent="0.25">
      <c r="A23" s="76">
        <v>38898</v>
      </c>
      <c r="B23" s="14">
        <v>4.556354916067118</v>
      </c>
      <c r="C23" s="14">
        <v>90.824160031027418</v>
      </c>
    </row>
    <row r="24" spans="1:3" x14ac:dyDescent="0.25">
      <c r="A24" s="76">
        <v>38990</v>
      </c>
      <c r="B24" s="14">
        <v>4.2502951593860416</v>
      </c>
      <c r="C24" s="14">
        <v>91.795951251004794</v>
      </c>
    </row>
    <row r="25" spans="1:3" x14ac:dyDescent="0.25">
      <c r="A25" s="76">
        <v>39082</v>
      </c>
      <c r="B25" s="14">
        <v>4.6893317702227266</v>
      </c>
      <c r="C25" s="14">
        <v>91.825227609718112</v>
      </c>
    </row>
    <row r="26" spans="1:3" x14ac:dyDescent="0.25">
      <c r="A26" s="76">
        <v>39172</v>
      </c>
      <c r="B26" s="14">
        <v>4.761904761904745</v>
      </c>
      <c r="C26" s="14">
        <v>91.52904774568853</v>
      </c>
    </row>
    <row r="27" spans="1:3" x14ac:dyDescent="0.25">
      <c r="A27" s="76">
        <v>39263</v>
      </c>
      <c r="B27" s="14">
        <v>5.1605504587155959</v>
      </c>
      <c r="C27" s="14">
        <v>91.855204936274674</v>
      </c>
    </row>
    <row r="28" spans="1:3" x14ac:dyDescent="0.25">
      <c r="A28" s="76">
        <v>39355</v>
      </c>
      <c r="B28" s="14">
        <v>5.7757644394111018</v>
      </c>
      <c r="C28" s="14">
        <v>92.34151946593181</v>
      </c>
    </row>
    <row r="29" spans="1:3" x14ac:dyDescent="0.25">
      <c r="A29" s="76">
        <v>39447</v>
      </c>
      <c r="B29" s="14">
        <v>5.9350503919373132</v>
      </c>
      <c r="C29" s="14">
        <v>92.3172653144279</v>
      </c>
    </row>
    <row r="30" spans="1:3" x14ac:dyDescent="0.25">
      <c r="A30" s="76">
        <v>39538</v>
      </c>
      <c r="B30" s="14">
        <v>5.8758314855875904</v>
      </c>
      <c r="C30" s="14">
        <v>92.290323134377275</v>
      </c>
    </row>
    <row r="31" spans="1:3" x14ac:dyDescent="0.25">
      <c r="A31" s="76">
        <v>39629</v>
      </c>
      <c r="B31" s="14">
        <v>5.5616139585605406</v>
      </c>
      <c r="C31" s="14">
        <v>92.905496536729274</v>
      </c>
    </row>
    <row r="32" spans="1:3" x14ac:dyDescent="0.25">
      <c r="A32" s="76">
        <v>39721</v>
      </c>
      <c r="B32" s="14">
        <v>5.0321199143468887</v>
      </c>
      <c r="C32" s="14">
        <v>92.944782748646247</v>
      </c>
    </row>
    <row r="33" spans="1:3" x14ac:dyDescent="0.25">
      <c r="A33" s="76">
        <v>39813</v>
      </c>
      <c r="B33" s="14">
        <v>5.6025369978858208</v>
      </c>
      <c r="C33" s="14">
        <v>92.590113560056153</v>
      </c>
    </row>
    <row r="34" spans="1:3" x14ac:dyDescent="0.25">
      <c r="A34" s="76">
        <v>39903</v>
      </c>
      <c r="B34" s="14">
        <v>5.4450261780104592</v>
      </c>
      <c r="C34" s="14">
        <v>89.618718191561001</v>
      </c>
    </row>
    <row r="35" spans="1:3" x14ac:dyDescent="0.25">
      <c r="A35" s="76">
        <v>39994</v>
      </c>
      <c r="B35" s="14">
        <v>4.6487603305785052</v>
      </c>
      <c r="C35" s="14">
        <v>88.148851106233309</v>
      </c>
    </row>
    <row r="36" spans="1:3" x14ac:dyDescent="0.25">
      <c r="A36" s="76">
        <v>40086</v>
      </c>
      <c r="B36" s="14">
        <v>4.0774719673802196</v>
      </c>
      <c r="C36" s="14">
        <v>87.807511038027769</v>
      </c>
    </row>
    <row r="37" spans="1:3" x14ac:dyDescent="0.25">
      <c r="A37" s="76">
        <v>40178</v>
      </c>
      <c r="B37" s="14">
        <v>3.0030030030029797</v>
      </c>
      <c r="C37" s="14">
        <v>88.411342077017039</v>
      </c>
    </row>
    <row r="38" spans="1:3" x14ac:dyDescent="0.25">
      <c r="A38" s="76">
        <v>40268</v>
      </c>
      <c r="B38" s="14">
        <v>2.9791459781529195</v>
      </c>
      <c r="C38" s="14">
        <v>87.830279504055667</v>
      </c>
    </row>
    <row r="39" spans="1:3" x14ac:dyDescent="0.25">
      <c r="A39" s="76">
        <v>40359</v>
      </c>
      <c r="B39" s="14">
        <v>3.3563672260611854</v>
      </c>
      <c r="C39" s="14">
        <v>89.701402006274321</v>
      </c>
    </row>
    <row r="40" spans="1:3" x14ac:dyDescent="0.25">
      <c r="A40" s="76">
        <v>40451</v>
      </c>
      <c r="B40" s="14">
        <v>3.8197845249755114</v>
      </c>
      <c r="C40" s="14">
        <v>89.760639830663877</v>
      </c>
    </row>
    <row r="41" spans="1:3" x14ac:dyDescent="0.25">
      <c r="A41" s="76">
        <v>40543</v>
      </c>
      <c r="B41" s="14">
        <v>3.9844509232264347</v>
      </c>
      <c r="C41" s="14">
        <v>90.226461943004523</v>
      </c>
    </row>
    <row r="42" spans="1:3" x14ac:dyDescent="0.25">
      <c r="A42" s="76">
        <v>40633</v>
      </c>
      <c r="B42" s="14">
        <v>4.1465766634522616</v>
      </c>
      <c r="C42" s="14">
        <v>89.483723860137871</v>
      </c>
    </row>
    <row r="43" spans="1:3" x14ac:dyDescent="0.25">
      <c r="A43" s="76">
        <v>40724</v>
      </c>
      <c r="B43" s="14">
        <v>3.8204393505253176</v>
      </c>
      <c r="C43" s="14">
        <v>90.091188690444056</v>
      </c>
    </row>
    <row r="44" spans="1:3" x14ac:dyDescent="0.25">
      <c r="A44" s="76">
        <v>40816</v>
      </c>
      <c r="B44" s="14">
        <v>3.9622641509434064</v>
      </c>
      <c r="C44" s="14">
        <v>90.439529628827415</v>
      </c>
    </row>
    <row r="45" spans="1:3" x14ac:dyDescent="0.25">
      <c r="A45" s="76">
        <v>40908</v>
      </c>
      <c r="B45" s="14">
        <v>3.9252336448598157</v>
      </c>
      <c r="C45" s="14">
        <v>90.38822653896537</v>
      </c>
    </row>
    <row r="46" spans="1:3" x14ac:dyDescent="0.25">
      <c r="A46" s="76">
        <v>40999</v>
      </c>
      <c r="B46" s="14">
        <v>4.5370370370370505</v>
      </c>
      <c r="C46" s="14">
        <v>89.365171788091402</v>
      </c>
    </row>
    <row r="47" spans="1:3" x14ac:dyDescent="0.25">
      <c r="A47" s="76">
        <v>41090</v>
      </c>
      <c r="B47" s="14">
        <v>4.7838086476540864</v>
      </c>
      <c r="C47" s="14">
        <v>90.244578843821628</v>
      </c>
    </row>
    <row r="48" spans="1:3" x14ac:dyDescent="0.25">
      <c r="A48" s="76">
        <v>41182</v>
      </c>
      <c r="B48" s="14">
        <v>4.5372050816696818</v>
      </c>
      <c r="C48" s="14">
        <v>91.11192909999545</v>
      </c>
    </row>
    <row r="49" spans="1:3" x14ac:dyDescent="0.25">
      <c r="A49" s="76">
        <v>41274</v>
      </c>
      <c r="B49" s="14">
        <v>4.3165467625899234</v>
      </c>
      <c r="C49" s="14">
        <v>90.366680521165875</v>
      </c>
    </row>
    <row r="50" spans="1:3" x14ac:dyDescent="0.25">
      <c r="A50" s="76">
        <v>41364</v>
      </c>
      <c r="B50" s="14">
        <v>3.7201062887511016</v>
      </c>
      <c r="C50" s="14">
        <v>89.290168211520836</v>
      </c>
    </row>
    <row r="51" spans="1:3" x14ac:dyDescent="0.25">
      <c r="A51" s="76">
        <v>41455</v>
      </c>
      <c r="B51" s="14">
        <v>3.4240561896400346</v>
      </c>
      <c r="C51" s="14">
        <v>88.809119491975792</v>
      </c>
    </row>
    <row r="52" spans="1:3" x14ac:dyDescent="0.25">
      <c r="A52" s="76">
        <v>41547</v>
      </c>
      <c r="B52" s="14">
        <v>3.2118055555555358</v>
      </c>
      <c r="C52" s="14">
        <v>89.384740296133259</v>
      </c>
    </row>
    <row r="53" spans="1:3" x14ac:dyDescent="0.25">
      <c r="A53" s="76">
        <v>41639</v>
      </c>
      <c r="B53" s="14">
        <v>3.0172413793103425</v>
      </c>
      <c r="C53" s="14">
        <v>89.511957513255126</v>
      </c>
    </row>
    <row r="54" spans="1:3" x14ac:dyDescent="0.25">
      <c r="A54" s="76">
        <v>41729</v>
      </c>
      <c r="B54" s="14">
        <v>2.6473099914602782</v>
      </c>
      <c r="C54" s="14">
        <v>87.862645831935367</v>
      </c>
    </row>
    <row r="55" spans="1:3" x14ac:dyDescent="0.25">
      <c r="A55" s="76">
        <v>41820</v>
      </c>
      <c r="B55" s="14">
        <v>2.3769100169779289</v>
      </c>
      <c r="C55" s="14">
        <v>88.11984408891874</v>
      </c>
    </row>
    <row r="56" spans="1:3" x14ac:dyDescent="0.25">
      <c r="A56" s="76">
        <v>41912</v>
      </c>
      <c r="B56" s="14">
        <v>2.1867115222876432</v>
      </c>
      <c r="C56" s="14">
        <v>88.006536460439065</v>
      </c>
    </row>
    <row r="57" spans="1:3" x14ac:dyDescent="0.25">
      <c r="A57" s="76">
        <v>42004</v>
      </c>
      <c r="B57" s="14">
        <v>2.3430962343096384</v>
      </c>
      <c r="C57" s="14">
        <v>87.431059666291432</v>
      </c>
    </row>
    <row r="58" spans="1:3" x14ac:dyDescent="0.25">
      <c r="A58" s="76">
        <v>42094</v>
      </c>
      <c r="B58" s="14">
        <v>2.0798668885191551</v>
      </c>
      <c r="C58" s="14">
        <v>86.450790124794111</v>
      </c>
    </row>
    <row r="59" spans="1:3" x14ac:dyDescent="0.25">
      <c r="A59" s="76">
        <v>42185</v>
      </c>
      <c r="B59" s="14">
        <v>2.0729684908789459</v>
      </c>
      <c r="C59" s="14">
        <v>86.954289331646478</v>
      </c>
    </row>
    <row r="60" spans="1:3" x14ac:dyDescent="0.25">
      <c r="A60" s="76">
        <v>42277</v>
      </c>
      <c r="B60" s="14">
        <v>1.9753086419753041</v>
      </c>
      <c r="C60" s="14">
        <v>86.109415544871808</v>
      </c>
    </row>
    <row r="61" spans="1:3" x14ac:dyDescent="0.25">
      <c r="A61" s="76">
        <v>42369</v>
      </c>
      <c r="B61" s="14">
        <v>1.7988552739166108</v>
      </c>
      <c r="C61" s="14">
        <v>85.239984879703215</v>
      </c>
    </row>
    <row r="62" spans="1:3" x14ac:dyDescent="0.25">
      <c r="A62" s="76">
        <v>42460</v>
      </c>
      <c r="B62" s="14">
        <v>1.9559902200488866</v>
      </c>
      <c r="C62" s="14">
        <v>84.903915180297076</v>
      </c>
    </row>
    <row r="63" spans="1:3" x14ac:dyDescent="0.25">
      <c r="A63" s="76">
        <v>42551</v>
      </c>
      <c r="B63" s="14">
        <v>1.7871649065799966</v>
      </c>
      <c r="C63" s="14">
        <v>85.241865019043246</v>
      </c>
    </row>
    <row r="64" spans="1:3" x14ac:dyDescent="0.25">
      <c r="A64" s="76">
        <v>42643</v>
      </c>
      <c r="B64" s="14">
        <v>1.6949152542372836</v>
      </c>
      <c r="C64" s="14">
        <v>84.45891982598819</v>
      </c>
    </row>
    <row r="65" spans="1:3" x14ac:dyDescent="0.25">
      <c r="A65" s="76">
        <v>42735</v>
      </c>
      <c r="B65" s="14">
        <v>1.3654618473895708</v>
      </c>
      <c r="C65" s="14">
        <v>84.698367941390515</v>
      </c>
    </row>
    <row r="66" spans="1:3" x14ac:dyDescent="0.25">
      <c r="A66" s="76">
        <v>42825</v>
      </c>
      <c r="B66" s="14">
        <v>1.1990407673861059</v>
      </c>
      <c r="C66" s="14">
        <v>82.930493851615353</v>
      </c>
    </row>
    <row r="67" spans="1:3" x14ac:dyDescent="0.25">
      <c r="A67" s="76">
        <v>42916</v>
      </c>
      <c r="B67" s="14">
        <v>1.3567438148443856</v>
      </c>
      <c r="C67" s="14">
        <v>84.26864270929353</v>
      </c>
    </row>
    <row r="68" spans="1:3" x14ac:dyDescent="0.25">
      <c r="A68" s="76">
        <v>43008</v>
      </c>
      <c r="B68" s="14">
        <v>1.3492063492063666</v>
      </c>
      <c r="C68" s="14">
        <v>85.2817984326703</v>
      </c>
    </row>
    <row r="69" spans="1:3" x14ac:dyDescent="0.25">
      <c r="A69" s="76">
        <v>43100</v>
      </c>
      <c r="B69" s="14">
        <v>1.5055467511885912</v>
      </c>
      <c r="C69" s="14">
        <v>84.870172969240116</v>
      </c>
    </row>
    <row r="70" spans="1:3" x14ac:dyDescent="0.25">
      <c r="A70" s="76">
        <v>43190</v>
      </c>
      <c r="B70" s="14">
        <v>1.5007898894154881</v>
      </c>
      <c r="C70" s="14">
        <v>84.247416237491663</v>
      </c>
    </row>
    <row r="71" spans="1:3" x14ac:dyDescent="0.25">
      <c r="A71" s="76">
        <v>43281</v>
      </c>
      <c r="B71" s="14">
        <v>1.4960629921259905</v>
      </c>
      <c r="C71" s="14">
        <v>84.556079930314482</v>
      </c>
    </row>
    <row r="72" spans="1:3" x14ac:dyDescent="0.25">
      <c r="A72" s="76">
        <v>43373</v>
      </c>
      <c r="B72" s="14">
        <v>1.5661707126076951</v>
      </c>
      <c r="C72" s="14">
        <v>84.441705054175046</v>
      </c>
    </row>
    <row r="73" spans="1:3" x14ac:dyDescent="0.25">
      <c r="A73" s="76">
        <v>43465</v>
      </c>
      <c r="B73" s="14">
        <v>1.5612802498048639</v>
      </c>
      <c r="C73" s="14">
        <v>84.97412674146932</v>
      </c>
    </row>
    <row r="74" spans="1:3" x14ac:dyDescent="0.25">
      <c r="A74" s="76">
        <v>43555</v>
      </c>
      <c r="B74" s="14">
        <v>1.5564202334630517</v>
      </c>
      <c r="C74" s="14">
        <v>84.460869705288786</v>
      </c>
    </row>
    <row r="75" spans="1:3" x14ac:dyDescent="0.25">
      <c r="A75" s="76">
        <v>43646</v>
      </c>
      <c r="B75" s="14">
        <v>1.5515903801396558</v>
      </c>
      <c r="C75" s="14">
        <v>85.158664234498119</v>
      </c>
    </row>
    <row r="76" spans="1:3" x14ac:dyDescent="0.25">
      <c r="A76" s="76">
        <v>43738</v>
      </c>
      <c r="B76" s="14">
        <v>1.6191210485736462</v>
      </c>
      <c r="C76" s="14">
        <v>85.144147111941251</v>
      </c>
    </row>
    <row r="77" spans="1:3" x14ac:dyDescent="0.25">
      <c r="A77" s="76">
        <v>43830</v>
      </c>
      <c r="B77" s="14">
        <v>1.6910069177555886</v>
      </c>
      <c r="C77" s="14">
        <v>85.523201163894271</v>
      </c>
    </row>
    <row r="78" spans="1:3" x14ac:dyDescent="0.25">
      <c r="A78" s="76">
        <v>43921</v>
      </c>
      <c r="B78" s="14">
        <v>1.7624521072796995</v>
      </c>
      <c r="C78" s="14">
        <v>84.996548827379769</v>
      </c>
    </row>
    <row r="79" spans="1:3" x14ac:dyDescent="0.25">
      <c r="A79" s="76">
        <v>44012</v>
      </c>
      <c r="B79" s="14">
        <v>1.6042780748662944</v>
      </c>
      <c r="C79" s="14">
        <v>80.474964302801936</v>
      </c>
    </row>
    <row r="80" spans="1:3" x14ac:dyDescent="0.25">
      <c r="A80" s="76">
        <v>44104</v>
      </c>
      <c r="B80" s="14">
        <v>1.4415781487101542</v>
      </c>
      <c r="C80" s="14">
        <v>83.24821601323697</v>
      </c>
    </row>
    <row r="81" spans="1:3" x14ac:dyDescent="0.25">
      <c r="A81" s="76">
        <v>44196</v>
      </c>
      <c r="B81" s="14">
        <v>1.4361300075585559</v>
      </c>
      <c r="C81" s="14">
        <v>85.889264577989906</v>
      </c>
    </row>
    <row r="82" spans="1:3" x14ac:dyDescent="0.25">
      <c r="A82" s="76">
        <v>44286</v>
      </c>
      <c r="B82" s="14">
        <v>1.4307228915662495</v>
      </c>
      <c r="C82" s="14">
        <v>86.150830025932294</v>
      </c>
    </row>
    <row r="83" spans="1:3" x14ac:dyDescent="0.25">
      <c r="A83" s="76">
        <v>44377</v>
      </c>
      <c r="B83" s="14">
        <v>1.5789473684210575</v>
      </c>
      <c r="C83" s="14">
        <v>87.978494504212776</v>
      </c>
    </row>
    <row r="84" spans="1:3" x14ac:dyDescent="0.25">
      <c r="A84" s="76">
        <v>44469</v>
      </c>
      <c r="B84" s="14">
        <v>1.8698578908002972</v>
      </c>
      <c r="C84" s="14">
        <v>88.589830857722532</v>
      </c>
    </row>
    <row r="85" spans="1:3" x14ac:dyDescent="0.25">
      <c r="A85" s="76">
        <v>44561</v>
      </c>
      <c r="B85" s="14">
        <v>2.0119225037257715</v>
      </c>
      <c r="C85" s="14">
        <v>89.988417857597284</v>
      </c>
    </row>
    <row r="86" spans="1:3" x14ac:dyDescent="0.25">
      <c r="A86" s="76">
        <v>44651</v>
      </c>
      <c r="B86" s="14">
        <v>2.1529324424647278</v>
      </c>
      <c r="C86" s="14">
        <v>89.207664097011616</v>
      </c>
    </row>
    <row r="87" spans="1:3" x14ac:dyDescent="0.25">
      <c r="A87" s="76">
        <v>44742</v>
      </c>
      <c r="B87" s="14">
        <v>2.6646928201332187</v>
      </c>
      <c r="C87" s="14">
        <v>90.823192955071718</v>
      </c>
    </row>
    <row r="88" spans="1:3" x14ac:dyDescent="0.25">
      <c r="A88" s="76">
        <v>44834</v>
      </c>
      <c r="B88" s="14">
        <v>3.3039647577092213</v>
      </c>
      <c r="C88" s="14">
        <v>90.883955945348305</v>
      </c>
    </row>
    <row r="89" spans="1:3" x14ac:dyDescent="0.25">
      <c r="A89" s="76">
        <v>44926</v>
      </c>
      <c r="B89" s="14">
        <v>3.5792549306062682</v>
      </c>
      <c r="C89" s="14">
        <v>90.910413651220964</v>
      </c>
    </row>
    <row r="90" spans="1:3" x14ac:dyDescent="0.25">
      <c r="A90" s="76">
        <v>45016</v>
      </c>
      <c r="B90" s="14">
        <v>4.142441860465107</v>
      </c>
      <c r="C90" s="14">
        <v>90.274321759562255</v>
      </c>
    </row>
    <row r="91" spans="1:3" x14ac:dyDescent="0.25">
      <c r="A91" s="76">
        <v>45107</v>
      </c>
      <c r="B91" s="14">
        <v>4.1816870944484386</v>
      </c>
      <c r="C91" s="14">
        <v>90.382255599724971</v>
      </c>
    </row>
    <row r="92" spans="1:3" x14ac:dyDescent="0.25">
      <c r="A92" s="76">
        <v>45199</v>
      </c>
      <c r="B92" s="14">
        <v>4.6197583511016216</v>
      </c>
      <c r="C92" s="14">
        <v>90.756446677531258</v>
      </c>
    </row>
    <row r="93" spans="1:3" x14ac:dyDescent="0.25">
      <c r="A93" s="76">
        <v>45291</v>
      </c>
      <c r="B93" s="14">
        <v>4.6544428772919311</v>
      </c>
      <c r="C93" s="14">
        <v>90.402381012266915</v>
      </c>
    </row>
    <row r="94" spans="1:3" x14ac:dyDescent="0.25">
      <c r="A94" s="76">
        <v>45382</v>
      </c>
      <c r="B94" s="14">
        <v>4.1870202372644716</v>
      </c>
      <c r="C94" s="14">
        <v>90.032365330089064</v>
      </c>
    </row>
    <row r="96" spans="1:3" x14ac:dyDescent="0.25">
      <c r="A96" s="46" t="s">
        <v>459</v>
      </c>
    </row>
    <row r="97" spans="1:1" x14ac:dyDescent="0.25">
      <c r="A97" s="37" t="s">
        <v>535</v>
      </c>
    </row>
    <row r="98" spans="1:1" x14ac:dyDescent="0.25">
      <c r="A98" s="37"/>
    </row>
    <row r="99" spans="1:1" x14ac:dyDescent="0.25">
      <c r="A99" s="46" t="s">
        <v>455</v>
      </c>
    </row>
    <row r="100" spans="1:1" x14ac:dyDescent="0.25">
      <c r="A100" s="37" t="s">
        <v>494</v>
      </c>
    </row>
  </sheetData>
  <hyperlinks>
    <hyperlink ref="A10" location="Contents!A1" display="Back to contents" xr:uid="{9CA9370A-3822-45C1-8E31-0D7501045C2D}"/>
    <hyperlink ref="B3" r:id="rId1" display="https://www.abs.gov.au/statistics/labour/employment-and-unemployment/labour-force-australia/latest-release" xr:uid="{DC25394B-01A3-483A-B66D-9383741B666E}"/>
    <hyperlink ref="B2" r:id="rId2" display="https://www.abs.gov.au/statistics/economy/price-indexes-and-inflation/wage-price-index-australia/latest-release" xr:uid="{194FC024-0619-473B-9E7D-510F5701FB98}"/>
  </hyperlinks>
  <pageMargins left="0.7" right="0.7" top="0.75" bottom="0.75" header="0.3" footer="0.3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76AA3-920B-4105-BBCE-59ECA5DF69B7}">
  <sheetPr>
    <tabColor rgb="FF002060"/>
  </sheetPr>
  <dimension ref="A1:C28"/>
  <sheetViews>
    <sheetView workbookViewId="0">
      <selection activeCell="B3" sqref="B3"/>
    </sheetView>
  </sheetViews>
  <sheetFormatPr defaultRowHeight="15" x14ac:dyDescent="0.25"/>
  <cols>
    <col min="1" max="1" width="20.5703125" customWidth="1"/>
    <col min="2" max="3" width="11.5703125" customWidth="1"/>
  </cols>
  <sheetData>
    <row r="1" spans="1:3" s="37" customFormat="1" ht="18.75" x14ac:dyDescent="0.3">
      <c r="A1" s="88" t="s">
        <v>536</v>
      </c>
    </row>
    <row r="2" spans="1:3" s="37" customFormat="1" x14ac:dyDescent="0.25">
      <c r="A2" s="49" t="s">
        <v>364</v>
      </c>
      <c r="B2" s="34" t="s">
        <v>825</v>
      </c>
    </row>
    <row r="3" spans="1:3" s="37" customFormat="1" x14ac:dyDescent="0.25">
      <c r="A3" s="49"/>
      <c r="B3" s="34" t="s">
        <v>803</v>
      </c>
    </row>
    <row r="4" spans="1:3" s="37" customFormat="1" x14ac:dyDescent="0.25">
      <c r="A4" s="46" t="s">
        <v>492</v>
      </c>
      <c r="B4" s="37" t="s">
        <v>534</v>
      </c>
    </row>
    <row r="5" spans="1:3" s="37" customFormat="1" x14ac:dyDescent="0.25">
      <c r="A5" s="46" t="s">
        <v>333</v>
      </c>
      <c r="B5" s="37" t="s">
        <v>450</v>
      </c>
    </row>
    <row r="6" spans="1:3" s="37" customFormat="1" x14ac:dyDescent="0.25">
      <c r="A6" s="46" t="s">
        <v>456</v>
      </c>
      <c r="B6" s="37" t="s">
        <v>271</v>
      </c>
    </row>
    <row r="7" spans="1:3" s="37" customFormat="1" x14ac:dyDescent="0.25">
      <c r="A7" s="46" t="s">
        <v>269</v>
      </c>
      <c r="B7" s="37" t="s">
        <v>372</v>
      </c>
    </row>
    <row r="8" spans="1:3" s="37" customFormat="1" x14ac:dyDescent="0.25">
      <c r="A8" s="46" t="s">
        <v>270</v>
      </c>
      <c r="B8" s="37" t="s">
        <v>523</v>
      </c>
    </row>
    <row r="9" spans="1:3" s="37" customFormat="1" x14ac:dyDescent="0.25">
      <c r="A9" s="46" t="s">
        <v>457</v>
      </c>
      <c r="B9" s="55">
        <v>45382</v>
      </c>
    </row>
    <row r="10" spans="1:3" s="37" customFormat="1" x14ac:dyDescent="0.25">
      <c r="A10" s="34" t="s">
        <v>701</v>
      </c>
      <c r="B10" s="55"/>
    </row>
    <row r="11" spans="1:3" s="37" customFormat="1" x14ac:dyDescent="0.25">
      <c r="A11" s="43"/>
    </row>
    <row r="12" spans="1:3" s="37" customFormat="1" x14ac:dyDescent="0.25">
      <c r="A12" s="49" t="s">
        <v>454</v>
      </c>
    </row>
    <row r="13" spans="1:3" ht="45" x14ac:dyDescent="0.25">
      <c r="B13" s="3" t="s">
        <v>401</v>
      </c>
      <c r="C13" s="3" t="s">
        <v>402</v>
      </c>
    </row>
    <row r="14" spans="1:3" x14ac:dyDescent="0.25">
      <c r="A14" s="4" t="s">
        <v>33</v>
      </c>
      <c r="B14" s="2">
        <v>4.1753653444676297</v>
      </c>
      <c r="C14" s="14">
        <v>89.388831007521674</v>
      </c>
    </row>
    <row r="15" spans="1:3" x14ac:dyDescent="0.25">
      <c r="A15" s="4" t="s">
        <v>34</v>
      </c>
      <c r="B15" s="2">
        <v>3.5714285714285587</v>
      </c>
      <c r="C15" s="14">
        <v>88.616507849170674</v>
      </c>
    </row>
    <row r="16" spans="1:3" x14ac:dyDescent="0.25">
      <c r="A16" s="4" t="s">
        <v>35</v>
      </c>
      <c r="B16" s="2">
        <v>4.6431046431046452</v>
      </c>
      <c r="C16" s="14">
        <v>89.019316730963851</v>
      </c>
    </row>
    <row r="17" spans="1:3" x14ac:dyDescent="0.25">
      <c r="A17" s="4" t="s">
        <v>36</v>
      </c>
      <c r="B17" s="2">
        <v>3.8009675190048275</v>
      </c>
      <c r="C17" s="14">
        <v>88.71867558448146</v>
      </c>
    </row>
    <row r="18" spans="1:3" x14ac:dyDescent="0.25">
      <c r="A18" s="4" t="s">
        <v>37</v>
      </c>
      <c r="B18" s="2">
        <v>4.1870202372644716</v>
      </c>
      <c r="C18" s="14">
        <v>90.032365330089064</v>
      </c>
    </row>
    <row r="19" spans="1:3" x14ac:dyDescent="0.25">
      <c r="A19" s="4" t="s">
        <v>38</v>
      </c>
      <c r="B19" s="2">
        <v>4.8879837067209886</v>
      </c>
      <c r="C19" s="14">
        <v>88.882029789885038</v>
      </c>
    </row>
    <row r="20" spans="1:3" x14ac:dyDescent="0.25">
      <c r="A20" s="4" t="s">
        <v>39</v>
      </c>
      <c r="B20" s="2">
        <v>4.1086350974930186</v>
      </c>
      <c r="C20" s="14">
        <v>91.636036410203161</v>
      </c>
    </row>
    <row r="21" spans="1:3" x14ac:dyDescent="0.25">
      <c r="A21" s="4" t="s">
        <v>40</v>
      </c>
      <c r="B21" s="2">
        <v>3.1512605042016917</v>
      </c>
      <c r="C21" s="14">
        <v>90.369265885718917</v>
      </c>
    </row>
    <row r="22" spans="1:3" x14ac:dyDescent="0.25">
      <c r="A22" s="4" t="s">
        <v>51</v>
      </c>
      <c r="B22" s="2">
        <v>4.0887040887040982</v>
      </c>
      <c r="C22" s="14">
        <v>89.169845018504034</v>
      </c>
    </row>
    <row r="23" spans="1:3" x14ac:dyDescent="0.25">
      <c r="B23" s="158"/>
      <c r="C23" s="8"/>
    </row>
    <row r="24" spans="1:3" x14ac:dyDescent="0.25">
      <c r="A24" s="46" t="s">
        <v>459</v>
      </c>
    </row>
    <row r="25" spans="1:3" x14ac:dyDescent="0.25">
      <c r="A25" s="37" t="s">
        <v>535</v>
      </c>
    </row>
    <row r="26" spans="1:3" x14ac:dyDescent="0.25">
      <c r="A26" s="37"/>
    </row>
    <row r="27" spans="1:3" x14ac:dyDescent="0.25">
      <c r="A27" s="46" t="s">
        <v>455</v>
      </c>
    </row>
    <row r="28" spans="1:3" x14ac:dyDescent="0.25">
      <c r="A28" s="37" t="s">
        <v>494</v>
      </c>
    </row>
  </sheetData>
  <hyperlinks>
    <hyperlink ref="A10" location="Contents!A1" display="Back to contents" xr:uid="{A4E8DDA0-6BDA-4695-A9AE-6EA85124A37C}"/>
    <hyperlink ref="B3" r:id="rId1" display="https://www.abs.gov.au/statistics/labour/employment-and-unemployment/labour-force-australia/latest-release" xr:uid="{3E200622-2CF1-4F50-A4E7-EF7A6DE39CC2}"/>
    <hyperlink ref="B2" r:id="rId2" display="https://www.abs.gov.au/statistics/economy/price-indexes-and-inflation/wage-price-index-australia/latest-release" xr:uid="{1D684CB9-5C77-4A88-8A49-BA4816218285}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4005-CFD0-4735-9ED1-2EFAF93CE146}">
  <sheetPr>
    <tabColor rgb="FF002060"/>
  </sheetPr>
  <dimension ref="A1:L100"/>
  <sheetViews>
    <sheetView workbookViewId="0">
      <selection activeCell="F5" sqref="F5"/>
    </sheetView>
  </sheetViews>
  <sheetFormatPr defaultRowHeight="15" x14ac:dyDescent="0.25"/>
  <cols>
    <col min="1" max="1" width="20.7109375" customWidth="1"/>
    <col min="2" max="4" width="11.5703125" customWidth="1"/>
  </cols>
  <sheetData>
    <row r="1" spans="1:12" ht="18.75" x14ac:dyDescent="0.3">
      <c r="A1" s="88" t="s">
        <v>537</v>
      </c>
      <c r="B1" s="37"/>
    </row>
    <row r="2" spans="1:12" s="37" customFormat="1" x14ac:dyDescent="0.25">
      <c r="A2" s="49" t="s">
        <v>364</v>
      </c>
      <c r="B2" s="34" t="s">
        <v>825</v>
      </c>
      <c r="L2" s="125"/>
    </row>
    <row r="3" spans="1:12" s="37" customFormat="1" x14ac:dyDescent="0.25">
      <c r="A3" s="49"/>
      <c r="B3" s="34" t="s">
        <v>816</v>
      </c>
      <c r="L3" s="125"/>
    </row>
    <row r="4" spans="1:12" s="37" customFormat="1" x14ac:dyDescent="0.25">
      <c r="A4" s="46" t="s">
        <v>492</v>
      </c>
      <c r="B4" s="37" t="s">
        <v>533</v>
      </c>
    </row>
    <row r="5" spans="1:12" s="37" customFormat="1" x14ac:dyDescent="0.25">
      <c r="A5" s="46" t="s">
        <v>333</v>
      </c>
      <c r="B5" s="37" t="s">
        <v>538</v>
      </c>
    </row>
    <row r="6" spans="1:12" s="37" customFormat="1" x14ac:dyDescent="0.25">
      <c r="A6" s="46" t="s">
        <v>456</v>
      </c>
      <c r="B6" s="37" t="s">
        <v>271</v>
      </c>
    </row>
    <row r="7" spans="1:12" s="37" customFormat="1" x14ac:dyDescent="0.25">
      <c r="A7" s="46" t="s">
        <v>269</v>
      </c>
      <c r="B7" s="37" t="s">
        <v>372</v>
      </c>
    </row>
    <row r="8" spans="1:12" s="37" customFormat="1" x14ac:dyDescent="0.25">
      <c r="A8" s="46" t="s">
        <v>270</v>
      </c>
      <c r="B8" s="37" t="s">
        <v>523</v>
      </c>
    </row>
    <row r="9" spans="1:12" x14ac:dyDescent="0.25">
      <c r="A9" s="46" t="s">
        <v>457</v>
      </c>
      <c r="B9" s="55" t="s">
        <v>458</v>
      </c>
    </row>
    <row r="10" spans="1:12" s="37" customFormat="1" x14ac:dyDescent="0.25">
      <c r="A10" s="34" t="s">
        <v>701</v>
      </c>
      <c r="B10" s="55"/>
    </row>
    <row r="11" spans="1:12" x14ac:dyDescent="0.25">
      <c r="A11" s="43"/>
      <c r="B11" s="37"/>
    </row>
    <row r="12" spans="1:12" x14ac:dyDescent="0.25">
      <c r="A12" s="49" t="s">
        <v>454</v>
      </c>
      <c r="B12" s="37"/>
    </row>
    <row r="13" spans="1:12" x14ac:dyDescent="0.25">
      <c r="B13" s="92" t="s">
        <v>53</v>
      </c>
      <c r="C13" s="92" t="s">
        <v>54</v>
      </c>
      <c r="D13" s="92" t="s">
        <v>438</v>
      </c>
    </row>
    <row r="14" spans="1:12" x14ac:dyDescent="0.25">
      <c r="A14" s="76">
        <v>38077</v>
      </c>
      <c r="B14" s="2">
        <v>2.9986962190352129</v>
      </c>
      <c r="C14" s="2">
        <v>1.4100273827518883</v>
      </c>
      <c r="D14" s="2">
        <v>-1.5665796344647598</v>
      </c>
    </row>
    <row r="15" spans="1:12" x14ac:dyDescent="0.25">
      <c r="A15" s="76">
        <v>38168</v>
      </c>
      <c r="B15" s="2">
        <v>2.9831387808041621</v>
      </c>
      <c r="C15" s="2">
        <v>0.23168087444680463</v>
      </c>
      <c r="D15" s="2">
        <v>-2.7450980392156765</v>
      </c>
    </row>
    <row r="16" spans="1:12" x14ac:dyDescent="0.25">
      <c r="A16" s="76">
        <v>38260</v>
      </c>
      <c r="B16" s="2">
        <v>3.5897435897435992</v>
      </c>
      <c r="C16" s="2">
        <v>1.1014943758306917</v>
      </c>
      <c r="D16" s="2">
        <v>-2.4611398963730435</v>
      </c>
    </row>
    <row r="17" spans="1:4" x14ac:dyDescent="0.25">
      <c r="A17" s="76">
        <v>38352</v>
      </c>
      <c r="B17" s="2">
        <v>4.1984732824427606</v>
      </c>
      <c r="C17" s="2">
        <v>1.1952591402169643</v>
      </c>
      <c r="D17" s="2">
        <v>-2.9677419354838586</v>
      </c>
    </row>
    <row r="18" spans="1:4" x14ac:dyDescent="0.25">
      <c r="A18" s="76">
        <v>38442</v>
      </c>
      <c r="B18" s="2">
        <v>4.5569620253164578</v>
      </c>
      <c r="C18" s="2">
        <v>1.1757667359405755</v>
      </c>
      <c r="D18" s="2">
        <v>-3.3419023136246784</v>
      </c>
    </row>
    <row r="19" spans="1:4" x14ac:dyDescent="0.25">
      <c r="A19" s="76">
        <v>38533</v>
      </c>
      <c r="B19" s="2">
        <v>5.0377833753148638</v>
      </c>
      <c r="C19" s="2">
        <v>1.3002426171748516</v>
      </c>
      <c r="D19" s="2">
        <v>-3.6895674300254422</v>
      </c>
    </row>
    <row r="20" spans="1:4" x14ac:dyDescent="0.25">
      <c r="A20" s="76">
        <v>38625</v>
      </c>
      <c r="B20" s="2">
        <v>4.8267326732673199</v>
      </c>
      <c r="C20" s="2">
        <v>0.62857468999324428</v>
      </c>
      <c r="D20" s="2">
        <v>-4.1719342604298326</v>
      </c>
    </row>
    <row r="21" spans="1:4" x14ac:dyDescent="0.25">
      <c r="A21" s="76">
        <v>38717</v>
      </c>
      <c r="B21" s="2">
        <v>4.1514041514041367</v>
      </c>
      <c r="C21" s="2">
        <v>0.13592832869941951</v>
      </c>
      <c r="D21" s="2">
        <v>-4.0100250626566192</v>
      </c>
    </row>
    <row r="22" spans="1:4" x14ac:dyDescent="0.25">
      <c r="A22" s="76">
        <v>38807</v>
      </c>
      <c r="B22" s="2">
        <v>4.237288135593209</v>
      </c>
      <c r="C22" s="2">
        <v>8.0902876097077581E-3</v>
      </c>
      <c r="D22" s="2">
        <v>-4.2288557213930211</v>
      </c>
    </row>
    <row r="23" spans="1:4" x14ac:dyDescent="0.25">
      <c r="A23" s="76">
        <v>38898</v>
      </c>
      <c r="B23" s="2">
        <v>4.556354916067118</v>
      </c>
      <c r="C23" s="2">
        <v>-0.21846691265254847</v>
      </c>
      <c r="D23" s="2">
        <v>-4.7852760736196265</v>
      </c>
    </row>
    <row r="24" spans="1:4" x14ac:dyDescent="0.25">
      <c r="A24" s="76">
        <v>38990</v>
      </c>
      <c r="B24" s="2">
        <v>4.2502951593860416</v>
      </c>
      <c r="C24" s="2">
        <v>-0.46090010274145721</v>
      </c>
      <c r="D24" s="2">
        <v>-4.7330097087378453</v>
      </c>
    </row>
    <row r="25" spans="1:4" x14ac:dyDescent="0.25">
      <c r="A25" s="76">
        <v>39082</v>
      </c>
      <c r="B25" s="2">
        <v>4.6893317702227266</v>
      </c>
      <c r="C25" s="2">
        <v>0.33735031095252221</v>
      </c>
      <c r="D25" s="2">
        <v>-4.3373493975903621</v>
      </c>
    </row>
    <row r="26" spans="1:4" x14ac:dyDescent="0.25">
      <c r="A26" s="76">
        <v>39172</v>
      </c>
      <c r="B26" s="2">
        <v>4.761904761904745</v>
      </c>
      <c r="C26" s="2">
        <v>1.1411016019310827</v>
      </c>
      <c r="D26" s="2">
        <v>-3.5799522673030992</v>
      </c>
    </row>
    <row r="27" spans="1:4" x14ac:dyDescent="0.25">
      <c r="A27" s="76">
        <v>39263</v>
      </c>
      <c r="B27" s="2">
        <v>5.1605504587155959</v>
      </c>
      <c r="C27" s="2">
        <v>2.0535341951626096</v>
      </c>
      <c r="D27" s="2">
        <v>-3.0444964871194413</v>
      </c>
    </row>
    <row r="28" spans="1:4" x14ac:dyDescent="0.25">
      <c r="A28" s="76">
        <v>39355</v>
      </c>
      <c r="B28" s="2">
        <v>5.7757644394111018</v>
      </c>
      <c r="C28" s="2">
        <v>3.0298924505776315</v>
      </c>
      <c r="D28" s="2">
        <v>-2.665121668597914</v>
      </c>
    </row>
    <row r="29" spans="1:4" x14ac:dyDescent="0.25">
      <c r="A29" s="76">
        <v>39447</v>
      </c>
      <c r="B29" s="2">
        <v>5.9350503919373132</v>
      </c>
      <c r="C29" s="2">
        <v>2.7320869422370775</v>
      </c>
      <c r="D29" s="2">
        <v>-3.1177829099307219</v>
      </c>
    </row>
    <row r="30" spans="1:4" x14ac:dyDescent="0.25">
      <c r="A30" s="76">
        <v>39538</v>
      </c>
      <c r="B30" s="2">
        <v>5.8758314855875904</v>
      </c>
      <c r="C30" s="2">
        <v>1.5472063309282191</v>
      </c>
      <c r="D30" s="2">
        <v>-4.2626728110599199</v>
      </c>
    </row>
    <row r="31" spans="1:4" x14ac:dyDescent="0.25">
      <c r="A31" s="76">
        <v>39629</v>
      </c>
      <c r="B31" s="2">
        <v>5.5616139585605406</v>
      </c>
      <c r="C31" s="2">
        <v>0.97197856905790747</v>
      </c>
      <c r="D31" s="2">
        <v>-4.5454545454545414</v>
      </c>
    </row>
    <row r="32" spans="1:4" x14ac:dyDescent="0.25">
      <c r="A32" s="76">
        <v>39721</v>
      </c>
      <c r="B32" s="2">
        <v>5.0321199143468887</v>
      </c>
      <c r="C32" s="2">
        <v>0.17056861583568672</v>
      </c>
      <c r="D32" s="2">
        <v>-4.8532731376975224</v>
      </c>
    </row>
    <row r="33" spans="1:4" x14ac:dyDescent="0.25">
      <c r="A33" s="76">
        <v>39813</v>
      </c>
      <c r="B33" s="2">
        <v>5.6025369978858208</v>
      </c>
      <c r="C33" s="2">
        <v>1.8391636491490448</v>
      </c>
      <c r="D33" s="2">
        <v>-3.6954087346024789</v>
      </c>
    </row>
    <row r="34" spans="1:4" x14ac:dyDescent="0.25">
      <c r="A34" s="76">
        <v>39903</v>
      </c>
      <c r="B34" s="2">
        <v>5.4450261780104592</v>
      </c>
      <c r="C34" s="2">
        <v>3.1651337201075158</v>
      </c>
      <c r="D34" s="2">
        <v>-2.209944751381232</v>
      </c>
    </row>
    <row r="35" spans="1:4" x14ac:dyDescent="0.25">
      <c r="A35" s="76">
        <v>39994</v>
      </c>
      <c r="B35" s="2">
        <v>4.6487603305785052</v>
      </c>
      <c r="C35" s="2">
        <v>3.1906318372263653</v>
      </c>
      <c r="D35" s="2">
        <v>-1.4130434782608781</v>
      </c>
    </row>
    <row r="36" spans="1:4" x14ac:dyDescent="0.25">
      <c r="A36" s="76">
        <v>40086</v>
      </c>
      <c r="B36" s="2">
        <v>4.0774719673802196</v>
      </c>
      <c r="C36" s="2">
        <v>2.8595441039321212</v>
      </c>
      <c r="D36" s="2">
        <v>-1.1840688912809538</v>
      </c>
    </row>
    <row r="37" spans="1:4" x14ac:dyDescent="0.25">
      <c r="A37" s="76">
        <v>40178</v>
      </c>
      <c r="B37" s="2">
        <v>3.0030030030029797</v>
      </c>
      <c r="C37" s="2">
        <v>0.93204315426536066</v>
      </c>
      <c r="D37" s="2">
        <v>-2.051835853131756</v>
      </c>
    </row>
    <row r="38" spans="1:4" x14ac:dyDescent="0.25">
      <c r="A38" s="76">
        <v>40268</v>
      </c>
      <c r="B38" s="2">
        <v>2.9791459781529195</v>
      </c>
      <c r="C38" s="2">
        <v>-0.3601359521009817</v>
      </c>
      <c r="D38" s="2">
        <v>-3.3513513513513393</v>
      </c>
    </row>
    <row r="39" spans="1:4" x14ac:dyDescent="0.25">
      <c r="A39" s="76">
        <v>40359</v>
      </c>
      <c r="B39" s="2">
        <v>3.3563672260611854</v>
      </c>
      <c r="C39" s="2">
        <v>-7.0994174181238101E-2</v>
      </c>
      <c r="D39" s="2">
        <v>-3.4297963558413747</v>
      </c>
    </row>
    <row r="40" spans="1:4" x14ac:dyDescent="0.25">
      <c r="A40" s="76">
        <v>40451</v>
      </c>
      <c r="B40" s="2">
        <v>3.8197845249755114</v>
      </c>
      <c r="C40" s="2">
        <v>0.71269087046128554</v>
      </c>
      <c r="D40" s="2">
        <v>-3.0851063829787195</v>
      </c>
    </row>
    <row r="41" spans="1:4" x14ac:dyDescent="0.25">
      <c r="A41" s="76">
        <v>40543</v>
      </c>
      <c r="B41" s="2">
        <v>3.9844509232264347</v>
      </c>
      <c r="C41" s="2">
        <v>1.3044393014937983</v>
      </c>
      <c r="D41" s="2">
        <v>-2.6455026455026509</v>
      </c>
    </row>
    <row r="42" spans="1:4" x14ac:dyDescent="0.25">
      <c r="A42" s="76">
        <v>40633</v>
      </c>
      <c r="B42" s="2">
        <v>4.1465766634522616</v>
      </c>
      <c r="C42" s="2">
        <v>1.4924844956782701</v>
      </c>
      <c r="D42" s="2">
        <v>-2.6150627615062705</v>
      </c>
    </row>
    <row r="43" spans="1:4" x14ac:dyDescent="0.25">
      <c r="A43" s="76">
        <v>40724</v>
      </c>
      <c r="B43" s="2">
        <v>3.8204393505253176</v>
      </c>
      <c r="C43" s="2">
        <v>0.79147281011764381</v>
      </c>
      <c r="D43" s="2">
        <v>-3.0051813471502431</v>
      </c>
    </row>
    <row r="44" spans="1:4" x14ac:dyDescent="0.25">
      <c r="A44" s="76">
        <v>40816</v>
      </c>
      <c r="B44" s="2">
        <v>3.9622641509434064</v>
      </c>
      <c r="C44" s="2">
        <v>1.1440100022732436</v>
      </c>
      <c r="D44" s="2">
        <v>-2.7863777089783159</v>
      </c>
    </row>
    <row r="45" spans="1:4" x14ac:dyDescent="0.25">
      <c r="A45" s="76">
        <v>40908</v>
      </c>
      <c r="B45" s="2">
        <v>3.9252336448598157</v>
      </c>
      <c r="C45" s="2">
        <v>1.0094956267675759</v>
      </c>
      <c r="D45" s="2">
        <v>-2.8865979381443196</v>
      </c>
    </row>
    <row r="46" spans="1:4" x14ac:dyDescent="0.25">
      <c r="A46" s="76">
        <v>40999</v>
      </c>
      <c r="B46" s="2">
        <v>4.5370370370370505</v>
      </c>
      <c r="C46" s="2">
        <v>2.5508333333333244</v>
      </c>
      <c r="D46" s="2">
        <v>-1.9367991845056221</v>
      </c>
    </row>
    <row r="47" spans="1:4" x14ac:dyDescent="0.25">
      <c r="A47" s="76">
        <v>41090</v>
      </c>
      <c r="B47" s="2">
        <v>4.7838086476540864</v>
      </c>
      <c r="C47" s="2">
        <v>3.6369211898190645</v>
      </c>
      <c r="D47" s="2">
        <v>-1.1066398390342069</v>
      </c>
    </row>
    <row r="48" spans="1:4" x14ac:dyDescent="0.25">
      <c r="A48" s="76">
        <v>41182</v>
      </c>
      <c r="B48" s="2">
        <v>4.5372050816696818</v>
      </c>
      <c r="C48" s="2">
        <v>2.4793860839990245</v>
      </c>
      <c r="D48" s="2">
        <v>-2.008032128514059</v>
      </c>
    </row>
    <row r="49" spans="1:4" x14ac:dyDescent="0.25">
      <c r="A49" s="76">
        <v>41274</v>
      </c>
      <c r="B49" s="2">
        <v>4.3165467625899234</v>
      </c>
      <c r="C49" s="2">
        <v>2.1667455044796391</v>
      </c>
      <c r="D49" s="2">
        <v>-2.1042084168336528</v>
      </c>
    </row>
    <row r="50" spans="1:4" x14ac:dyDescent="0.25">
      <c r="A50" s="76">
        <v>41364</v>
      </c>
      <c r="B50" s="2">
        <v>3.7201062887511016</v>
      </c>
      <c r="C50" s="2">
        <v>1.2891662976085128</v>
      </c>
      <c r="D50" s="2">
        <v>-2.4000000000000021</v>
      </c>
    </row>
    <row r="51" spans="1:4" x14ac:dyDescent="0.25">
      <c r="A51" s="76">
        <v>41455</v>
      </c>
      <c r="B51" s="2">
        <v>3.4240561896400346</v>
      </c>
      <c r="C51" s="2">
        <v>0.91376356367791622</v>
      </c>
      <c r="D51" s="2">
        <v>-2.4875621890547039</v>
      </c>
    </row>
    <row r="52" spans="1:4" x14ac:dyDescent="0.25">
      <c r="A52" s="76">
        <v>41547</v>
      </c>
      <c r="B52" s="2">
        <v>3.2118055555555358</v>
      </c>
      <c r="C52" s="2">
        <v>0.63646299850714794</v>
      </c>
      <c r="D52" s="2">
        <v>-2.5590551181102317</v>
      </c>
    </row>
    <row r="53" spans="1:4" x14ac:dyDescent="0.25">
      <c r="A53" s="76">
        <v>41639</v>
      </c>
      <c r="B53" s="2">
        <v>3.0172413793103425</v>
      </c>
      <c r="C53" s="2">
        <v>7.1085763124134616E-2</v>
      </c>
      <c r="D53" s="2">
        <v>-2.9440628066732089</v>
      </c>
    </row>
    <row r="54" spans="1:4" x14ac:dyDescent="0.25">
      <c r="A54" s="76">
        <v>41729</v>
      </c>
      <c r="B54" s="2">
        <v>2.6473099914602782</v>
      </c>
      <c r="C54" s="2">
        <v>-0.46321455373548037</v>
      </c>
      <c r="D54" s="2">
        <v>-3.125</v>
      </c>
    </row>
    <row r="55" spans="1:4" x14ac:dyDescent="0.25">
      <c r="A55" s="76">
        <v>41820</v>
      </c>
      <c r="B55" s="2">
        <v>2.3769100169779289</v>
      </c>
      <c r="C55" s="2">
        <v>-0.89453259634656446</v>
      </c>
      <c r="D55" s="2">
        <v>-3.3009708737864241</v>
      </c>
    </row>
    <row r="56" spans="1:4" x14ac:dyDescent="0.25">
      <c r="A56" s="76">
        <v>41912</v>
      </c>
      <c r="B56" s="2">
        <v>2.1867115222876432</v>
      </c>
      <c r="C56" s="2">
        <v>-0.39424377341091832</v>
      </c>
      <c r="D56" s="2">
        <v>-2.5911708253358867</v>
      </c>
    </row>
    <row r="57" spans="1:4" x14ac:dyDescent="0.25">
      <c r="A57" s="76">
        <v>42004</v>
      </c>
      <c r="B57" s="2">
        <v>2.3430962343096384</v>
      </c>
      <c r="C57" s="2">
        <v>0.33449341101945418</v>
      </c>
      <c r="D57" s="2">
        <v>-2.0019065776930356</v>
      </c>
    </row>
    <row r="58" spans="1:4" x14ac:dyDescent="0.25">
      <c r="A58" s="76">
        <v>42094</v>
      </c>
      <c r="B58" s="2">
        <v>2.0798668885191551</v>
      </c>
      <c r="C58" s="2">
        <v>0.65017687607491492</v>
      </c>
      <c r="D58" s="2">
        <v>-1.4204545454545414</v>
      </c>
    </row>
    <row r="59" spans="1:4" x14ac:dyDescent="0.25">
      <c r="A59" s="76">
        <v>42185</v>
      </c>
      <c r="B59" s="2">
        <v>2.0729684908789459</v>
      </c>
      <c r="C59" s="2">
        <v>0.84088994827782315</v>
      </c>
      <c r="D59" s="2">
        <v>-1.2218045112781795</v>
      </c>
    </row>
    <row r="60" spans="1:4" x14ac:dyDescent="0.25">
      <c r="A60" s="76">
        <v>42277</v>
      </c>
      <c r="B60" s="2">
        <v>1.9753086419753041</v>
      </c>
      <c r="C60" s="2">
        <v>0.84329781523737601</v>
      </c>
      <c r="D60" s="2">
        <v>-1.1225444340505097</v>
      </c>
    </row>
    <row r="61" spans="1:4" x14ac:dyDescent="0.25">
      <c r="A61" s="76">
        <v>42369</v>
      </c>
      <c r="B61" s="2">
        <v>1.7988552739166108</v>
      </c>
      <c r="C61" s="2">
        <v>0.29905630118856052</v>
      </c>
      <c r="D61" s="2">
        <v>-1.495327102803734</v>
      </c>
    </row>
    <row r="62" spans="1:4" x14ac:dyDescent="0.25">
      <c r="A62" s="76">
        <v>42460</v>
      </c>
      <c r="B62" s="2">
        <v>1.9559902200488866</v>
      </c>
      <c r="C62" s="2">
        <v>1.2000607281486442</v>
      </c>
      <c r="D62" s="2">
        <v>-0.74696545284780314</v>
      </c>
    </row>
    <row r="63" spans="1:4" x14ac:dyDescent="0.25">
      <c r="A63" s="76">
        <v>42551</v>
      </c>
      <c r="B63" s="2">
        <v>1.7871649065799966</v>
      </c>
      <c r="C63" s="2">
        <v>1.3167990798398144</v>
      </c>
      <c r="D63" s="2">
        <v>-0.46425255338904403</v>
      </c>
    </row>
    <row r="64" spans="1:4" x14ac:dyDescent="0.25">
      <c r="A64" s="76">
        <v>42643</v>
      </c>
      <c r="B64" s="2">
        <v>1.6949152542372836</v>
      </c>
      <c r="C64" s="2">
        <v>1.2267066204700861</v>
      </c>
      <c r="D64" s="2">
        <v>-0.46253469010175685</v>
      </c>
    </row>
    <row r="65" spans="1:4" x14ac:dyDescent="0.25">
      <c r="A65" s="76">
        <v>42735</v>
      </c>
      <c r="B65" s="2">
        <v>1.3654618473895708</v>
      </c>
      <c r="C65" s="2">
        <v>0.9934785011606051</v>
      </c>
      <c r="D65" s="2">
        <v>-0.36832412523020164</v>
      </c>
    </row>
    <row r="66" spans="1:4" x14ac:dyDescent="0.25">
      <c r="A66" s="76">
        <v>42825</v>
      </c>
      <c r="B66" s="2">
        <v>1.1990407673861059</v>
      </c>
      <c r="C66" s="2">
        <v>0.1777660440454909</v>
      </c>
      <c r="D66" s="2">
        <v>-1.0194624652456019</v>
      </c>
    </row>
    <row r="67" spans="1:4" x14ac:dyDescent="0.25">
      <c r="A67" s="76">
        <v>42916</v>
      </c>
      <c r="B67" s="2">
        <v>1.3567438148443856</v>
      </c>
      <c r="C67" s="2">
        <v>0.61284110794643798</v>
      </c>
      <c r="D67" s="2">
        <v>-0.73937153419594281</v>
      </c>
    </row>
    <row r="68" spans="1:4" x14ac:dyDescent="0.25">
      <c r="A68" s="76">
        <v>43008</v>
      </c>
      <c r="B68" s="2">
        <v>1.3492063492063666</v>
      </c>
      <c r="C68" s="2">
        <v>0.51619917373342261</v>
      </c>
      <c r="D68" s="2">
        <v>-0.82872928176795924</v>
      </c>
    </row>
    <row r="69" spans="1:4" x14ac:dyDescent="0.25">
      <c r="A69" s="76">
        <v>43100</v>
      </c>
      <c r="B69" s="2">
        <v>1.5055467511885912</v>
      </c>
      <c r="C69" s="2">
        <v>0.67429113630170789</v>
      </c>
      <c r="D69" s="2">
        <v>-0.82568807339449268</v>
      </c>
    </row>
    <row r="70" spans="1:4" x14ac:dyDescent="0.25">
      <c r="A70" s="76">
        <v>43190</v>
      </c>
      <c r="B70" s="2">
        <v>1.5007898894154881</v>
      </c>
      <c r="C70" s="2">
        <v>0.57805543587534647</v>
      </c>
      <c r="D70" s="2">
        <v>-0.91743119266054496</v>
      </c>
    </row>
    <row r="71" spans="1:4" x14ac:dyDescent="0.25">
      <c r="A71" s="76">
        <v>43281</v>
      </c>
      <c r="B71" s="2">
        <v>1.4960629921259905</v>
      </c>
      <c r="C71" s="2">
        <v>0.39084270546037025</v>
      </c>
      <c r="D71" s="2">
        <v>-1.1009174311926717</v>
      </c>
    </row>
    <row r="72" spans="1:4" x14ac:dyDescent="0.25">
      <c r="A72" s="76">
        <v>43373</v>
      </c>
      <c r="B72" s="2">
        <v>1.5661707126076951</v>
      </c>
      <c r="C72" s="2">
        <v>0.37450986489657723</v>
      </c>
      <c r="D72" s="2">
        <v>-1.1872146118721449</v>
      </c>
    </row>
    <row r="73" spans="1:4" x14ac:dyDescent="0.25">
      <c r="A73" s="76">
        <v>43465</v>
      </c>
      <c r="B73" s="2">
        <v>1.5612802498048639</v>
      </c>
      <c r="C73" s="2">
        <v>0.28377986930416821</v>
      </c>
      <c r="D73" s="2">
        <v>-1.2738853503184711</v>
      </c>
    </row>
    <row r="74" spans="1:4" x14ac:dyDescent="0.25">
      <c r="A74" s="76">
        <v>43555</v>
      </c>
      <c r="B74" s="2">
        <v>1.5564202334630517</v>
      </c>
      <c r="C74" s="2">
        <v>0.46048764101560558</v>
      </c>
      <c r="D74" s="2">
        <v>-1.0909090909090979</v>
      </c>
    </row>
    <row r="75" spans="1:4" x14ac:dyDescent="0.25">
      <c r="A75" s="76">
        <v>43646</v>
      </c>
      <c r="B75" s="2">
        <v>1.5515903801396558</v>
      </c>
      <c r="C75" s="2">
        <v>-8.0488750969709422E-2</v>
      </c>
      <c r="D75" s="2">
        <v>-1.6333938294010864</v>
      </c>
    </row>
    <row r="76" spans="1:4" x14ac:dyDescent="0.25">
      <c r="A76" s="76">
        <v>43738</v>
      </c>
      <c r="B76" s="2">
        <v>1.6191210485736462</v>
      </c>
      <c r="C76" s="2">
        <v>-5.3409220074573938E-3</v>
      </c>
      <c r="D76" s="2">
        <v>-1.6245487364620947</v>
      </c>
    </row>
    <row r="77" spans="1:4" x14ac:dyDescent="0.25">
      <c r="A77" s="76">
        <v>43830</v>
      </c>
      <c r="B77" s="2">
        <v>1.6910069177555886</v>
      </c>
      <c r="C77" s="2">
        <v>7.2582404475651785E-2</v>
      </c>
      <c r="D77" s="2">
        <v>-1.6172506738544534</v>
      </c>
    </row>
    <row r="78" spans="1:4" x14ac:dyDescent="0.25">
      <c r="A78" s="76">
        <v>43921</v>
      </c>
      <c r="B78" s="2">
        <v>1.7624521072796995</v>
      </c>
      <c r="C78" s="2">
        <v>-0.29969449929952985</v>
      </c>
      <c r="D78" s="2">
        <v>-2.0683453237410054</v>
      </c>
    </row>
    <row r="79" spans="1:4" x14ac:dyDescent="0.25">
      <c r="A79" s="76">
        <v>44012</v>
      </c>
      <c r="B79" s="2">
        <v>1.6042780748662944</v>
      </c>
      <c r="C79" s="2">
        <v>1.5136408954953273</v>
      </c>
      <c r="D79" s="2">
        <v>-8.9285714285702866E-2</v>
      </c>
    </row>
    <row r="80" spans="1:4" x14ac:dyDescent="0.25">
      <c r="A80" s="76">
        <v>44104</v>
      </c>
      <c r="B80" s="2">
        <v>1.4415781487101542</v>
      </c>
      <c r="C80" s="2">
        <v>0.10799035534410084</v>
      </c>
      <c r="D80" s="2">
        <v>-1.3321492007104752</v>
      </c>
    </row>
    <row r="81" spans="1:5" x14ac:dyDescent="0.25">
      <c r="A81" s="76">
        <v>44196</v>
      </c>
      <c r="B81" s="2">
        <v>1.4361300075585559</v>
      </c>
      <c r="C81" s="2">
        <v>1.5258964942909126</v>
      </c>
      <c r="D81" s="2">
        <v>8.8417329796630639E-2</v>
      </c>
    </row>
    <row r="82" spans="1:5" x14ac:dyDescent="0.25">
      <c r="A82" s="76">
        <v>44286</v>
      </c>
      <c r="B82" s="2">
        <v>1.4307228915662495</v>
      </c>
      <c r="C82" s="2">
        <v>0.45712956538195293</v>
      </c>
      <c r="D82" s="2">
        <v>-0.96916299559470787</v>
      </c>
    </row>
    <row r="83" spans="1:5" x14ac:dyDescent="0.25">
      <c r="A83" s="76">
        <v>44377</v>
      </c>
      <c r="B83" s="2">
        <v>1.5789473684210575</v>
      </c>
      <c r="C83" s="2">
        <v>-2.5085616438356273</v>
      </c>
      <c r="D83" s="2">
        <v>-4.1926851025869682</v>
      </c>
    </row>
    <row r="84" spans="1:5" x14ac:dyDescent="0.25">
      <c r="A84" s="76">
        <v>44469</v>
      </c>
      <c r="B84" s="2">
        <v>1.8698578908002972</v>
      </c>
      <c r="C84" s="2">
        <v>-1.2459576436676834</v>
      </c>
      <c r="D84" s="2">
        <v>-3.1551270815074473</v>
      </c>
    </row>
    <row r="85" spans="1:5" x14ac:dyDescent="0.25">
      <c r="A85" s="76">
        <v>44561</v>
      </c>
      <c r="B85" s="2">
        <v>2.0119225037257715</v>
      </c>
      <c r="C85" s="2">
        <v>-3.4560532418675849</v>
      </c>
      <c r="D85" s="2">
        <v>-5.663716814159292</v>
      </c>
    </row>
    <row r="86" spans="1:5" x14ac:dyDescent="0.25">
      <c r="A86" s="76">
        <v>44651</v>
      </c>
      <c r="B86" s="2">
        <v>2.1529324424647278</v>
      </c>
      <c r="C86" s="2">
        <v>-5.0549387031106674</v>
      </c>
      <c r="D86" s="2">
        <v>-7.5916230366492199</v>
      </c>
    </row>
    <row r="87" spans="1:5" x14ac:dyDescent="0.25">
      <c r="A87" s="76">
        <v>44742</v>
      </c>
      <c r="B87" s="2">
        <v>2.6646928201332187</v>
      </c>
      <c r="C87" s="2">
        <v>-4.3761074849158028</v>
      </c>
      <c r="D87" s="2">
        <v>-7.3630136986301498</v>
      </c>
    </row>
    <row r="88" spans="1:5" x14ac:dyDescent="0.25">
      <c r="A88" s="76">
        <v>44834</v>
      </c>
      <c r="B88" s="2">
        <v>3.3039647577092213</v>
      </c>
      <c r="C88" s="2">
        <v>-2.5731037501412146</v>
      </c>
      <c r="D88" s="2">
        <v>-6.0322854715378238</v>
      </c>
    </row>
    <row r="89" spans="1:5" x14ac:dyDescent="0.25">
      <c r="A89" s="76">
        <v>44926</v>
      </c>
      <c r="B89" s="2">
        <v>3.5792549306062682</v>
      </c>
      <c r="C89" s="2">
        <v>-4.3514072798577885</v>
      </c>
      <c r="D89" s="2">
        <v>-8.2914572864321698</v>
      </c>
    </row>
    <row r="90" spans="1:5" x14ac:dyDescent="0.25">
      <c r="A90" s="76">
        <v>45016</v>
      </c>
      <c r="B90" s="2">
        <v>4.142441860465107</v>
      </c>
      <c r="C90" s="2">
        <v>-1.5278904800970161</v>
      </c>
      <c r="D90" s="2">
        <v>-5.7583130575831198</v>
      </c>
      <c r="E90" s="20"/>
    </row>
    <row r="91" spans="1:5" x14ac:dyDescent="0.25">
      <c r="A91" s="76">
        <v>45107</v>
      </c>
      <c r="B91" s="2">
        <v>4.1816870944484386</v>
      </c>
      <c r="C91" s="2">
        <v>-0.65107557685297746</v>
      </c>
      <c r="D91" s="2">
        <v>-4.8644338118022379</v>
      </c>
      <c r="E91" s="20"/>
    </row>
    <row r="92" spans="1:5" x14ac:dyDescent="0.25">
      <c r="A92" s="76">
        <v>45199</v>
      </c>
      <c r="B92" s="2">
        <v>4.6197583511016216</v>
      </c>
      <c r="C92" s="2">
        <v>-1.0867739225948414</v>
      </c>
      <c r="D92" s="2">
        <v>-5.7692307692307487</v>
      </c>
      <c r="E92" s="20"/>
    </row>
    <row r="93" spans="1:5" x14ac:dyDescent="0.25">
      <c r="A93" s="76">
        <v>45291</v>
      </c>
      <c r="B93" s="2">
        <v>4.6544428772919311</v>
      </c>
      <c r="C93" s="2">
        <v>0.98372734353617819</v>
      </c>
      <c r="D93" s="2">
        <v>-3.6349574632637216</v>
      </c>
      <c r="E93" s="20"/>
    </row>
    <row r="94" spans="1:5" x14ac:dyDescent="0.25">
      <c r="A94" s="76">
        <v>45382</v>
      </c>
      <c r="B94" s="2">
        <v>4.1870202372644716</v>
      </c>
      <c r="C94" s="2">
        <v>0.78625696542495849</v>
      </c>
      <c r="D94" s="2">
        <v>-3.3742331288343586</v>
      </c>
      <c r="E94" s="20"/>
    </row>
    <row r="96" spans="1:5" x14ac:dyDescent="0.25">
      <c r="A96" s="46" t="s">
        <v>459</v>
      </c>
    </row>
    <row r="97" spans="1:1" x14ac:dyDescent="0.25">
      <c r="A97" s="37" t="s">
        <v>539</v>
      </c>
    </row>
    <row r="98" spans="1:1" x14ac:dyDescent="0.25">
      <c r="A98" s="37"/>
    </row>
    <row r="99" spans="1:1" x14ac:dyDescent="0.25">
      <c r="A99" s="46" t="s">
        <v>455</v>
      </c>
    </row>
    <row r="100" spans="1:1" x14ac:dyDescent="0.25">
      <c r="A100" s="37" t="s">
        <v>494</v>
      </c>
    </row>
  </sheetData>
  <hyperlinks>
    <hyperlink ref="A10" location="Contents!A1" display="Back to contents" xr:uid="{575F1AB8-6A8C-4ED8-9E94-227A230D04BE}"/>
    <hyperlink ref="B3" r:id="rId1" display="https://www.abs.gov.au/statistics/economy/price-indexes-and-inflation/consumer-price-index-australia/latest-release" xr:uid="{B3E21257-1275-4062-A405-B6A8E75CDD42}"/>
    <hyperlink ref="B2" r:id="rId2" display="https://www.abs.gov.au/statistics/economy/price-indexes-and-inflation/wage-price-index-australia/latest-release" xr:uid="{35B1B2B9-A8B8-4FFD-B2EF-42AE46BD7361}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7322-4481-4DB1-B93A-55F9A4C592DD}">
  <sheetPr>
    <tabColor rgb="FF002060"/>
  </sheetPr>
  <dimension ref="A1:K104"/>
  <sheetViews>
    <sheetView workbookViewId="0">
      <selection activeCell="A99" sqref="A99"/>
    </sheetView>
  </sheetViews>
  <sheetFormatPr defaultRowHeight="15" x14ac:dyDescent="0.25"/>
  <cols>
    <col min="1" max="1" width="28.42578125" customWidth="1"/>
    <col min="2" max="3" width="11.5703125" customWidth="1"/>
  </cols>
  <sheetData>
    <row r="1" spans="1:11" s="4" customFormat="1" ht="18.75" x14ac:dyDescent="0.3">
      <c r="A1" s="88" t="s">
        <v>545</v>
      </c>
      <c r="B1" s="37"/>
    </row>
    <row r="2" spans="1:11" s="4" customFormat="1" x14ac:dyDescent="0.25">
      <c r="A2" s="49" t="s">
        <v>364</v>
      </c>
      <c r="B2" s="34" t="s">
        <v>804</v>
      </c>
      <c r="K2" s="43"/>
    </row>
    <row r="3" spans="1:11" s="4" customFormat="1" x14ac:dyDescent="0.25">
      <c r="A3" s="46" t="s">
        <v>492</v>
      </c>
      <c r="B3" s="37" t="s">
        <v>546</v>
      </c>
    </row>
    <row r="4" spans="1:11" s="4" customFormat="1" x14ac:dyDescent="0.25">
      <c r="A4" s="46" t="s">
        <v>333</v>
      </c>
      <c r="B4" s="37" t="s">
        <v>496</v>
      </c>
    </row>
    <row r="5" spans="1:11" s="4" customFormat="1" x14ac:dyDescent="0.25">
      <c r="A5" s="46" t="s">
        <v>456</v>
      </c>
      <c r="B5" s="37" t="s">
        <v>271</v>
      </c>
    </row>
    <row r="6" spans="1:11" s="4" customFormat="1" x14ac:dyDescent="0.25">
      <c r="A6" s="46" t="s">
        <v>269</v>
      </c>
      <c r="B6" s="37" t="s">
        <v>372</v>
      </c>
    </row>
    <row r="7" spans="1:11" x14ac:dyDescent="0.25">
      <c r="A7" s="46" t="s">
        <v>270</v>
      </c>
      <c r="B7" s="37" t="s">
        <v>523</v>
      </c>
    </row>
    <row r="8" spans="1:11" x14ac:dyDescent="0.25">
      <c r="A8" s="46" t="s">
        <v>457</v>
      </c>
      <c r="B8" s="55" t="s">
        <v>458</v>
      </c>
    </row>
    <row r="9" spans="1:11" s="37" customFormat="1" x14ac:dyDescent="0.25">
      <c r="A9" s="34" t="s">
        <v>701</v>
      </c>
      <c r="B9" s="55"/>
    </row>
    <row r="10" spans="1:11" x14ac:dyDescent="0.25">
      <c r="A10" s="43"/>
      <c r="B10" s="37"/>
    </row>
    <row r="11" spans="1:11" x14ac:dyDescent="0.25">
      <c r="A11" s="49" t="s">
        <v>454</v>
      </c>
    </row>
    <row r="12" spans="1:11" ht="30" x14ac:dyDescent="0.25">
      <c r="B12" s="91" t="s">
        <v>250</v>
      </c>
      <c r="C12" s="91" t="s">
        <v>273</v>
      </c>
    </row>
    <row r="13" spans="1:11" x14ac:dyDescent="0.25">
      <c r="A13" s="76">
        <v>37894</v>
      </c>
      <c r="B13" s="14">
        <v>1.368510851396576</v>
      </c>
      <c r="C13" s="14">
        <v>1.1484022118891657</v>
      </c>
    </row>
    <row r="14" spans="1:11" x14ac:dyDescent="0.25">
      <c r="A14" s="76">
        <v>37986</v>
      </c>
      <c r="B14" s="14">
        <v>1.4195738183543805</v>
      </c>
      <c r="C14" s="14">
        <v>1.1313209625919418</v>
      </c>
    </row>
    <row r="15" spans="1:11" x14ac:dyDescent="0.25">
      <c r="A15" s="76">
        <v>38077</v>
      </c>
      <c r="B15" s="14">
        <v>1.40299800034005</v>
      </c>
      <c r="C15" s="14">
        <v>1.1053738958966441</v>
      </c>
    </row>
    <row r="16" spans="1:11" x14ac:dyDescent="0.25">
      <c r="A16" s="76">
        <v>38168</v>
      </c>
      <c r="B16" s="14">
        <v>1.3724810407524712</v>
      </c>
      <c r="C16" s="14">
        <v>1.0750125502644536</v>
      </c>
    </row>
    <row r="17" spans="1:3" x14ac:dyDescent="0.25">
      <c r="A17" s="76">
        <v>38260</v>
      </c>
      <c r="B17" s="14">
        <v>1.3821876770285346</v>
      </c>
      <c r="C17" s="14">
        <v>1.0938938169460011</v>
      </c>
    </row>
    <row r="18" spans="1:3" x14ac:dyDescent="0.25">
      <c r="A18" s="76">
        <v>38352</v>
      </c>
      <c r="B18" s="14">
        <v>1.4297630370321501</v>
      </c>
      <c r="C18" s="14">
        <v>1.1035345384118767</v>
      </c>
    </row>
    <row r="19" spans="1:3" x14ac:dyDescent="0.25">
      <c r="A19" s="76">
        <v>38442</v>
      </c>
      <c r="B19" s="14">
        <v>1.5449219788820079</v>
      </c>
      <c r="C19" s="14">
        <v>1.1686882040403912</v>
      </c>
    </row>
    <row r="20" spans="1:3" x14ac:dyDescent="0.25">
      <c r="A20" s="76">
        <v>38533</v>
      </c>
      <c r="B20" s="14">
        <v>1.5996124356037811</v>
      </c>
      <c r="C20" s="14">
        <v>1.2246208491574206</v>
      </c>
    </row>
    <row r="21" spans="1:3" x14ac:dyDescent="0.25">
      <c r="A21" s="76">
        <v>38625</v>
      </c>
      <c r="B21" s="14">
        <v>1.703789504523745</v>
      </c>
      <c r="C21" s="14">
        <v>1.2756569633361137</v>
      </c>
    </row>
    <row r="22" spans="1:3" x14ac:dyDescent="0.25">
      <c r="A22" s="76">
        <v>38717</v>
      </c>
      <c r="B22" s="14">
        <v>1.7899040286504908</v>
      </c>
      <c r="C22" s="14">
        <v>1.3244537563603664</v>
      </c>
    </row>
    <row r="23" spans="1:3" x14ac:dyDescent="0.25">
      <c r="A23" s="76">
        <v>38807</v>
      </c>
      <c r="B23" s="14">
        <v>1.8859208916895076</v>
      </c>
      <c r="C23" s="14">
        <v>1.3489610763864679</v>
      </c>
    </row>
    <row r="24" spans="1:3" x14ac:dyDescent="0.25">
      <c r="A24" s="76">
        <v>38898</v>
      </c>
      <c r="B24" s="14">
        <v>1.9577298607254212</v>
      </c>
      <c r="C24" s="14">
        <v>1.3589865588200301</v>
      </c>
    </row>
    <row r="25" spans="1:3" x14ac:dyDescent="0.25">
      <c r="A25" s="76">
        <v>38990</v>
      </c>
      <c r="B25" s="14">
        <v>2.161645529334133</v>
      </c>
      <c r="C25" s="14">
        <v>1.4700143741325</v>
      </c>
    </row>
    <row r="26" spans="1:3" x14ac:dyDescent="0.25">
      <c r="A26" s="76">
        <v>39082</v>
      </c>
      <c r="B26" s="14">
        <v>2.3119448100826778</v>
      </c>
      <c r="C26" s="14">
        <v>1.5557688993919738</v>
      </c>
    </row>
    <row r="27" spans="1:3" x14ac:dyDescent="0.25">
      <c r="A27" s="76">
        <v>39172</v>
      </c>
      <c r="B27" s="14">
        <v>2.5059609782369208</v>
      </c>
      <c r="C27" s="14">
        <v>1.6898632715792061</v>
      </c>
    </row>
    <row r="28" spans="1:3" x14ac:dyDescent="0.25">
      <c r="A28" s="76">
        <v>39263</v>
      </c>
      <c r="B28" s="14">
        <v>2.7093784639572904</v>
      </c>
      <c r="C28" s="14">
        <v>1.8414747445112623</v>
      </c>
    </row>
    <row r="29" spans="1:3" x14ac:dyDescent="0.25">
      <c r="A29" s="76">
        <v>39355</v>
      </c>
      <c r="B29" s="14">
        <v>2.7491821832219765</v>
      </c>
      <c r="C29" s="14">
        <v>1.8590907541998769</v>
      </c>
    </row>
    <row r="30" spans="1:3" x14ac:dyDescent="0.25">
      <c r="A30" s="76">
        <v>39447</v>
      </c>
      <c r="B30" s="14">
        <v>2.7993607679259291</v>
      </c>
      <c r="C30" s="14">
        <v>1.8838928614713257</v>
      </c>
    </row>
    <row r="31" spans="1:3" x14ac:dyDescent="0.25">
      <c r="A31" s="76">
        <v>39538</v>
      </c>
      <c r="B31" s="14">
        <v>2.9574906394769229</v>
      </c>
      <c r="C31" s="14">
        <v>1.9577877625007289</v>
      </c>
    </row>
    <row r="32" spans="1:3" x14ac:dyDescent="0.25">
      <c r="A32" s="76">
        <v>39629</v>
      </c>
      <c r="B32" s="14">
        <v>3.1128524755488662</v>
      </c>
      <c r="C32" s="14">
        <v>2.0242370700416679</v>
      </c>
    </row>
    <row r="33" spans="1:3" x14ac:dyDescent="0.25">
      <c r="A33" s="76">
        <v>39721</v>
      </c>
      <c r="B33" s="14">
        <v>3.3386835762004186</v>
      </c>
      <c r="C33" s="14">
        <v>2.1114307834947166</v>
      </c>
    </row>
    <row r="34" spans="1:3" x14ac:dyDescent="0.25">
      <c r="A34" s="76">
        <v>39813</v>
      </c>
      <c r="B34" s="14">
        <v>3.4623790284430189</v>
      </c>
      <c r="C34" s="14">
        <v>2.186418983541194</v>
      </c>
    </row>
    <row r="35" spans="1:3" x14ac:dyDescent="0.25">
      <c r="A35" s="76">
        <v>39903</v>
      </c>
      <c r="B35" s="14">
        <v>3.3757014444559807</v>
      </c>
      <c r="C35" s="14">
        <v>2.1410096979039173</v>
      </c>
    </row>
    <row r="36" spans="1:3" x14ac:dyDescent="0.25">
      <c r="A36" s="76">
        <v>39994</v>
      </c>
      <c r="B36" s="14">
        <v>3.1565133305705206</v>
      </c>
      <c r="C36" s="14">
        <v>2.0824313385915616</v>
      </c>
    </row>
    <row r="37" spans="1:3" x14ac:dyDescent="0.25">
      <c r="A37" s="76">
        <v>40086</v>
      </c>
      <c r="B37" s="14">
        <v>2.8186488116803243</v>
      </c>
      <c r="C37" s="14">
        <v>1.9755686604886247</v>
      </c>
    </row>
    <row r="38" spans="1:3" x14ac:dyDescent="0.25">
      <c r="A38" s="76">
        <v>40178</v>
      </c>
      <c r="B38" s="14">
        <v>2.4817015312404989</v>
      </c>
      <c r="C38" s="14">
        <v>1.81601445361248</v>
      </c>
    </row>
    <row r="39" spans="1:3" x14ac:dyDescent="0.25">
      <c r="A39" s="76">
        <v>40268</v>
      </c>
      <c r="B39" s="14">
        <v>2.2560524377815083</v>
      </c>
      <c r="C39" s="14">
        <v>1.67764574084448</v>
      </c>
    </row>
    <row r="40" spans="1:3" x14ac:dyDescent="0.25">
      <c r="A40" s="76">
        <v>40359</v>
      </c>
      <c r="B40" s="14">
        <v>2.258453297623042</v>
      </c>
      <c r="C40" s="14">
        <v>1.5678808023345425</v>
      </c>
    </row>
    <row r="41" spans="1:3" x14ac:dyDescent="0.25">
      <c r="A41" s="76">
        <v>40451</v>
      </c>
      <c r="B41" s="14">
        <v>2.3103328148472047</v>
      </c>
      <c r="C41" s="14">
        <v>1.451709878328078</v>
      </c>
    </row>
    <row r="42" spans="1:3" x14ac:dyDescent="0.25">
      <c r="A42" s="76">
        <v>40543</v>
      </c>
      <c r="B42" s="14">
        <v>2.4435592846727028</v>
      </c>
      <c r="C42" s="14">
        <v>1.4035745646129083</v>
      </c>
    </row>
    <row r="43" spans="1:3" x14ac:dyDescent="0.25">
      <c r="A43" s="76">
        <v>40633</v>
      </c>
      <c r="B43" s="14">
        <v>2.5902872347755457</v>
      </c>
      <c r="C43" s="14">
        <v>1.3872637622301953</v>
      </c>
    </row>
    <row r="44" spans="1:3" x14ac:dyDescent="0.25">
      <c r="A44" s="76">
        <v>40724</v>
      </c>
      <c r="B44" s="14">
        <v>2.7310446581938042</v>
      </c>
      <c r="C44" s="14">
        <v>1.3988870632449357</v>
      </c>
    </row>
    <row r="45" spans="1:3" x14ac:dyDescent="0.25">
      <c r="A45" s="76">
        <v>40816</v>
      </c>
      <c r="B45" s="14">
        <v>2.7846179538174365</v>
      </c>
      <c r="C45" s="14">
        <v>1.4856770597708957</v>
      </c>
    </row>
    <row r="46" spans="1:3" x14ac:dyDescent="0.25">
      <c r="A46" s="76">
        <v>40908</v>
      </c>
      <c r="B46" s="14">
        <v>2.8840958611301204</v>
      </c>
      <c r="C46" s="14">
        <v>1.5771789378735024</v>
      </c>
    </row>
    <row r="47" spans="1:3" x14ac:dyDescent="0.25">
      <c r="A47" s="76">
        <v>40999</v>
      </c>
      <c r="B47" s="14">
        <v>3.0157712296870587</v>
      </c>
      <c r="C47" s="14">
        <v>1.6709476936341394</v>
      </c>
    </row>
    <row r="48" spans="1:3" x14ac:dyDescent="0.25">
      <c r="A48" s="76">
        <v>41090</v>
      </c>
      <c r="B48" s="14">
        <v>3.0635558885004688</v>
      </c>
      <c r="C48" s="14">
        <v>1.761414503133385</v>
      </c>
    </row>
    <row r="49" spans="1:3" x14ac:dyDescent="0.25">
      <c r="A49" s="76">
        <v>41182</v>
      </c>
      <c r="B49" s="14">
        <v>3.0918141873015559</v>
      </c>
      <c r="C49" s="14">
        <v>1.7880068471167299</v>
      </c>
    </row>
    <row r="50" spans="1:3" x14ac:dyDescent="0.25">
      <c r="A50" s="76">
        <v>41274</v>
      </c>
      <c r="B50" s="14">
        <v>2.998473981190708</v>
      </c>
      <c r="C50" s="14">
        <v>1.8017778014581154</v>
      </c>
    </row>
    <row r="51" spans="1:3" x14ac:dyDescent="0.25">
      <c r="A51" s="76">
        <v>41364</v>
      </c>
      <c r="B51" s="14">
        <v>2.7878317749868264</v>
      </c>
      <c r="C51" s="14">
        <v>1.7759894703832435</v>
      </c>
    </row>
    <row r="52" spans="1:3" x14ac:dyDescent="0.25">
      <c r="A52" s="76">
        <v>41455</v>
      </c>
      <c r="B52" s="14">
        <v>2.5329549657040706</v>
      </c>
      <c r="C52" s="14">
        <v>1.7357644005542516</v>
      </c>
    </row>
    <row r="53" spans="1:3" x14ac:dyDescent="0.25">
      <c r="A53" s="76">
        <v>41547</v>
      </c>
      <c r="B53" s="14">
        <v>2.1863164565045556</v>
      </c>
      <c r="C53" s="14">
        <v>1.6917828316669548</v>
      </c>
    </row>
    <row r="54" spans="1:3" x14ac:dyDescent="0.25">
      <c r="A54" s="76">
        <v>41639</v>
      </c>
      <c r="B54" s="14">
        <v>1.8188891181201594</v>
      </c>
      <c r="C54" s="14">
        <v>1.6128750872295816</v>
      </c>
    </row>
    <row r="55" spans="1:3" x14ac:dyDescent="0.25">
      <c r="A55" s="76">
        <v>41729</v>
      </c>
      <c r="B55" s="14">
        <v>1.5074889647153755</v>
      </c>
      <c r="C55" s="14">
        <v>1.5761836566419385</v>
      </c>
    </row>
    <row r="56" spans="1:3" x14ac:dyDescent="0.25">
      <c r="A56" s="76">
        <v>41820</v>
      </c>
      <c r="B56" s="14">
        <v>1.2329992151009384</v>
      </c>
      <c r="C56" s="14">
        <v>1.5029336607849331</v>
      </c>
    </row>
    <row r="57" spans="1:3" x14ac:dyDescent="0.25">
      <c r="A57" s="76">
        <v>41912</v>
      </c>
      <c r="B57" s="14">
        <v>1.1119323314445317</v>
      </c>
      <c r="C57" s="14">
        <v>1.4758701475439562</v>
      </c>
    </row>
    <row r="58" spans="1:3" x14ac:dyDescent="0.25">
      <c r="A58" s="76">
        <v>42004</v>
      </c>
      <c r="B58" s="14">
        <v>1.0563155126633195</v>
      </c>
      <c r="C58" s="14">
        <v>1.4700958888822058</v>
      </c>
    </row>
    <row r="59" spans="1:3" x14ac:dyDescent="0.25">
      <c r="A59" s="76">
        <v>42094</v>
      </c>
      <c r="B59" s="14">
        <v>0.95711299569043451</v>
      </c>
      <c r="C59" s="14">
        <v>1.4500431509600009</v>
      </c>
    </row>
    <row r="60" spans="1:3" x14ac:dyDescent="0.25">
      <c r="A60" s="76">
        <v>42185</v>
      </c>
      <c r="B60" s="14">
        <v>0.91610767045544605</v>
      </c>
      <c r="C60" s="14">
        <v>1.4495840379626701</v>
      </c>
    </row>
    <row r="61" spans="1:3" x14ac:dyDescent="0.25">
      <c r="A61" s="76">
        <v>42277</v>
      </c>
      <c r="B61" s="14">
        <v>0.85050090291682867</v>
      </c>
      <c r="C61" s="14">
        <v>1.4488878703385444</v>
      </c>
    </row>
    <row r="62" spans="1:3" x14ac:dyDescent="0.25">
      <c r="A62" s="76">
        <v>42369</v>
      </c>
      <c r="B62" s="14">
        <v>0.75638125000248024</v>
      </c>
      <c r="C62" s="14">
        <v>1.4564112976569676</v>
      </c>
    </row>
    <row r="63" spans="1:3" x14ac:dyDescent="0.25">
      <c r="A63" s="76">
        <v>42460</v>
      </c>
      <c r="B63" s="14">
        <v>0.70574673855281489</v>
      </c>
      <c r="C63" s="14">
        <v>1.5068054713294199</v>
      </c>
    </row>
    <row r="64" spans="1:3" x14ac:dyDescent="0.25">
      <c r="A64" s="76">
        <v>42551</v>
      </c>
      <c r="B64" s="14">
        <v>0.60243903975010227</v>
      </c>
      <c r="C64" s="14">
        <v>1.5741518307020419</v>
      </c>
    </row>
    <row r="65" spans="1:3" x14ac:dyDescent="0.25">
      <c r="A65" s="76">
        <v>42643</v>
      </c>
      <c r="B65" s="14">
        <v>0.74574476067459372</v>
      </c>
      <c r="C65" s="14">
        <v>1.6448923415452343</v>
      </c>
    </row>
    <row r="66" spans="1:3" x14ac:dyDescent="0.25">
      <c r="A66" s="76">
        <v>42735</v>
      </c>
      <c r="B66" s="14">
        <v>0.85805290560867498</v>
      </c>
      <c r="C66" s="14">
        <v>1.6698214687757895</v>
      </c>
    </row>
    <row r="67" spans="1:3" x14ac:dyDescent="0.25">
      <c r="A67" s="76">
        <v>42825</v>
      </c>
      <c r="B67" s="14">
        <v>0.96965910434345659</v>
      </c>
      <c r="C67" s="14">
        <v>1.6927072529186793</v>
      </c>
    </row>
    <row r="68" spans="1:3" x14ac:dyDescent="0.25">
      <c r="A68" s="76">
        <v>42916</v>
      </c>
      <c r="B68" s="14">
        <v>1.1636250390261615</v>
      </c>
      <c r="C68" s="14">
        <v>1.6605417739728567</v>
      </c>
    </row>
    <row r="69" spans="1:3" x14ac:dyDescent="0.25">
      <c r="A69" s="76">
        <v>43008</v>
      </c>
      <c r="B69" s="14">
        <v>1.1560184239217675</v>
      </c>
      <c r="C69" s="14">
        <v>1.6158040950715158</v>
      </c>
    </row>
    <row r="70" spans="1:3" x14ac:dyDescent="0.25">
      <c r="A70" s="76">
        <v>43100</v>
      </c>
      <c r="B70" s="14">
        <v>1.1800252645736364</v>
      </c>
      <c r="C70" s="14">
        <v>1.5333133757909456</v>
      </c>
    </row>
    <row r="71" spans="1:3" x14ac:dyDescent="0.25">
      <c r="A71" s="76">
        <v>43190</v>
      </c>
      <c r="B71" s="14">
        <v>1.2035935665667408</v>
      </c>
      <c r="C71" s="14">
        <v>1.5111335949802962</v>
      </c>
    </row>
    <row r="72" spans="1:3" x14ac:dyDescent="0.25">
      <c r="A72" s="76">
        <v>43281</v>
      </c>
      <c r="B72" s="14">
        <v>1.2403508500533622</v>
      </c>
      <c r="C72" s="14">
        <v>1.5073640038060221</v>
      </c>
    </row>
    <row r="73" spans="1:3" x14ac:dyDescent="0.25">
      <c r="A73" s="76">
        <v>43373</v>
      </c>
      <c r="B73" s="14">
        <v>1.3099919896319978</v>
      </c>
      <c r="C73" s="14">
        <v>1.5281428588786561</v>
      </c>
    </row>
    <row r="74" spans="1:3" x14ac:dyDescent="0.25">
      <c r="A74" s="76">
        <v>43465</v>
      </c>
      <c r="B74" s="14">
        <v>1.4029619281764827</v>
      </c>
      <c r="C74" s="14">
        <v>1.5634718688153804</v>
      </c>
    </row>
    <row r="75" spans="1:3" x14ac:dyDescent="0.25">
      <c r="A75" s="76">
        <v>43555</v>
      </c>
      <c r="B75" s="14">
        <v>1.5063670354592551</v>
      </c>
      <c r="C75" s="14">
        <v>1.5396796051732498</v>
      </c>
    </row>
    <row r="76" spans="1:3" x14ac:dyDescent="0.25">
      <c r="A76" s="76">
        <v>43646</v>
      </c>
      <c r="B76" s="14">
        <v>1.5980261227782844</v>
      </c>
      <c r="C76" s="14">
        <v>1.4881846550736544</v>
      </c>
    </row>
    <row r="77" spans="1:3" x14ac:dyDescent="0.25">
      <c r="A77" s="76">
        <v>43738</v>
      </c>
      <c r="B77" s="14">
        <v>1.7550561789202224</v>
      </c>
      <c r="C77" s="14">
        <v>1.4788131198289367</v>
      </c>
    </row>
    <row r="78" spans="1:3" x14ac:dyDescent="0.25">
      <c r="A78" s="76">
        <v>43830</v>
      </c>
      <c r="B78" s="14">
        <v>1.9873661244634633</v>
      </c>
      <c r="C78" s="14">
        <v>1.4888988749746535</v>
      </c>
    </row>
    <row r="79" spans="1:3" x14ac:dyDescent="0.25">
      <c r="A79" s="76">
        <v>43921</v>
      </c>
      <c r="B79" s="14">
        <v>2.1402522077519137</v>
      </c>
      <c r="C79" s="14">
        <v>1.4367759223270271</v>
      </c>
    </row>
    <row r="80" spans="1:3" x14ac:dyDescent="0.25">
      <c r="A80" s="76">
        <v>44012</v>
      </c>
      <c r="B80" s="14">
        <v>2.0035531324904765</v>
      </c>
      <c r="C80" s="14">
        <v>1.2409807853229537</v>
      </c>
    </row>
    <row r="81" spans="1:3" x14ac:dyDescent="0.25">
      <c r="A81" s="76">
        <v>44104</v>
      </c>
      <c r="B81" s="14">
        <v>1.7109495536312025</v>
      </c>
      <c r="C81" s="14">
        <v>0.76735290764640141</v>
      </c>
    </row>
    <row r="82" spans="1:3" x14ac:dyDescent="0.25">
      <c r="A82" s="76">
        <v>44196</v>
      </c>
      <c r="B82" s="14">
        <v>1.4648919461811793</v>
      </c>
      <c r="C82" s="14">
        <v>0.43180972159635456</v>
      </c>
    </row>
    <row r="83" spans="1:3" x14ac:dyDescent="0.25">
      <c r="A83" s="76">
        <v>44286</v>
      </c>
      <c r="B83" s="14">
        <v>1.21030169785874</v>
      </c>
      <c r="C83" s="14">
        <v>9.7940135555396601E-2</v>
      </c>
    </row>
    <row r="84" spans="1:3" x14ac:dyDescent="0.25">
      <c r="A84" s="76">
        <v>44377</v>
      </c>
      <c r="B84" s="14">
        <v>1.3436853093649948</v>
      </c>
      <c r="C84" s="14">
        <v>0.14113500616004249</v>
      </c>
    </row>
    <row r="85" spans="1:3" x14ac:dyDescent="0.25">
      <c r="A85" s="76">
        <v>44469</v>
      </c>
      <c r="B85" s="14">
        <v>1.2210657275493642</v>
      </c>
      <c r="C85" s="14">
        <v>0.27581310248778745</v>
      </c>
    </row>
    <row r="86" spans="1:3" x14ac:dyDescent="0.25">
      <c r="A86" s="76">
        <v>44561</v>
      </c>
      <c r="B86" s="14">
        <v>1.2765987082263841</v>
      </c>
      <c r="C86" s="14">
        <v>0.54895106259289506</v>
      </c>
    </row>
    <row r="87" spans="1:3" x14ac:dyDescent="0.25">
      <c r="A87" s="76">
        <v>44651</v>
      </c>
      <c r="B87" s="14">
        <v>1.3926811860078381</v>
      </c>
      <c r="C87" s="14">
        <v>1.0014423264335548</v>
      </c>
    </row>
    <row r="88" spans="1:3" x14ac:dyDescent="0.25">
      <c r="A88" s="76">
        <v>44742</v>
      </c>
      <c r="B88" s="14">
        <v>1.5432290728950138</v>
      </c>
      <c r="C88" s="14">
        <v>1.2808833033552069</v>
      </c>
    </row>
    <row r="89" spans="1:3" x14ac:dyDescent="0.25">
      <c r="A89" s="76">
        <v>44834</v>
      </c>
      <c r="B89" s="14">
        <v>2.1471996001763749</v>
      </c>
      <c r="C89" s="14">
        <v>1.7810457516339806</v>
      </c>
    </row>
    <row r="90" spans="1:3" x14ac:dyDescent="0.25">
      <c r="A90" s="76">
        <v>44926</v>
      </c>
      <c r="B90" s="14">
        <v>2.5526824863419062</v>
      </c>
      <c r="C90" s="14">
        <v>2.0984502200113386</v>
      </c>
    </row>
    <row r="91" spans="1:3" x14ac:dyDescent="0.25">
      <c r="A91" s="76">
        <v>45016</v>
      </c>
      <c r="B91" s="14">
        <v>3.0152107190849042</v>
      </c>
      <c r="C91" s="14">
        <v>2.2790516366331115</v>
      </c>
    </row>
    <row r="92" spans="1:3" x14ac:dyDescent="0.25">
      <c r="A92" s="76">
        <v>45107</v>
      </c>
      <c r="B92" s="14">
        <v>3.2034240348679077</v>
      </c>
      <c r="C92" s="14">
        <v>2.4390337659142558</v>
      </c>
    </row>
    <row r="93" spans="1:3" x14ac:dyDescent="0.25">
      <c r="A93" s="76">
        <v>45199</v>
      </c>
      <c r="B93" s="14">
        <v>3.3278799686096594</v>
      </c>
      <c r="C93" s="14">
        <v>2.5219977218692957</v>
      </c>
    </row>
    <row r="95" spans="1:3" x14ac:dyDescent="0.25">
      <c r="A95" s="46" t="s">
        <v>459</v>
      </c>
    </row>
    <row r="96" spans="1:3" x14ac:dyDescent="0.25">
      <c r="A96" s="37" t="s">
        <v>494</v>
      </c>
    </row>
    <row r="97" spans="1:4" x14ac:dyDescent="0.25">
      <c r="A97" s="37"/>
    </row>
    <row r="98" spans="1:4" x14ac:dyDescent="0.25">
      <c r="A98" s="46" t="s">
        <v>455</v>
      </c>
    </row>
    <row r="99" spans="1:4" ht="30" x14ac:dyDescent="0.25">
      <c r="A99" s="160">
        <f>[1]data_ERP2!DATES</f>
        <v>45199</v>
      </c>
      <c r="B99" s="91" t="s">
        <v>250</v>
      </c>
      <c r="C99" s="91" t="s">
        <v>273</v>
      </c>
      <c r="D99" s="93" t="s">
        <v>542</v>
      </c>
    </row>
    <row r="100" spans="1:4" x14ac:dyDescent="0.25">
      <c r="A100" t="s">
        <v>547</v>
      </c>
      <c r="B100" s="54">
        <v>2905922</v>
      </c>
      <c r="C100" s="54">
        <v>26821600</v>
      </c>
      <c r="D100" s="14">
        <v>10.834260446804068</v>
      </c>
    </row>
    <row r="101" spans="1:4" x14ac:dyDescent="0.25">
      <c r="A101" t="s">
        <v>84</v>
      </c>
      <c r="B101" s="54">
        <v>14729</v>
      </c>
      <c r="C101" s="54">
        <v>111000</v>
      </c>
      <c r="D101" s="14">
        <v>13.269369369369368</v>
      </c>
    </row>
    <row r="102" spans="1:4" x14ac:dyDescent="0.25">
      <c r="A102" t="s">
        <v>85</v>
      </c>
      <c r="B102" s="54">
        <v>67629</v>
      </c>
      <c r="C102" s="54">
        <v>548770</v>
      </c>
      <c r="D102" s="14">
        <v>12.323742187072909</v>
      </c>
    </row>
    <row r="103" spans="1:4" x14ac:dyDescent="0.25">
      <c r="A103" t="s">
        <v>61</v>
      </c>
      <c r="B103" s="54">
        <v>11233</v>
      </c>
      <c r="C103" s="54" t="s">
        <v>549</v>
      </c>
      <c r="D103" s="14" t="s">
        <v>549</v>
      </c>
    </row>
    <row r="104" spans="1:4" x14ac:dyDescent="0.25">
      <c r="A104" t="s">
        <v>548</v>
      </c>
      <c r="B104" s="54">
        <v>93591</v>
      </c>
      <c r="C104" s="54">
        <v>659800</v>
      </c>
      <c r="D104" s="14">
        <v>14.184752955441043</v>
      </c>
    </row>
  </sheetData>
  <hyperlinks>
    <hyperlink ref="A9" location="Contents!A1" display="Back to contents" xr:uid="{0E1210EA-44B1-4594-86C4-4C590F002918}"/>
    <hyperlink ref="B2" r:id="rId1" display="https://www.abs.gov.au/statistics/people/population/national-state-and-territory-population/latest-release" xr:uid="{9B1349DE-00CF-41AD-A4A8-3D7726B5283E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F11E-8015-48A3-B7CE-E57E793E30E0}">
  <sheetPr>
    <tabColor rgb="FF002060"/>
  </sheetPr>
  <dimension ref="A1:J179"/>
  <sheetViews>
    <sheetView workbookViewId="0">
      <selection activeCell="H154" sqref="H154"/>
    </sheetView>
  </sheetViews>
  <sheetFormatPr defaultRowHeight="15" x14ac:dyDescent="0.25"/>
  <cols>
    <col min="1" max="1" width="20.5703125" customWidth="1"/>
    <col min="2" max="2" width="11.5703125" customWidth="1"/>
    <col min="3" max="4" width="11.5703125" style="37" customWidth="1"/>
    <col min="5" max="8" width="11.5703125" customWidth="1"/>
  </cols>
  <sheetData>
    <row r="1" spans="1:10" s="37" customFormat="1" ht="18.75" x14ac:dyDescent="0.3">
      <c r="A1" s="88" t="s">
        <v>550</v>
      </c>
    </row>
    <row r="2" spans="1:10" s="37" customFormat="1" x14ac:dyDescent="0.25">
      <c r="A2" s="49" t="s">
        <v>364</v>
      </c>
      <c r="B2" s="34" t="s">
        <v>804</v>
      </c>
      <c r="J2" s="43"/>
    </row>
    <row r="3" spans="1:10" s="37" customFormat="1" x14ac:dyDescent="0.25">
      <c r="A3" s="46" t="s">
        <v>492</v>
      </c>
      <c r="B3" s="37" t="s">
        <v>551</v>
      </c>
    </row>
    <row r="4" spans="1:10" s="37" customFormat="1" x14ac:dyDescent="0.25">
      <c r="A4" s="46" t="s">
        <v>333</v>
      </c>
      <c r="B4" s="37" t="s">
        <v>496</v>
      </c>
    </row>
    <row r="5" spans="1:10" s="37" customFormat="1" x14ac:dyDescent="0.25">
      <c r="A5" s="46" t="s">
        <v>456</v>
      </c>
      <c r="B5" s="37" t="s">
        <v>271</v>
      </c>
    </row>
    <row r="6" spans="1:10" s="37" customFormat="1" x14ac:dyDescent="0.25">
      <c r="A6" s="46" t="s">
        <v>269</v>
      </c>
      <c r="B6" s="37" t="s">
        <v>383</v>
      </c>
    </row>
    <row r="7" spans="1:10" s="37" customFormat="1" x14ac:dyDescent="0.25">
      <c r="A7" s="46" t="s">
        <v>270</v>
      </c>
      <c r="B7" s="37" t="s">
        <v>523</v>
      </c>
    </row>
    <row r="8" spans="1:10" s="37" customFormat="1" x14ac:dyDescent="0.25">
      <c r="A8" s="46" t="s">
        <v>457</v>
      </c>
      <c r="B8" s="55" t="s">
        <v>458</v>
      </c>
      <c r="C8" s="55"/>
    </row>
    <row r="9" spans="1:10" s="37" customFormat="1" x14ac:dyDescent="0.25">
      <c r="A9" s="34" t="s">
        <v>701</v>
      </c>
      <c r="B9" s="55"/>
      <c r="C9" s="55"/>
    </row>
    <row r="10" spans="1:10" s="37" customFormat="1" x14ac:dyDescent="0.25">
      <c r="A10" s="43"/>
    </row>
    <row r="11" spans="1:10" s="37" customFormat="1" x14ac:dyDescent="0.25">
      <c r="A11" s="49" t="s">
        <v>454</v>
      </c>
    </row>
    <row r="12" spans="1:10" x14ac:dyDescent="0.25">
      <c r="A12" s="76">
        <v>37894</v>
      </c>
      <c r="B12" s="68">
        <v>3983</v>
      </c>
      <c r="C12" s="68"/>
      <c r="D12" s="17"/>
      <c r="E12" s="45"/>
    </row>
    <row r="13" spans="1:10" x14ac:dyDescent="0.25">
      <c r="A13" s="76">
        <v>37986</v>
      </c>
      <c r="B13" s="68">
        <v>3977</v>
      </c>
      <c r="C13" s="68"/>
      <c r="D13" s="17"/>
      <c r="E13" s="45"/>
    </row>
    <row r="14" spans="1:10" x14ac:dyDescent="0.25">
      <c r="A14" s="76">
        <v>38077</v>
      </c>
      <c r="B14" s="68">
        <v>3990</v>
      </c>
      <c r="C14" s="68"/>
      <c r="D14" s="17"/>
      <c r="E14" s="45"/>
    </row>
    <row r="15" spans="1:10" x14ac:dyDescent="0.25">
      <c r="A15" s="76">
        <v>38168</v>
      </c>
      <c r="B15" s="68">
        <v>1684</v>
      </c>
      <c r="C15" s="68"/>
      <c r="D15" s="17"/>
      <c r="E15" s="45"/>
    </row>
    <row r="16" spans="1:10" x14ac:dyDescent="0.25">
      <c r="A16" s="76">
        <v>38260</v>
      </c>
      <c r="B16" s="68">
        <v>3876</v>
      </c>
      <c r="C16" s="68"/>
      <c r="D16" s="17"/>
      <c r="E16" s="45"/>
    </row>
    <row r="17" spans="1:5" x14ac:dyDescent="0.25">
      <c r="A17" s="76">
        <v>38352</v>
      </c>
      <c r="B17" s="68">
        <v>4424</v>
      </c>
      <c r="C17" s="68"/>
      <c r="D17" s="17"/>
      <c r="E17" s="45"/>
    </row>
    <row r="18" spans="1:5" x14ac:dyDescent="0.25">
      <c r="A18" s="76">
        <v>38442</v>
      </c>
      <c r="B18" s="68">
        <v>6131</v>
      </c>
      <c r="C18" s="68"/>
      <c r="D18" s="17"/>
      <c r="E18" s="45"/>
    </row>
    <row r="19" spans="1:5" x14ac:dyDescent="0.25">
      <c r="A19" s="76">
        <v>38533</v>
      </c>
      <c r="B19" s="68">
        <v>2729</v>
      </c>
      <c r="C19" s="68"/>
      <c r="D19" s="17"/>
      <c r="E19" s="45"/>
    </row>
    <row r="20" spans="1:5" x14ac:dyDescent="0.25">
      <c r="A20" s="76">
        <v>38625</v>
      </c>
      <c r="B20" s="68">
        <v>5108</v>
      </c>
      <c r="C20" s="68"/>
      <c r="D20" s="17"/>
      <c r="E20" s="45"/>
    </row>
    <row r="21" spans="1:5" x14ac:dyDescent="0.25">
      <c r="A21" s="76">
        <v>38717</v>
      </c>
      <c r="B21" s="68">
        <v>5952</v>
      </c>
      <c r="C21" s="68"/>
      <c r="D21" s="17"/>
      <c r="E21" s="45"/>
    </row>
    <row r="22" spans="1:5" x14ac:dyDescent="0.25">
      <c r="A22" s="76">
        <v>38807</v>
      </c>
      <c r="B22" s="68">
        <v>7510</v>
      </c>
      <c r="C22" s="68"/>
      <c r="D22" s="17"/>
      <c r="E22" s="45"/>
    </row>
    <row r="23" spans="1:5" x14ac:dyDescent="0.25">
      <c r="A23" s="76">
        <v>38898</v>
      </c>
      <c r="B23" s="68">
        <v>3785</v>
      </c>
      <c r="C23" s="68"/>
      <c r="D23" s="17"/>
      <c r="E23" s="45"/>
    </row>
    <row r="24" spans="1:5" x14ac:dyDescent="0.25">
      <c r="A24" s="76">
        <v>38990</v>
      </c>
      <c r="B24" s="68">
        <v>7687</v>
      </c>
      <c r="C24" s="68"/>
      <c r="D24" s="17"/>
      <c r="E24" s="45"/>
    </row>
    <row r="25" spans="1:5" x14ac:dyDescent="0.25">
      <c r="A25" s="76">
        <v>39082</v>
      </c>
      <c r="B25" s="68">
        <v>7221</v>
      </c>
      <c r="C25" s="68"/>
      <c r="D25" s="17"/>
      <c r="E25" s="45"/>
    </row>
    <row r="26" spans="1:5" x14ac:dyDescent="0.25">
      <c r="A26" s="76">
        <v>39172</v>
      </c>
      <c r="B26" s="68">
        <v>10277</v>
      </c>
      <c r="C26" s="68"/>
      <c r="D26" s="17"/>
      <c r="E26" s="45"/>
    </row>
    <row r="27" spans="1:5" x14ac:dyDescent="0.25">
      <c r="A27" s="76">
        <v>39263</v>
      </c>
      <c r="B27" s="68">
        <v>6196</v>
      </c>
      <c r="C27" s="68"/>
      <c r="D27" s="17"/>
      <c r="E27" s="45"/>
    </row>
    <row r="28" spans="1:5" x14ac:dyDescent="0.25">
      <c r="A28" s="76">
        <v>39355</v>
      </c>
      <c r="B28" s="68">
        <v>9211</v>
      </c>
      <c r="C28" s="68"/>
      <c r="D28" s="17"/>
      <c r="E28" s="45"/>
    </row>
    <row r="29" spans="1:5" x14ac:dyDescent="0.25">
      <c r="A29" s="76">
        <v>39447</v>
      </c>
      <c r="B29" s="68">
        <v>8743</v>
      </c>
      <c r="C29" s="68"/>
      <c r="D29" s="17"/>
      <c r="E29" s="45"/>
    </row>
    <row r="30" spans="1:5" x14ac:dyDescent="0.25">
      <c r="A30" s="76">
        <v>39538</v>
      </c>
      <c r="B30" s="68">
        <v>13449</v>
      </c>
      <c r="C30" s="68"/>
      <c r="D30" s="17"/>
      <c r="E30" s="45"/>
    </row>
    <row r="31" spans="1:5" x14ac:dyDescent="0.25">
      <c r="A31" s="76">
        <v>39629</v>
      </c>
      <c r="B31" s="68">
        <v>9773</v>
      </c>
      <c r="C31" s="68"/>
      <c r="D31" s="17"/>
      <c r="E31" s="45"/>
    </row>
    <row r="32" spans="1:5" x14ac:dyDescent="0.25">
      <c r="A32" s="76">
        <v>39721</v>
      </c>
      <c r="B32" s="68">
        <v>13744</v>
      </c>
      <c r="C32" s="68"/>
      <c r="D32" s="17"/>
      <c r="E32" s="45"/>
    </row>
    <row r="33" spans="1:5" x14ac:dyDescent="0.25">
      <c r="A33" s="76">
        <v>39813</v>
      </c>
      <c r="B33" s="68">
        <v>11223</v>
      </c>
      <c r="C33" s="68"/>
      <c r="D33" s="17"/>
      <c r="E33" s="45"/>
    </row>
    <row r="34" spans="1:5" x14ac:dyDescent="0.25">
      <c r="A34" s="76">
        <v>39903</v>
      </c>
      <c r="B34" s="68">
        <v>12971</v>
      </c>
      <c r="C34" s="68"/>
      <c r="D34" s="17"/>
      <c r="E34" s="45"/>
    </row>
    <row r="35" spans="1:5" x14ac:dyDescent="0.25">
      <c r="A35" s="76">
        <v>39994</v>
      </c>
      <c r="B35" s="68">
        <v>6390</v>
      </c>
      <c r="C35" s="68"/>
      <c r="D35" s="17"/>
      <c r="E35" s="45"/>
    </row>
    <row r="36" spans="1:5" x14ac:dyDescent="0.25">
      <c r="A36" s="76">
        <v>40086</v>
      </c>
      <c r="B36" s="68">
        <v>8179</v>
      </c>
      <c r="C36" s="68"/>
      <c r="D36" s="17"/>
      <c r="E36" s="45"/>
    </row>
    <row r="37" spans="1:5" x14ac:dyDescent="0.25">
      <c r="A37" s="76">
        <v>40178</v>
      </c>
      <c r="B37" s="68">
        <v>5301</v>
      </c>
      <c r="C37" s="68"/>
      <c r="D37" s="17"/>
      <c r="E37" s="45"/>
    </row>
    <row r="38" spans="1:5" x14ac:dyDescent="0.25">
      <c r="A38" s="76">
        <v>40268</v>
      </c>
      <c r="B38" s="68">
        <v>8769</v>
      </c>
      <c r="C38" s="68"/>
      <c r="D38" s="17"/>
      <c r="E38" s="45"/>
    </row>
    <row r="39" spans="1:5" x14ac:dyDescent="0.25">
      <c r="A39" s="76">
        <v>40359</v>
      </c>
      <c r="B39" s="68">
        <v>6617</v>
      </c>
      <c r="C39" s="68"/>
      <c r="D39" s="17"/>
      <c r="E39" s="45"/>
    </row>
    <row r="40" spans="1:5" x14ac:dyDescent="0.25">
      <c r="A40" s="76">
        <v>40451</v>
      </c>
      <c r="B40" s="68">
        <v>8678</v>
      </c>
      <c r="C40" s="68"/>
      <c r="D40" s="17"/>
      <c r="E40" s="45"/>
    </row>
    <row r="41" spans="1:5" x14ac:dyDescent="0.25">
      <c r="A41" s="76">
        <v>40543</v>
      </c>
      <c r="B41" s="68">
        <v>7833</v>
      </c>
      <c r="C41" s="68"/>
      <c r="D41" s="17"/>
      <c r="E41" s="45"/>
    </row>
    <row r="42" spans="1:5" x14ac:dyDescent="0.25">
      <c r="A42" s="76">
        <v>40633</v>
      </c>
      <c r="B42" s="68">
        <v>11206</v>
      </c>
      <c r="C42" s="68"/>
      <c r="D42" s="17"/>
      <c r="E42" s="45"/>
    </row>
    <row r="43" spans="1:5" x14ac:dyDescent="0.25">
      <c r="A43" s="76">
        <v>40724</v>
      </c>
      <c r="B43" s="68">
        <v>8708</v>
      </c>
      <c r="C43" s="68"/>
      <c r="D43" s="17"/>
      <c r="E43" s="45"/>
    </row>
    <row r="44" spans="1:5" x14ac:dyDescent="0.25">
      <c r="A44" s="76">
        <v>40816</v>
      </c>
      <c r="B44" s="68">
        <v>11922</v>
      </c>
      <c r="C44" s="68"/>
      <c r="D44" s="17"/>
      <c r="E44" s="45"/>
    </row>
    <row r="45" spans="1:5" x14ac:dyDescent="0.25">
      <c r="A45" s="76">
        <v>40908</v>
      </c>
      <c r="B45" s="68">
        <v>11441</v>
      </c>
      <c r="C45" s="68"/>
      <c r="D45" s="17"/>
      <c r="E45" s="45"/>
    </row>
    <row r="46" spans="1:5" x14ac:dyDescent="0.25">
      <c r="A46" s="76">
        <v>40999</v>
      </c>
      <c r="B46" s="68">
        <v>15822</v>
      </c>
      <c r="C46" s="68"/>
      <c r="D46" s="17"/>
      <c r="E46" s="45"/>
    </row>
    <row r="47" spans="1:5" x14ac:dyDescent="0.25">
      <c r="A47" s="76">
        <v>41090</v>
      </c>
      <c r="B47" s="68">
        <v>11595</v>
      </c>
      <c r="C47" s="68"/>
      <c r="D47" s="17"/>
      <c r="E47" s="45"/>
    </row>
    <row r="48" spans="1:5" x14ac:dyDescent="0.25">
      <c r="A48" s="76">
        <v>41182</v>
      </c>
      <c r="B48" s="68">
        <v>13087</v>
      </c>
      <c r="C48" s="68"/>
      <c r="D48" s="17"/>
      <c r="E48" s="45"/>
    </row>
    <row r="49" spans="1:5" x14ac:dyDescent="0.25">
      <c r="A49" s="76">
        <v>41274</v>
      </c>
      <c r="B49" s="68">
        <v>9461</v>
      </c>
      <c r="C49" s="68"/>
      <c r="D49" s="17"/>
      <c r="E49" s="45"/>
    </row>
    <row r="50" spans="1:5" x14ac:dyDescent="0.25">
      <c r="A50" s="76">
        <v>41364</v>
      </c>
      <c r="B50" s="68">
        <v>12339</v>
      </c>
      <c r="C50" s="68"/>
      <c r="D50" s="17"/>
      <c r="E50" s="45"/>
    </row>
    <row r="51" spans="1:5" x14ac:dyDescent="0.25">
      <c r="A51" s="76">
        <v>41455</v>
      </c>
      <c r="B51" s="68">
        <v>7251</v>
      </c>
      <c r="C51" s="68"/>
      <c r="D51" s="17"/>
      <c r="E51" s="45"/>
    </row>
    <row r="52" spans="1:5" x14ac:dyDescent="0.25">
      <c r="A52" s="76">
        <v>41547</v>
      </c>
      <c r="B52" s="68">
        <v>6300</v>
      </c>
      <c r="C52" s="68"/>
      <c r="D52" s="17"/>
      <c r="E52" s="45"/>
    </row>
    <row r="53" spans="1:5" x14ac:dyDescent="0.25">
      <c r="A53" s="76">
        <v>41639</v>
      </c>
      <c r="B53" s="68">
        <v>3171</v>
      </c>
      <c r="C53" s="68"/>
      <c r="D53" s="17"/>
      <c r="E53" s="45"/>
    </row>
    <row r="54" spans="1:5" x14ac:dyDescent="0.25">
      <c r="A54" s="76">
        <v>41729</v>
      </c>
      <c r="B54" s="68">
        <v>7143</v>
      </c>
      <c r="C54" s="68"/>
      <c r="D54" s="17"/>
      <c r="E54" s="45"/>
    </row>
    <row r="55" spans="1:5" x14ac:dyDescent="0.25">
      <c r="A55" s="76">
        <v>41820</v>
      </c>
      <c r="B55" s="68">
        <v>2136</v>
      </c>
      <c r="C55" s="68"/>
      <c r="D55" s="17"/>
      <c r="E55" s="45"/>
    </row>
    <row r="56" spans="1:5" x14ac:dyDescent="0.25">
      <c r="A56" s="76">
        <v>41912</v>
      </c>
      <c r="B56" s="68">
        <v>3936</v>
      </c>
      <c r="C56" s="68"/>
      <c r="D56" s="17"/>
      <c r="E56" s="45"/>
    </row>
    <row r="57" spans="1:5" x14ac:dyDescent="0.25">
      <c r="A57" s="76">
        <v>42004</v>
      </c>
      <c r="B57" s="68">
        <v>2297</v>
      </c>
      <c r="C57" s="68"/>
      <c r="D57" s="17"/>
      <c r="E57" s="45"/>
    </row>
    <row r="58" spans="1:5" x14ac:dyDescent="0.25">
      <c r="A58" s="76">
        <v>42094</v>
      </c>
      <c r="B58" s="68">
        <v>5620</v>
      </c>
      <c r="C58" s="68"/>
      <c r="D58" s="17"/>
      <c r="E58" s="45"/>
    </row>
    <row r="59" spans="1:5" x14ac:dyDescent="0.25">
      <c r="A59" s="76">
        <v>42185</v>
      </c>
      <c r="B59" s="68">
        <v>2218</v>
      </c>
      <c r="C59" s="68"/>
      <c r="D59" s="17"/>
      <c r="E59" s="45"/>
    </row>
    <row r="60" spans="1:5" x14ac:dyDescent="0.25">
      <c r="A60" s="76">
        <v>42277</v>
      </c>
      <c r="B60" s="68">
        <v>3304</v>
      </c>
      <c r="C60" s="68"/>
      <c r="D60" s="17"/>
      <c r="E60" s="45"/>
    </row>
    <row r="61" spans="1:5" x14ac:dyDescent="0.25">
      <c r="A61" s="76">
        <v>42369</v>
      </c>
      <c r="B61" s="68">
        <v>1599</v>
      </c>
      <c r="C61" s="68"/>
      <c r="D61" s="17"/>
      <c r="E61" s="45"/>
    </row>
    <row r="62" spans="1:5" x14ac:dyDescent="0.25">
      <c r="A62" s="76">
        <v>42460</v>
      </c>
      <c r="B62" s="68">
        <v>5362</v>
      </c>
      <c r="C62" s="68"/>
      <c r="D62" s="17"/>
      <c r="E62" s="45"/>
    </row>
    <row r="63" spans="1:5" x14ac:dyDescent="0.25">
      <c r="A63" s="76">
        <v>42551</v>
      </c>
      <c r="B63" s="68">
        <v>1356</v>
      </c>
      <c r="C63" s="68"/>
      <c r="D63" s="17"/>
      <c r="E63" s="45"/>
    </row>
    <row r="64" spans="1:5" x14ac:dyDescent="0.25">
      <c r="A64" s="76">
        <v>42643</v>
      </c>
      <c r="B64" s="68">
        <v>3803</v>
      </c>
      <c r="C64" s="68"/>
      <c r="D64" s="17"/>
      <c r="E64" s="45"/>
    </row>
    <row r="65" spans="1:5" x14ac:dyDescent="0.25">
      <c r="A65" s="76">
        <v>42735</v>
      </c>
      <c r="B65" s="68">
        <v>1442</v>
      </c>
      <c r="C65" s="68"/>
      <c r="D65" s="17"/>
      <c r="E65" s="45"/>
    </row>
    <row r="66" spans="1:5" x14ac:dyDescent="0.25">
      <c r="A66" s="76">
        <v>42825</v>
      </c>
      <c r="B66" s="68">
        <v>5141</v>
      </c>
      <c r="C66" s="68"/>
      <c r="D66" s="17"/>
      <c r="E66" s="45"/>
    </row>
    <row r="67" spans="1:5" x14ac:dyDescent="0.25">
      <c r="A67" s="76">
        <v>42916</v>
      </c>
      <c r="B67" s="68">
        <v>1623</v>
      </c>
      <c r="C67" s="68"/>
      <c r="D67" s="17"/>
      <c r="E67" s="45"/>
    </row>
    <row r="68" spans="1:5" x14ac:dyDescent="0.25">
      <c r="A68" s="76">
        <v>43008</v>
      </c>
      <c r="B68" s="68">
        <v>3720</v>
      </c>
      <c r="C68" s="68"/>
      <c r="D68" s="17"/>
      <c r="E68" s="45"/>
    </row>
    <row r="69" spans="1:5" x14ac:dyDescent="0.25">
      <c r="A69" s="76">
        <v>43100</v>
      </c>
      <c r="B69" s="68">
        <v>1218</v>
      </c>
      <c r="C69" s="68"/>
      <c r="D69" s="17"/>
      <c r="E69" s="45"/>
    </row>
    <row r="70" spans="1:5" x14ac:dyDescent="0.25">
      <c r="A70" s="76">
        <v>43190</v>
      </c>
      <c r="B70" s="68">
        <v>4733</v>
      </c>
      <c r="C70" s="68"/>
      <c r="D70" s="17"/>
      <c r="E70" s="45"/>
    </row>
    <row r="71" spans="1:5" x14ac:dyDescent="0.25">
      <c r="A71" s="76">
        <v>43281</v>
      </c>
      <c r="B71" s="68">
        <v>2309</v>
      </c>
      <c r="C71" s="68"/>
      <c r="D71" s="17"/>
      <c r="E71" s="45"/>
    </row>
    <row r="72" spans="1:5" x14ac:dyDescent="0.25">
      <c r="A72" s="76">
        <v>43373</v>
      </c>
      <c r="B72" s="68">
        <v>4361</v>
      </c>
      <c r="C72" s="68"/>
      <c r="D72" s="17"/>
      <c r="E72" s="45"/>
    </row>
    <row r="73" spans="1:5" x14ac:dyDescent="0.25">
      <c r="A73" s="76">
        <v>43465</v>
      </c>
      <c r="B73" s="68">
        <v>3147</v>
      </c>
      <c r="C73" s="68"/>
      <c r="D73" s="17"/>
      <c r="E73" s="45"/>
    </row>
    <row r="74" spans="1:5" x14ac:dyDescent="0.25">
      <c r="A74" s="76">
        <v>43555</v>
      </c>
      <c r="B74" s="68">
        <v>6632</v>
      </c>
      <c r="C74" s="68"/>
      <c r="D74" s="17"/>
      <c r="E74" s="45"/>
    </row>
    <row r="75" spans="1:5" x14ac:dyDescent="0.25">
      <c r="A75" s="76">
        <v>43646</v>
      </c>
      <c r="B75" s="68">
        <v>3344</v>
      </c>
      <c r="C75" s="68"/>
      <c r="D75" s="17"/>
      <c r="E75" s="45"/>
    </row>
    <row r="76" spans="1:5" x14ac:dyDescent="0.25">
      <c r="A76" s="76">
        <v>43738</v>
      </c>
      <c r="B76" s="68">
        <v>7901</v>
      </c>
      <c r="C76" s="68"/>
      <c r="D76" s="17"/>
      <c r="E76" s="45"/>
    </row>
    <row r="77" spans="1:5" x14ac:dyDescent="0.25">
      <c r="A77" s="76">
        <v>43830</v>
      </c>
      <c r="B77" s="68">
        <v>7628</v>
      </c>
      <c r="C77" s="68"/>
      <c r="D77" s="17"/>
      <c r="E77" s="45"/>
    </row>
    <row r="78" spans="1:5" x14ac:dyDescent="0.25">
      <c r="A78" s="76">
        <v>43921</v>
      </c>
      <c r="B78" s="68">
        <v>9991</v>
      </c>
      <c r="C78" s="68"/>
      <c r="D78" s="17"/>
      <c r="E78" s="45"/>
    </row>
    <row r="79" spans="1:5" x14ac:dyDescent="0.25">
      <c r="A79" s="76">
        <v>44012</v>
      </c>
      <c r="B79" s="68">
        <v>-363</v>
      </c>
      <c r="C79" s="68"/>
      <c r="D79" s="17"/>
      <c r="E79" s="45"/>
    </row>
    <row r="80" spans="1:5" x14ac:dyDescent="0.25">
      <c r="A80" s="76">
        <v>44104</v>
      </c>
      <c r="B80" s="68">
        <v>-2317</v>
      </c>
      <c r="C80" s="68"/>
      <c r="D80" s="17"/>
      <c r="E80" s="45"/>
    </row>
    <row r="81" spans="1:5" x14ac:dyDescent="0.25">
      <c r="A81" s="76">
        <v>44196</v>
      </c>
      <c r="B81" s="68">
        <v>-2155</v>
      </c>
      <c r="C81" s="68"/>
      <c r="D81" s="17"/>
      <c r="E81" s="45"/>
    </row>
    <row r="82" spans="1:5" x14ac:dyDescent="0.25">
      <c r="A82" s="76">
        <v>44286</v>
      </c>
      <c r="B82" s="68">
        <v>-633</v>
      </c>
      <c r="C82" s="68"/>
      <c r="D82" s="17"/>
      <c r="E82" s="45"/>
    </row>
    <row r="83" spans="1:5" x14ac:dyDescent="0.25">
      <c r="A83" s="76">
        <v>44377</v>
      </c>
      <c r="B83" s="68">
        <v>12</v>
      </c>
      <c r="C83" s="68"/>
      <c r="D83" s="17"/>
      <c r="E83" s="45"/>
    </row>
    <row r="84" spans="1:5" x14ac:dyDescent="0.25">
      <c r="A84" s="76">
        <v>44469</v>
      </c>
      <c r="B84" s="68">
        <v>-701</v>
      </c>
      <c r="C84" s="68"/>
      <c r="D84" s="17"/>
      <c r="E84" s="45"/>
    </row>
    <row r="85" spans="1:5" x14ac:dyDescent="0.25">
      <c r="A85" s="76">
        <v>44561</v>
      </c>
      <c r="B85" s="68">
        <v>110</v>
      </c>
      <c r="C85" s="68"/>
      <c r="D85" s="17"/>
      <c r="E85" s="45"/>
    </row>
    <row r="86" spans="1:5" x14ac:dyDescent="0.25">
      <c r="A86" s="76">
        <v>44651</v>
      </c>
      <c r="B86" s="68">
        <v>7179</v>
      </c>
      <c r="C86" s="68"/>
      <c r="D86" s="17"/>
      <c r="E86" s="45"/>
    </row>
    <row r="87" spans="1:5" x14ac:dyDescent="0.25">
      <c r="A87" s="76">
        <v>44742</v>
      </c>
      <c r="B87" s="68">
        <v>8749</v>
      </c>
      <c r="C87" s="68"/>
      <c r="D87" s="17"/>
      <c r="E87" s="45"/>
    </row>
    <row r="88" spans="1:5" x14ac:dyDescent="0.25">
      <c r="A88" s="76">
        <v>44834</v>
      </c>
      <c r="B88" s="68">
        <v>14748</v>
      </c>
      <c r="C88" s="68"/>
      <c r="D88" s="17"/>
      <c r="E88" s="45"/>
    </row>
    <row r="89" spans="1:5" x14ac:dyDescent="0.25">
      <c r="A89" s="76">
        <v>44926</v>
      </c>
      <c r="B89" s="68">
        <v>15028</v>
      </c>
      <c r="C89" s="68"/>
      <c r="D89" s="17"/>
      <c r="E89" s="45"/>
    </row>
    <row r="90" spans="1:5" x14ac:dyDescent="0.25">
      <c r="A90" s="76">
        <v>45016</v>
      </c>
      <c r="B90" s="68">
        <v>19537</v>
      </c>
      <c r="C90" s="68"/>
      <c r="D90" s="17"/>
      <c r="E90" s="45"/>
    </row>
    <row r="91" spans="1:5" x14ac:dyDescent="0.25">
      <c r="A91" s="76">
        <v>45107</v>
      </c>
      <c r="B91" s="68">
        <v>14942</v>
      </c>
      <c r="C91" s="68"/>
      <c r="D91" s="17"/>
      <c r="E91" s="45"/>
    </row>
    <row r="92" spans="1:5" x14ac:dyDescent="0.25">
      <c r="A92" s="76">
        <v>45199</v>
      </c>
      <c r="B92" s="68">
        <v>18122</v>
      </c>
      <c r="C92" s="68"/>
      <c r="D92" s="17"/>
      <c r="E92" s="45"/>
    </row>
    <row r="94" spans="1:5" x14ac:dyDescent="0.25">
      <c r="A94" s="46" t="s">
        <v>459</v>
      </c>
    </row>
    <row r="95" spans="1:5" x14ac:dyDescent="0.25">
      <c r="A95" s="37" t="s">
        <v>494</v>
      </c>
    </row>
    <row r="96" spans="1:5" x14ac:dyDescent="0.25">
      <c r="A96" s="37"/>
    </row>
    <row r="97" spans="1:8" x14ac:dyDescent="0.25">
      <c r="A97" s="46" t="s">
        <v>455</v>
      </c>
    </row>
    <row r="98" spans="1:8" s="4" customFormat="1" ht="45" x14ac:dyDescent="0.25">
      <c r="B98" s="3" t="s">
        <v>552</v>
      </c>
      <c r="C98" s="3" t="s">
        <v>556</v>
      </c>
      <c r="F98" s="3" t="s">
        <v>553</v>
      </c>
      <c r="G98" s="3" t="s">
        <v>554</v>
      </c>
      <c r="H98" s="3" t="s">
        <v>85</v>
      </c>
    </row>
    <row r="99" spans="1:8" x14ac:dyDescent="0.25">
      <c r="A99" s="31">
        <v>37894</v>
      </c>
      <c r="B99" s="14">
        <v>14.630473111960034</v>
      </c>
      <c r="C99" s="68">
        <v>16607</v>
      </c>
      <c r="E99" s="69" t="s">
        <v>14</v>
      </c>
      <c r="F99" s="68">
        <v>39980</v>
      </c>
      <c r="G99" s="68">
        <v>20780</v>
      </c>
      <c r="H99" s="68">
        <v>19200</v>
      </c>
    </row>
    <row r="100" spans="1:8" x14ac:dyDescent="0.25">
      <c r="A100" s="31">
        <v>37986</v>
      </c>
      <c r="B100" s="14">
        <v>15.780493611618127</v>
      </c>
      <c r="C100" s="68">
        <v>16719</v>
      </c>
      <c r="E100" s="69" t="s">
        <v>15</v>
      </c>
      <c r="F100" s="68">
        <v>47170</v>
      </c>
      <c r="G100" s="68">
        <v>21660</v>
      </c>
      <c r="H100" s="68">
        <v>25510</v>
      </c>
    </row>
    <row r="101" spans="1:8" x14ac:dyDescent="0.25">
      <c r="A101" s="31">
        <v>38077</v>
      </c>
      <c r="B101" s="14">
        <v>11.248308525033829</v>
      </c>
      <c r="C101" s="68">
        <v>14992</v>
      </c>
      <c r="E101" s="69" t="s">
        <v>16</v>
      </c>
      <c r="F101" s="68">
        <v>53830</v>
      </c>
      <c r="G101" s="68">
        <v>22450</v>
      </c>
      <c r="H101" s="68">
        <v>31380</v>
      </c>
    </row>
    <row r="102" spans="1:8" x14ac:dyDescent="0.25">
      <c r="A102" s="31">
        <v>38168</v>
      </c>
      <c r="B102" s="14">
        <v>13.954259197878688</v>
      </c>
      <c r="C102" s="68">
        <v>13634</v>
      </c>
      <c r="E102" s="69" t="s">
        <v>17</v>
      </c>
      <c r="F102" s="68">
        <v>66150</v>
      </c>
      <c r="G102" s="68">
        <v>24970</v>
      </c>
      <c r="H102" s="68">
        <v>41180</v>
      </c>
    </row>
    <row r="103" spans="1:8" x14ac:dyDescent="0.25">
      <c r="A103" s="31">
        <v>38260</v>
      </c>
      <c r="B103" s="14">
        <v>12.752936531438161</v>
      </c>
      <c r="C103" s="68">
        <v>13527</v>
      </c>
      <c r="E103" s="69" t="s">
        <v>18</v>
      </c>
      <c r="F103" s="68">
        <v>69710</v>
      </c>
      <c r="G103" s="68">
        <v>25380</v>
      </c>
      <c r="H103" s="68">
        <v>44330</v>
      </c>
    </row>
    <row r="104" spans="1:8" x14ac:dyDescent="0.25">
      <c r="A104" s="31">
        <v>38352</v>
      </c>
      <c r="B104" s="14">
        <v>15.527165520146005</v>
      </c>
      <c r="C104" s="68">
        <v>13974</v>
      </c>
      <c r="E104" s="69" t="s">
        <v>19</v>
      </c>
      <c r="F104" s="68">
        <v>57920</v>
      </c>
      <c r="G104" s="68">
        <v>29060</v>
      </c>
      <c r="H104" s="68">
        <v>28860</v>
      </c>
    </row>
    <row r="105" spans="1:8" x14ac:dyDescent="0.25">
      <c r="A105" s="31">
        <v>38442</v>
      </c>
      <c r="B105" s="14">
        <v>13.02611171308985</v>
      </c>
      <c r="C105" s="68">
        <v>16115</v>
      </c>
      <c r="E105" s="69" t="s">
        <v>20</v>
      </c>
      <c r="F105" s="68">
        <v>64930</v>
      </c>
      <c r="G105" s="68">
        <v>28500</v>
      </c>
      <c r="H105" s="68">
        <v>36430</v>
      </c>
    </row>
    <row r="106" spans="1:8" x14ac:dyDescent="0.25">
      <c r="A106" s="31">
        <v>38533</v>
      </c>
      <c r="B106" s="14">
        <v>15.321992027398798</v>
      </c>
      <c r="C106" s="68">
        <v>17160</v>
      </c>
      <c r="E106" s="69" t="s">
        <v>21</v>
      </c>
      <c r="F106" s="68">
        <v>77980</v>
      </c>
      <c r="G106" s="68">
        <v>27200</v>
      </c>
      <c r="H106" s="68">
        <v>50780</v>
      </c>
    </row>
    <row r="107" spans="1:8" x14ac:dyDescent="0.25">
      <c r="A107" s="31">
        <v>38625</v>
      </c>
      <c r="B107" s="14">
        <v>13.639883574995327</v>
      </c>
      <c r="C107" s="68">
        <v>18392</v>
      </c>
      <c r="E107" s="69" t="s">
        <v>22</v>
      </c>
      <c r="F107" s="68">
        <v>74380</v>
      </c>
      <c r="G107" s="68">
        <v>32240</v>
      </c>
      <c r="H107" s="68">
        <v>42140</v>
      </c>
    </row>
    <row r="108" spans="1:8" x14ac:dyDescent="0.25">
      <c r="A108" s="31">
        <v>38717</v>
      </c>
      <c r="B108" s="14">
        <v>17.161640043826772</v>
      </c>
      <c r="C108" s="68">
        <v>19920</v>
      </c>
      <c r="E108" s="69" t="s">
        <v>23</v>
      </c>
      <c r="F108" s="68">
        <v>60030</v>
      </c>
      <c r="G108" s="68">
        <v>41280</v>
      </c>
      <c r="H108" s="68">
        <v>18750</v>
      </c>
    </row>
    <row r="109" spans="1:8" x14ac:dyDescent="0.25">
      <c r="A109" s="31">
        <v>38807</v>
      </c>
      <c r="B109" s="14">
        <v>14.113623123038469</v>
      </c>
      <c r="C109" s="68">
        <v>21299</v>
      </c>
      <c r="E109" s="69" t="s">
        <v>24</v>
      </c>
      <c r="F109" s="68">
        <v>53290</v>
      </c>
      <c r="G109" s="68">
        <v>39220</v>
      </c>
      <c r="H109" s="68">
        <v>14070</v>
      </c>
    </row>
    <row r="110" spans="1:8" x14ac:dyDescent="0.25">
      <c r="A110" s="31">
        <v>38898</v>
      </c>
      <c r="B110" s="14">
        <v>17.677829153238989</v>
      </c>
      <c r="C110" s="68">
        <v>22355</v>
      </c>
      <c r="E110" s="69" t="s">
        <v>25</v>
      </c>
      <c r="F110" s="68">
        <v>51540</v>
      </c>
      <c r="G110" s="68">
        <v>39920</v>
      </c>
      <c r="H110" s="68">
        <v>11620</v>
      </c>
    </row>
    <row r="111" spans="1:8" x14ac:dyDescent="0.25">
      <c r="A111" s="31">
        <v>38990</v>
      </c>
      <c r="B111" s="14">
        <v>13.498042107850882</v>
      </c>
      <c r="C111" s="68">
        <v>24934</v>
      </c>
      <c r="E111" s="69" t="s">
        <v>26</v>
      </c>
      <c r="F111" s="68">
        <v>48640</v>
      </c>
      <c r="G111" s="68">
        <v>36630</v>
      </c>
      <c r="H111" s="68">
        <v>12010</v>
      </c>
    </row>
    <row r="112" spans="1:8" x14ac:dyDescent="0.25">
      <c r="A112" s="31">
        <v>39082</v>
      </c>
      <c r="B112" s="14">
        <v>14.263703703703703</v>
      </c>
      <c r="C112" s="68">
        <v>26203</v>
      </c>
      <c r="E112" s="69" t="s">
        <v>27</v>
      </c>
      <c r="F112" s="68">
        <v>44190</v>
      </c>
      <c r="G112" s="68">
        <v>32210</v>
      </c>
      <c r="H112" s="68">
        <v>11980</v>
      </c>
    </row>
    <row r="113" spans="1:8" x14ac:dyDescent="0.25">
      <c r="A113" s="31">
        <v>39172</v>
      </c>
      <c r="B113" s="14">
        <v>13.513833368398906</v>
      </c>
      <c r="C113" s="68">
        <v>28970</v>
      </c>
      <c r="E113" s="69" t="s">
        <v>28</v>
      </c>
      <c r="F113" s="68">
        <v>48080</v>
      </c>
      <c r="G113" s="68">
        <v>30590</v>
      </c>
      <c r="H113" s="68">
        <v>17490</v>
      </c>
    </row>
    <row r="114" spans="1:8" x14ac:dyDescent="0.25">
      <c r="A114" s="31">
        <v>39263</v>
      </c>
      <c r="B114" s="14">
        <v>12.600154553219181</v>
      </c>
      <c r="C114" s="68">
        <v>31381</v>
      </c>
      <c r="E114" s="69" t="s">
        <v>29</v>
      </c>
      <c r="F114" s="68">
        <v>50400</v>
      </c>
      <c r="G114" s="68">
        <v>25240</v>
      </c>
      <c r="H114" s="68">
        <v>25160</v>
      </c>
    </row>
    <row r="115" spans="1:8" x14ac:dyDescent="0.25">
      <c r="A115" s="31">
        <v>39355</v>
      </c>
      <c r="B115" s="14">
        <v>14.66416187731839</v>
      </c>
      <c r="C115" s="68">
        <v>32905</v>
      </c>
      <c r="E115" s="69" t="s">
        <v>30</v>
      </c>
      <c r="F115" s="68">
        <v>12970</v>
      </c>
      <c r="G115" s="68">
        <v>18030</v>
      </c>
      <c r="H115" s="68">
        <v>-5060</v>
      </c>
    </row>
    <row r="116" spans="1:8" x14ac:dyDescent="0.25">
      <c r="A116" s="31">
        <v>39447</v>
      </c>
      <c r="B116" s="14">
        <v>15.613894097687295</v>
      </c>
      <c r="C116" s="68">
        <v>34427</v>
      </c>
      <c r="E116" s="69" t="s">
        <v>31</v>
      </c>
      <c r="F116" s="68">
        <v>36360</v>
      </c>
      <c r="G116" s="68">
        <v>21020</v>
      </c>
      <c r="H116" s="68">
        <v>15340</v>
      </c>
    </row>
    <row r="117" spans="1:8" x14ac:dyDescent="0.25">
      <c r="A117" s="31">
        <v>39538</v>
      </c>
      <c r="B117" s="14">
        <v>14.38980548244206</v>
      </c>
      <c r="C117" s="68">
        <v>37599</v>
      </c>
      <c r="E117" s="69" t="s">
        <v>32</v>
      </c>
      <c r="F117" s="68">
        <v>83890</v>
      </c>
      <c r="G117" s="68">
        <v>22300</v>
      </c>
      <c r="H117" s="68">
        <v>61590</v>
      </c>
    </row>
    <row r="118" spans="1:8" x14ac:dyDescent="0.25">
      <c r="A118" s="31">
        <v>39629</v>
      </c>
      <c r="B118" s="14">
        <v>15.019671728038359</v>
      </c>
      <c r="C118" s="68">
        <v>41176</v>
      </c>
    </row>
    <row r="119" spans="1:8" x14ac:dyDescent="0.25">
      <c r="A119" s="31">
        <v>39721</v>
      </c>
      <c r="B119" s="14">
        <v>16.337981289302569</v>
      </c>
      <c r="C119" s="68">
        <v>45709</v>
      </c>
    </row>
    <row r="120" spans="1:8" x14ac:dyDescent="0.25">
      <c r="A120" s="31">
        <v>39813</v>
      </c>
      <c r="B120" s="14">
        <v>15.3668154558151</v>
      </c>
      <c r="C120" s="68">
        <v>48189</v>
      </c>
    </row>
    <row r="121" spans="1:8" x14ac:dyDescent="0.25">
      <c r="A121" s="31">
        <v>39903</v>
      </c>
      <c r="B121" s="14">
        <v>14.624109317218364</v>
      </c>
      <c r="C121" s="68">
        <v>47711</v>
      </c>
    </row>
    <row r="122" spans="1:8" x14ac:dyDescent="0.25">
      <c r="A122" s="31">
        <v>39994</v>
      </c>
      <c r="B122" s="14">
        <v>11.830485253550071</v>
      </c>
      <c r="C122" s="68">
        <v>44328</v>
      </c>
    </row>
    <row r="123" spans="1:8" x14ac:dyDescent="0.25">
      <c r="A123" s="31">
        <v>40086</v>
      </c>
      <c r="B123" s="14">
        <v>13.083050739010812</v>
      </c>
      <c r="C123" s="68">
        <v>38763</v>
      </c>
    </row>
    <row r="124" spans="1:8" x14ac:dyDescent="0.25">
      <c r="A124" s="31">
        <v>40178</v>
      </c>
      <c r="B124" s="14">
        <v>12.71985602879424</v>
      </c>
      <c r="C124" s="68">
        <v>32841</v>
      </c>
    </row>
    <row r="125" spans="1:8" x14ac:dyDescent="0.25">
      <c r="A125" s="31">
        <v>40268</v>
      </c>
      <c r="B125" s="14">
        <v>14.649426151455922</v>
      </c>
      <c r="C125" s="68">
        <v>28639</v>
      </c>
    </row>
    <row r="126" spans="1:8" x14ac:dyDescent="0.25">
      <c r="A126" s="31">
        <v>40359</v>
      </c>
      <c r="B126" s="14">
        <v>20.672956760809797</v>
      </c>
      <c r="C126" s="68">
        <v>28866</v>
      </c>
    </row>
    <row r="127" spans="1:8" x14ac:dyDescent="0.25">
      <c r="A127" s="31">
        <v>40451</v>
      </c>
      <c r="B127" s="14">
        <v>20.772692454998083</v>
      </c>
      <c r="C127" s="68">
        <v>29365</v>
      </c>
    </row>
    <row r="128" spans="1:8" x14ac:dyDescent="0.25">
      <c r="A128" s="31">
        <v>40543</v>
      </c>
      <c r="B128" s="14">
        <v>20.401093892433909</v>
      </c>
      <c r="C128" s="68">
        <v>31897</v>
      </c>
    </row>
    <row r="129" spans="1:3" x14ac:dyDescent="0.25">
      <c r="A129" s="31">
        <v>40633</v>
      </c>
      <c r="B129" s="14">
        <v>18.379530916844349</v>
      </c>
      <c r="C129" s="68">
        <v>34334</v>
      </c>
    </row>
    <row r="130" spans="1:3" x14ac:dyDescent="0.25">
      <c r="A130" s="31">
        <v>40724</v>
      </c>
      <c r="B130" s="14">
        <v>22.196732176085238</v>
      </c>
      <c r="C130" s="68">
        <v>36425</v>
      </c>
    </row>
    <row r="131" spans="1:3" x14ac:dyDescent="0.25">
      <c r="A131" s="31">
        <v>40816</v>
      </c>
      <c r="B131" s="14">
        <v>21.502777577375369</v>
      </c>
      <c r="C131" s="68">
        <v>39669</v>
      </c>
    </row>
    <row r="132" spans="1:3" x14ac:dyDescent="0.25">
      <c r="A132" s="31">
        <v>40908</v>
      </c>
      <c r="B132" s="14">
        <v>22.612906413677241</v>
      </c>
      <c r="C132" s="68">
        <v>43277</v>
      </c>
    </row>
    <row r="133" spans="1:3" x14ac:dyDescent="0.25">
      <c r="A133" s="31">
        <v>40999</v>
      </c>
      <c r="B133" s="14">
        <v>21.379347620463204</v>
      </c>
      <c r="C133" s="68">
        <v>47893</v>
      </c>
    </row>
    <row r="134" spans="1:3" x14ac:dyDescent="0.25">
      <c r="A134" s="31">
        <v>41090</v>
      </c>
      <c r="B134" s="14">
        <v>22.340179569188084</v>
      </c>
      <c r="C134" s="68">
        <v>50780</v>
      </c>
    </row>
    <row r="135" spans="1:3" x14ac:dyDescent="0.25">
      <c r="A135" s="31">
        <v>41182</v>
      </c>
      <c r="B135" s="14">
        <v>20.659878443444629</v>
      </c>
      <c r="C135" s="68">
        <v>51945</v>
      </c>
    </row>
    <row r="136" spans="1:3" x14ac:dyDescent="0.25">
      <c r="A136" s="31">
        <v>41274</v>
      </c>
      <c r="B136" s="14">
        <v>18.552799294048437</v>
      </c>
      <c r="C136" s="68">
        <v>49965</v>
      </c>
    </row>
    <row r="137" spans="1:3" x14ac:dyDescent="0.25">
      <c r="A137" s="31">
        <v>41364</v>
      </c>
      <c r="B137" s="14">
        <v>17.325189553496209</v>
      </c>
      <c r="C137" s="68">
        <v>46482</v>
      </c>
    </row>
    <row r="138" spans="1:3" x14ac:dyDescent="0.25">
      <c r="A138" s="31">
        <v>41455</v>
      </c>
      <c r="B138" s="14">
        <v>16.196475239563092</v>
      </c>
      <c r="C138" s="68">
        <v>42138</v>
      </c>
    </row>
    <row r="139" spans="1:3" x14ac:dyDescent="0.25">
      <c r="A139" s="31">
        <v>41547</v>
      </c>
      <c r="B139" s="14">
        <v>11.61718605937673</v>
      </c>
      <c r="C139" s="68">
        <v>35351</v>
      </c>
    </row>
    <row r="140" spans="1:3" x14ac:dyDescent="0.25">
      <c r="A140" s="31">
        <v>41639</v>
      </c>
      <c r="B140" s="14">
        <v>8.3097484276729556</v>
      </c>
      <c r="C140" s="68">
        <v>29061</v>
      </c>
    </row>
    <row r="141" spans="1:3" x14ac:dyDescent="0.25">
      <c r="A141" s="31">
        <v>41729</v>
      </c>
      <c r="B141" s="14">
        <v>10.983823348505352</v>
      </c>
      <c r="C141" s="68">
        <v>23865</v>
      </c>
    </row>
    <row r="142" spans="1:3" x14ac:dyDescent="0.25">
      <c r="A142" s="31">
        <v>41820</v>
      </c>
      <c r="B142" s="14">
        <v>7.0365001976544992</v>
      </c>
      <c r="C142" s="68">
        <v>18750</v>
      </c>
    </row>
    <row r="143" spans="1:3" x14ac:dyDescent="0.25">
      <c r="A143" s="31">
        <v>41912</v>
      </c>
      <c r="B143" s="14">
        <v>7.8426684201087937</v>
      </c>
      <c r="C143" s="68">
        <v>16386</v>
      </c>
    </row>
    <row r="144" spans="1:3" x14ac:dyDescent="0.25">
      <c r="A144" s="31">
        <v>42004</v>
      </c>
      <c r="B144" s="14">
        <v>6.246940440576557</v>
      </c>
      <c r="C144" s="68">
        <v>15512</v>
      </c>
    </row>
    <row r="145" spans="1:3" x14ac:dyDescent="0.25">
      <c r="A145" s="31">
        <v>42094</v>
      </c>
      <c r="B145" s="14">
        <v>8.8133360515627199</v>
      </c>
      <c r="C145" s="68">
        <v>13989</v>
      </c>
    </row>
    <row r="146" spans="1:3" x14ac:dyDescent="0.25">
      <c r="A146" s="31">
        <v>42185</v>
      </c>
      <c r="B146" s="14">
        <v>6.6588609685070104</v>
      </c>
      <c r="C146" s="68">
        <v>14071</v>
      </c>
    </row>
    <row r="147" spans="1:3" x14ac:dyDescent="0.25">
      <c r="A147" s="31">
        <v>42277</v>
      </c>
      <c r="B147" s="14">
        <v>6.5580278279510127</v>
      </c>
      <c r="C147" s="68">
        <v>13439</v>
      </c>
    </row>
    <row r="148" spans="1:3" x14ac:dyDescent="0.25">
      <c r="A148" s="31">
        <v>42369</v>
      </c>
      <c r="B148" s="14">
        <v>4.0714995034756702</v>
      </c>
      <c r="C148" s="68">
        <v>12741</v>
      </c>
    </row>
    <row r="149" spans="1:3" x14ac:dyDescent="0.25">
      <c r="A149" s="31">
        <v>42460</v>
      </c>
      <c r="B149" s="14">
        <v>7.343897662060181</v>
      </c>
      <c r="C149" s="68">
        <v>12483</v>
      </c>
    </row>
    <row r="150" spans="1:3" x14ac:dyDescent="0.25">
      <c r="A150" s="31">
        <v>42551</v>
      </c>
      <c r="B150" s="14">
        <v>3.1125189367855666</v>
      </c>
      <c r="C150" s="68">
        <v>11621</v>
      </c>
    </row>
    <row r="151" spans="1:3" x14ac:dyDescent="0.25">
      <c r="A151" s="31">
        <v>42643</v>
      </c>
      <c r="B151" s="14">
        <v>5.1631209525231823</v>
      </c>
      <c r="C151" s="68">
        <v>12120</v>
      </c>
    </row>
    <row r="152" spans="1:3" x14ac:dyDescent="0.25">
      <c r="A152" s="31">
        <v>42735</v>
      </c>
      <c r="B152" s="14">
        <v>2.690649898307615</v>
      </c>
      <c r="C152" s="68">
        <v>11963</v>
      </c>
    </row>
    <row r="153" spans="1:3" x14ac:dyDescent="0.25">
      <c r="A153" s="31">
        <v>42825</v>
      </c>
      <c r="B153" s="14">
        <v>5.7914361995741759</v>
      </c>
      <c r="C153" s="68">
        <v>11742</v>
      </c>
    </row>
    <row r="154" spans="1:3" x14ac:dyDescent="0.25">
      <c r="A154" s="31">
        <v>42916</v>
      </c>
      <c r="B154" s="14">
        <v>3.4289698301360603</v>
      </c>
      <c r="C154" s="68">
        <v>12009</v>
      </c>
    </row>
    <row r="155" spans="1:3" x14ac:dyDescent="0.25">
      <c r="A155" s="31">
        <v>43008</v>
      </c>
      <c r="B155" s="14">
        <v>5.3347100326966101</v>
      </c>
      <c r="C155" s="68">
        <v>11926</v>
      </c>
    </row>
    <row r="156" spans="1:3" x14ac:dyDescent="0.25">
      <c r="A156" s="31">
        <v>43100</v>
      </c>
      <c r="B156" s="14">
        <v>3.3995757508094226</v>
      </c>
      <c r="C156" s="68">
        <v>11702</v>
      </c>
    </row>
    <row r="157" spans="1:3" x14ac:dyDescent="0.25">
      <c r="A157" s="31">
        <v>43190</v>
      </c>
      <c r="B157" s="14">
        <v>5.5613653721872973</v>
      </c>
      <c r="C157" s="68">
        <v>11294</v>
      </c>
    </row>
    <row r="158" spans="1:3" x14ac:dyDescent="0.25">
      <c r="A158" s="31">
        <v>43281</v>
      </c>
      <c r="B158" s="14">
        <v>4.8550221829727285</v>
      </c>
      <c r="C158" s="68">
        <v>11980</v>
      </c>
    </row>
    <row r="159" spans="1:3" x14ac:dyDescent="0.25">
      <c r="A159" s="31">
        <v>43373</v>
      </c>
      <c r="B159" s="14">
        <v>5.9069729641870294</v>
      </c>
      <c r="C159" s="68">
        <v>12621</v>
      </c>
    </row>
    <row r="160" spans="1:3" x14ac:dyDescent="0.25">
      <c r="A160" s="31">
        <v>43465</v>
      </c>
      <c r="B160" s="14">
        <v>6.8819979006298109</v>
      </c>
      <c r="C160" s="68">
        <v>14550</v>
      </c>
    </row>
    <row r="161" spans="1:3" x14ac:dyDescent="0.25">
      <c r="A161" s="31">
        <v>43555</v>
      </c>
      <c r="B161" s="14">
        <v>7.9373818129592832</v>
      </c>
      <c r="C161" s="68">
        <v>16449</v>
      </c>
    </row>
    <row r="162" spans="1:3" x14ac:dyDescent="0.25">
      <c r="A162" s="31">
        <v>43646</v>
      </c>
      <c r="B162" s="14">
        <v>8.7475149105367791</v>
      </c>
      <c r="C162" s="68">
        <v>17484</v>
      </c>
    </row>
    <row r="163" spans="1:3" x14ac:dyDescent="0.25">
      <c r="A163" s="31">
        <v>43738</v>
      </c>
      <c r="B163" s="14">
        <v>10.601811472660181</v>
      </c>
      <c r="C163" s="68">
        <v>21024</v>
      </c>
    </row>
    <row r="164" spans="1:3" x14ac:dyDescent="0.25">
      <c r="A164" s="31">
        <v>43830</v>
      </c>
      <c r="B164" s="14">
        <v>14.865628593144036</v>
      </c>
      <c r="C164" s="68">
        <v>25505</v>
      </c>
    </row>
    <row r="165" spans="1:3" x14ac:dyDescent="0.25">
      <c r="A165" s="31">
        <v>43921</v>
      </c>
      <c r="B165" s="14">
        <v>13.289615451123318</v>
      </c>
      <c r="C165" s="68">
        <v>28864</v>
      </c>
    </row>
    <row r="166" spans="1:3" x14ac:dyDescent="0.25">
      <c r="A166" s="31">
        <v>44012</v>
      </c>
      <c r="B166" s="14">
        <v>4.3661294202549916</v>
      </c>
      <c r="C166" s="68">
        <v>25157</v>
      </c>
    </row>
    <row r="167" spans="1:3" x14ac:dyDescent="0.25">
      <c r="A167" s="31">
        <v>44104</v>
      </c>
      <c r="B167" s="14">
        <v>5.4452304293671121</v>
      </c>
      <c r="C167" s="68">
        <v>14939</v>
      </c>
    </row>
    <row r="168" spans="1:3" x14ac:dyDescent="0.25">
      <c r="A168" s="31">
        <v>44196</v>
      </c>
      <c r="B168" s="14">
        <v>7.3622356598681282</v>
      </c>
      <c r="C168" s="68">
        <v>5156</v>
      </c>
    </row>
    <row r="169" spans="1:3" x14ac:dyDescent="0.25">
      <c r="A169" s="31">
        <v>44286</v>
      </c>
      <c r="B169" s="14">
        <v>4.4608879492600426</v>
      </c>
      <c r="C169" s="68">
        <v>-5468</v>
      </c>
    </row>
    <row r="170" spans="1:3" x14ac:dyDescent="0.25">
      <c r="A170" s="31">
        <v>44377</v>
      </c>
      <c r="B170" s="14">
        <v>1.1090573012939002</v>
      </c>
      <c r="C170" s="68">
        <v>-5093</v>
      </c>
    </row>
    <row r="171" spans="1:3" x14ac:dyDescent="0.25">
      <c r="A171" s="31">
        <v>44469</v>
      </c>
      <c r="B171" s="14">
        <v>5.0933662718883967</v>
      </c>
      <c r="C171" s="68">
        <v>-3477</v>
      </c>
    </row>
    <row r="172" spans="1:3" x14ac:dyDescent="0.25">
      <c r="A172" s="31">
        <v>44561</v>
      </c>
      <c r="B172" s="14">
        <v>0.32605151613955008</v>
      </c>
      <c r="C172" s="68">
        <v>-1212</v>
      </c>
    </row>
    <row r="173" spans="1:3" x14ac:dyDescent="0.25">
      <c r="A173" s="31">
        <v>44651</v>
      </c>
      <c r="B173" s="14">
        <v>6.7197079608742456</v>
      </c>
      <c r="C173" s="68">
        <v>6600</v>
      </c>
    </row>
    <row r="174" spans="1:3" x14ac:dyDescent="0.25">
      <c r="A174" s="31">
        <v>44742</v>
      </c>
      <c r="B174" s="14">
        <v>11.394746096039384</v>
      </c>
      <c r="C174" s="68">
        <v>15337</v>
      </c>
    </row>
    <row r="175" spans="1:3" x14ac:dyDescent="0.25">
      <c r="A175" s="31">
        <v>44834</v>
      </c>
      <c r="B175" s="14">
        <v>11.808318987949878</v>
      </c>
      <c r="C175" s="68">
        <v>30786</v>
      </c>
    </row>
    <row r="176" spans="1:3" x14ac:dyDescent="0.25">
      <c r="A176" s="31">
        <v>44926</v>
      </c>
      <c r="B176" s="14">
        <v>12.39269368737888</v>
      </c>
      <c r="C176" s="68">
        <v>45704</v>
      </c>
    </row>
    <row r="177" spans="1:3" x14ac:dyDescent="0.25">
      <c r="A177" s="31">
        <v>45016</v>
      </c>
      <c r="B177" s="14">
        <v>12.30227696337716</v>
      </c>
      <c r="C177" s="68">
        <v>58062</v>
      </c>
    </row>
    <row r="178" spans="1:3" x14ac:dyDescent="0.25">
      <c r="A178" s="31">
        <v>45107</v>
      </c>
      <c r="B178" s="14">
        <v>12.103391574121325</v>
      </c>
      <c r="C178" s="68">
        <v>64255</v>
      </c>
    </row>
    <row r="179" spans="1:3" x14ac:dyDescent="0.25">
      <c r="A179" s="31">
        <v>45199</v>
      </c>
      <c r="B179" s="14">
        <v>12.476935363939303</v>
      </c>
      <c r="C179" s="68">
        <v>67629</v>
      </c>
    </row>
  </sheetData>
  <hyperlinks>
    <hyperlink ref="A9" location="Contents!A1" display="Back to contents" xr:uid="{9CC2FEA0-486D-47AA-8066-601CD334236F}"/>
    <hyperlink ref="B2" r:id="rId1" display="https://www.abs.gov.au/statistics/people/population/national-state-and-territory-population/latest-release" xr:uid="{F6405E51-D583-4715-AFF6-A3ADA4894AC3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ACB5-C96C-45DA-99A5-D532AA51F67F}">
  <sheetPr>
    <tabColor rgb="FF002060"/>
  </sheetPr>
  <dimension ref="A1:K181"/>
  <sheetViews>
    <sheetView workbookViewId="0">
      <selection activeCell="D6" sqref="D6"/>
    </sheetView>
  </sheetViews>
  <sheetFormatPr defaultColWidth="9.140625" defaultRowHeight="15" x14ac:dyDescent="0.25"/>
  <cols>
    <col min="1" max="1" width="20.5703125" style="37" customWidth="1"/>
    <col min="2" max="4" width="11.5703125" customWidth="1"/>
  </cols>
  <sheetData>
    <row r="1" spans="1:11" s="37" customFormat="1" ht="18.75" x14ac:dyDescent="0.3">
      <c r="A1" s="88" t="s">
        <v>555</v>
      </c>
    </row>
    <row r="2" spans="1:11" s="37" customFormat="1" x14ac:dyDescent="0.25">
      <c r="A2" s="49" t="s">
        <v>364</v>
      </c>
      <c r="B2" s="34" t="s">
        <v>804</v>
      </c>
      <c r="K2" s="43"/>
    </row>
    <row r="3" spans="1:11" s="37" customFormat="1" x14ac:dyDescent="0.25">
      <c r="A3" s="46" t="s">
        <v>492</v>
      </c>
      <c r="B3" s="37" t="s">
        <v>551</v>
      </c>
    </row>
    <row r="4" spans="1:11" s="37" customFormat="1" x14ac:dyDescent="0.25">
      <c r="A4" s="46" t="s">
        <v>333</v>
      </c>
      <c r="B4" s="37" t="s">
        <v>496</v>
      </c>
    </row>
    <row r="5" spans="1:11" s="37" customFormat="1" x14ac:dyDescent="0.25">
      <c r="A5" s="46" t="s">
        <v>456</v>
      </c>
      <c r="B5" s="37" t="s">
        <v>271</v>
      </c>
    </row>
    <row r="6" spans="1:11" s="37" customFormat="1" x14ac:dyDescent="0.25">
      <c r="A6" s="46" t="s">
        <v>269</v>
      </c>
      <c r="B6" s="37" t="s">
        <v>383</v>
      </c>
    </row>
    <row r="7" spans="1:11" s="37" customFormat="1" x14ac:dyDescent="0.25">
      <c r="A7" s="46" t="s">
        <v>270</v>
      </c>
      <c r="B7" s="37" t="s">
        <v>523</v>
      </c>
    </row>
    <row r="8" spans="1:11" s="37" customFormat="1" x14ac:dyDescent="0.25">
      <c r="A8" s="46" t="s">
        <v>457</v>
      </c>
      <c r="B8" s="55" t="s">
        <v>458</v>
      </c>
    </row>
    <row r="9" spans="1:11" s="37" customFormat="1" x14ac:dyDescent="0.25">
      <c r="A9" s="34" t="s">
        <v>701</v>
      </c>
      <c r="B9" s="55"/>
    </row>
    <row r="10" spans="1:11" s="37" customFormat="1" x14ac:dyDescent="0.25">
      <c r="A10" s="43"/>
    </row>
    <row r="11" spans="1:11" s="37" customFormat="1" x14ac:dyDescent="0.25">
      <c r="A11" s="49" t="s">
        <v>454</v>
      </c>
    </row>
    <row r="12" spans="1:11" s="4" customFormat="1" ht="45" x14ac:dyDescent="0.25">
      <c r="B12" s="91" t="s">
        <v>61</v>
      </c>
      <c r="C12" s="91" t="s">
        <v>407</v>
      </c>
      <c r="D12" s="91" t="s">
        <v>408</v>
      </c>
    </row>
    <row r="13" spans="1:11" x14ac:dyDescent="0.25">
      <c r="A13" s="76">
        <v>37894</v>
      </c>
      <c r="B13" s="68">
        <v>410</v>
      </c>
      <c r="C13" s="68">
        <v>7451</v>
      </c>
      <c r="D13" s="68">
        <v>-7041</v>
      </c>
    </row>
    <row r="14" spans="1:11" x14ac:dyDescent="0.25">
      <c r="A14" s="76">
        <v>37986</v>
      </c>
      <c r="B14" s="68">
        <v>344</v>
      </c>
      <c r="C14" s="68">
        <v>8947</v>
      </c>
      <c r="D14" s="68">
        <v>-8603</v>
      </c>
    </row>
    <row r="15" spans="1:11" x14ac:dyDescent="0.25">
      <c r="A15" s="76">
        <v>38077</v>
      </c>
      <c r="B15" s="68">
        <v>686</v>
      </c>
      <c r="C15" s="68">
        <v>8231</v>
      </c>
      <c r="D15" s="68">
        <v>-7545</v>
      </c>
    </row>
    <row r="16" spans="1:11" x14ac:dyDescent="0.25">
      <c r="A16" s="76">
        <v>38168</v>
      </c>
      <c r="B16" s="68">
        <v>655</v>
      </c>
      <c r="C16" s="68">
        <v>8096</v>
      </c>
      <c r="D16" s="68">
        <v>-7441</v>
      </c>
    </row>
    <row r="17" spans="1:4" x14ac:dyDescent="0.25">
      <c r="A17" s="76">
        <v>38260</v>
      </c>
      <c r="B17" s="68">
        <v>463</v>
      </c>
      <c r="C17" s="68">
        <v>6948</v>
      </c>
      <c r="D17" s="68">
        <v>-6485</v>
      </c>
    </row>
    <row r="18" spans="1:4" x14ac:dyDescent="0.25">
      <c r="A18" s="76">
        <v>38352</v>
      </c>
      <c r="B18" s="68">
        <v>508</v>
      </c>
      <c r="C18" s="68">
        <v>8702</v>
      </c>
      <c r="D18" s="68">
        <v>-8194</v>
      </c>
    </row>
    <row r="19" spans="1:4" x14ac:dyDescent="0.25">
      <c r="A19" s="76">
        <v>38442</v>
      </c>
      <c r="B19" s="68">
        <v>739</v>
      </c>
      <c r="C19" s="68">
        <v>8076</v>
      </c>
      <c r="D19" s="68">
        <v>-7337</v>
      </c>
    </row>
    <row r="20" spans="1:4" x14ac:dyDescent="0.25">
      <c r="A20" s="76">
        <v>38533</v>
      </c>
      <c r="B20" s="68">
        <v>531</v>
      </c>
      <c r="C20" s="68">
        <v>7576</v>
      </c>
      <c r="D20" s="68">
        <v>-7045</v>
      </c>
    </row>
    <row r="21" spans="1:4" x14ac:dyDescent="0.25">
      <c r="A21" s="76">
        <v>38625</v>
      </c>
      <c r="B21" s="68">
        <v>992</v>
      </c>
      <c r="C21" s="68">
        <v>7042</v>
      </c>
      <c r="D21" s="68">
        <v>-6050</v>
      </c>
    </row>
    <row r="22" spans="1:4" x14ac:dyDescent="0.25">
      <c r="A22" s="76">
        <v>38717</v>
      </c>
      <c r="B22" s="68">
        <v>556</v>
      </c>
      <c r="C22" s="68">
        <v>8371</v>
      </c>
      <c r="D22" s="68">
        <v>-7815</v>
      </c>
    </row>
    <row r="23" spans="1:4" x14ac:dyDescent="0.25">
      <c r="A23" s="76">
        <v>38807</v>
      </c>
      <c r="B23" s="68">
        <v>1387</v>
      </c>
      <c r="C23" s="68">
        <v>8106</v>
      </c>
      <c r="D23" s="68">
        <v>-6719</v>
      </c>
    </row>
    <row r="24" spans="1:4" x14ac:dyDescent="0.25">
      <c r="A24" s="76">
        <v>38898</v>
      </c>
      <c r="B24" s="68">
        <v>998</v>
      </c>
      <c r="C24" s="68">
        <v>7822</v>
      </c>
      <c r="D24" s="68">
        <v>-6824</v>
      </c>
    </row>
    <row r="25" spans="1:4" x14ac:dyDescent="0.25">
      <c r="A25" s="76">
        <v>38990</v>
      </c>
      <c r="B25" s="68">
        <v>1076</v>
      </c>
      <c r="C25" s="68">
        <v>7684</v>
      </c>
      <c r="D25" s="68">
        <v>-6608</v>
      </c>
    </row>
    <row r="26" spans="1:4" x14ac:dyDescent="0.25">
      <c r="A26" s="76">
        <v>39082</v>
      </c>
      <c r="B26" s="68">
        <v>1152</v>
      </c>
      <c r="C26" s="68">
        <v>9791</v>
      </c>
      <c r="D26" s="68">
        <v>-8639</v>
      </c>
    </row>
    <row r="27" spans="1:4" x14ac:dyDescent="0.25">
      <c r="A27" s="76">
        <v>39172</v>
      </c>
      <c r="B27" s="68">
        <v>1490</v>
      </c>
      <c r="C27" s="68">
        <v>9330</v>
      </c>
      <c r="D27" s="68">
        <v>-7840</v>
      </c>
    </row>
    <row r="28" spans="1:4" x14ac:dyDescent="0.25">
      <c r="A28" s="76">
        <v>39263</v>
      </c>
      <c r="B28" s="68">
        <v>1644</v>
      </c>
      <c r="C28" s="68">
        <v>9667</v>
      </c>
      <c r="D28" s="68">
        <v>-8023</v>
      </c>
    </row>
    <row r="29" spans="1:4" x14ac:dyDescent="0.25">
      <c r="A29" s="76">
        <v>39355</v>
      </c>
      <c r="B29" s="68">
        <v>932</v>
      </c>
      <c r="C29" s="68">
        <v>8460</v>
      </c>
      <c r="D29" s="68">
        <v>-7528</v>
      </c>
    </row>
    <row r="30" spans="1:4" x14ac:dyDescent="0.25">
      <c r="A30" s="76">
        <v>39447</v>
      </c>
      <c r="B30" s="68">
        <v>789</v>
      </c>
      <c r="C30" s="68">
        <v>10096</v>
      </c>
      <c r="D30" s="68">
        <v>-9307</v>
      </c>
    </row>
    <row r="31" spans="1:4" x14ac:dyDescent="0.25">
      <c r="A31" s="76">
        <v>39538</v>
      </c>
      <c r="B31" s="68">
        <v>1757</v>
      </c>
      <c r="C31" s="68">
        <v>10154</v>
      </c>
      <c r="D31" s="68">
        <v>-8397</v>
      </c>
    </row>
    <row r="32" spans="1:4" x14ac:dyDescent="0.25">
      <c r="A32" s="76">
        <v>39629</v>
      </c>
      <c r="B32" s="68">
        <v>1513</v>
      </c>
      <c r="C32" s="68">
        <v>9750</v>
      </c>
      <c r="D32" s="68">
        <v>-8237</v>
      </c>
    </row>
    <row r="33" spans="1:4" x14ac:dyDescent="0.25">
      <c r="A33" s="76">
        <v>39721</v>
      </c>
      <c r="B33" s="68">
        <v>1684</v>
      </c>
      <c r="C33" s="68">
        <v>9161</v>
      </c>
      <c r="D33" s="68">
        <v>-7477</v>
      </c>
    </row>
    <row r="34" spans="1:4" x14ac:dyDescent="0.25">
      <c r="A34" s="76">
        <v>39813</v>
      </c>
      <c r="B34" s="68">
        <v>1499</v>
      </c>
      <c r="C34" s="68">
        <v>10993</v>
      </c>
      <c r="D34" s="68">
        <v>-9494</v>
      </c>
    </row>
    <row r="35" spans="1:4" x14ac:dyDescent="0.25">
      <c r="A35" s="76">
        <v>39903</v>
      </c>
      <c r="B35" s="68">
        <v>1356</v>
      </c>
      <c r="C35" s="68">
        <v>9679</v>
      </c>
      <c r="D35" s="68">
        <v>-8323</v>
      </c>
    </row>
    <row r="36" spans="1:4" x14ac:dyDescent="0.25">
      <c r="A36" s="76">
        <v>39994</v>
      </c>
      <c r="B36" s="68">
        <v>473</v>
      </c>
      <c r="C36" s="68">
        <v>9072</v>
      </c>
      <c r="D36" s="68">
        <v>-8599</v>
      </c>
    </row>
    <row r="37" spans="1:4" x14ac:dyDescent="0.25">
      <c r="A37" s="76">
        <v>40086</v>
      </c>
      <c r="B37" s="68">
        <v>218</v>
      </c>
      <c r="C37" s="68">
        <v>7466</v>
      </c>
      <c r="D37" s="68">
        <v>-7248</v>
      </c>
    </row>
    <row r="38" spans="1:4" x14ac:dyDescent="0.25">
      <c r="A38" s="76">
        <v>40178</v>
      </c>
      <c r="B38" s="68">
        <v>398</v>
      </c>
      <c r="C38" s="68">
        <v>9214</v>
      </c>
      <c r="D38" s="68">
        <v>-8816</v>
      </c>
    </row>
    <row r="39" spans="1:4" x14ac:dyDescent="0.25">
      <c r="A39" s="76">
        <v>40268</v>
      </c>
      <c r="B39" s="68">
        <v>810</v>
      </c>
      <c r="C39" s="68">
        <v>8201</v>
      </c>
      <c r="D39" s="68">
        <v>-7391</v>
      </c>
    </row>
    <row r="40" spans="1:4" x14ac:dyDescent="0.25">
      <c r="A40" s="76">
        <v>40359</v>
      </c>
      <c r="B40" s="68">
        <v>693</v>
      </c>
      <c r="C40" s="68">
        <v>8443</v>
      </c>
      <c r="D40" s="68">
        <v>-7750</v>
      </c>
    </row>
    <row r="41" spans="1:4" x14ac:dyDescent="0.25">
      <c r="A41" s="76">
        <v>40451</v>
      </c>
      <c r="B41" s="68">
        <v>1397</v>
      </c>
      <c r="C41" s="68">
        <v>8264</v>
      </c>
      <c r="D41" s="68">
        <v>-6867</v>
      </c>
    </row>
    <row r="42" spans="1:4" x14ac:dyDescent="0.25">
      <c r="A42" s="76">
        <v>40543</v>
      </c>
      <c r="B42" s="68">
        <v>1557</v>
      </c>
      <c r="C42" s="68">
        <v>10149</v>
      </c>
      <c r="D42" s="68">
        <v>-8592</v>
      </c>
    </row>
    <row r="43" spans="1:4" x14ac:dyDescent="0.25">
      <c r="A43" s="76">
        <v>40633</v>
      </c>
      <c r="B43" s="68">
        <v>2038</v>
      </c>
      <c r="C43" s="68">
        <v>9350</v>
      </c>
      <c r="D43" s="68">
        <v>-7312</v>
      </c>
    </row>
    <row r="44" spans="1:4" x14ac:dyDescent="0.25">
      <c r="A44" s="76">
        <v>40724</v>
      </c>
      <c r="B44" s="68">
        <v>2041</v>
      </c>
      <c r="C44" s="68">
        <v>9525</v>
      </c>
      <c r="D44" s="68">
        <v>-7484</v>
      </c>
    </row>
    <row r="45" spans="1:4" x14ac:dyDescent="0.25">
      <c r="A45" s="76">
        <v>40816</v>
      </c>
      <c r="B45" s="68">
        <v>1444</v>
      </c>
      <c r="C45" s="68">
        <v>8804</v>
      </c>
      <c r="D45" s="68">
        <v>-7360</v>
      </c>
    </row>
    <row r="46" spans="1:4" x14ac:dyDescent="0.25">
      <c r="A46" s="76">
        <v>40908</v>
      </c>
      <c r="B46" s="68">
        <v>2137</v>
      </c>
      <c r="C46" s="68">
        <v>11166</v>
      </c>
      <c r="D46" s="68">
        <v>-9029</v>
      </c>
    </row>
    <row r="47" spans="1:4" x14ac:dyDescent="0.25">
      <c r="A47" s="76">
        <v>40999</v>
      </c>
      <c r="B47" s="68">
        <v>2672</v>
      </c>
      <c r="C47" s="68">
        <v>10283</v>
      </c>
      <c r="D47" s="68">
        <v>-7611</v>
      </c>
    </row>
    <row r="48" spans="1:4" x14ac:dyDescent="0.25">
      <c r="A48" s="76">
        <v>41090</v>
      </c>
      <c r="B48" s="68">
        <v>2356</v>
      </c>
      <c r="C48" s="68">
        <v>9856</v>
      </c>
      <c r="D48" s="68">
        <v>-7500</v>
      </c>
    </row>
    <row r="49" spans="1:4" x14ac:dyDescent="0.25">
      <c r="A49" s="76">
        <v>41182</v>
      </c>
      <c r="B49" s="68">
        <v>1484</v>
      </c>
      <c r="C49" s="68">
        <v>8502</v>
      </c>
      <c r="D49" s="68">
        <v>-7018</v>
      </c>
    </row>
    <row r="50" spans="1:4" x14ac:dyDescent="0.25">
      <c r="A50" s="76">
        <v>41274</v>
      </c>
      <c r="B50" s="68">
        <v>1592</v>
      </c>
      <c r="C50" s="68">
        <v>9691</v>
      </c>
      <c r="D50" s="68">
        <v>-8099</v>
      </c>
    </row>
    <row r="51" spans="1:4" x14ac:dyDescent="0.25">
      <c r="A51" s="76">
        <v>41364</v>
      </c>
      <c r="B51" s="68">
        <v>1601</v>
      </c>
      <c r="C51" s="68">
        <v>9818</v>
      </c>
      <c r="D51" s="68">
        <v>-8217</v>
      </c>
    </row>
    <row r="52" spans="1:4" x14ac:dyDescent="0.25">
      <c r="A52" s="76">
        <v>41455</v>
      </c>
      <c r="B52" s="68">
        <v>999</v>
      </c>
      <c r="C52" s="68">
        <v>9472</v>
      </c>
      <c r="D52" s="68">
        <v>-8473</v>
      </c>
    </row>
    <row r="53" spans="1:4" x14ac:dyDescent="0.25">
      <c r="A53" s="76">
        <v>41547</v>
      </c>
      <c r="B53" s="68">
        <v>-32</v>
      </c>
      <c r="C53" s="68">
        <v>7907</v>
      </c>
      <c r="D53" s="68">
        <v>-7939</v>
      </c>
    </row>
    <row r="54" spans="1:4" x14ac:dyDescent="0.25">
      <c r="A54" s="76">
        <v>41639</v>
      </c>
      <c r="B54" s="68">
        <v>-459</v>
      </c>
      <c r="C54" s="68">
        <v>9189</v>
      </c>
      <c r="D54" s="68">
        <v>-9648</v>
      </c>
    </row>
    <row r="55" spans="1:4" x14ac:dyDescent="0.25">
      <c r="A55" s="76">
        <v>41729</v>
      </c>
      <c r="B55" s="68">
        <v>-570</v>
      </c>
      <c r="C55" s="68">
        <v>8540</v>
      </c>
      <c r="D55" s="68">
        <v>-9110</v>
      </c>
    </row>
    <row r="56" spans="1:4" x14ac:dyDescent="0.25">
      <c r="A56" s="76">
        <v>41820</v>
      </c>
      <c r="B56" s="68">
        <v>-663</v>
      </c>
      <c r="C56" s="68">
        <v>8068</v>
      </c>
      <c r="D56" s="68">
        <v>-8731</v>
      </c>
    </row>
    <row r="57" spans="1:4" x14ac:dyDescent="0.25">
      <c r="A57" s="76">
        <v>41912</v>
      </c>
      <c r="B57" s="68">
        <v>-696</v>
      </c>
      <c r="C57" s="68">
        <v>6643</v>
      </c>
      <c r="D57" s="68">
        <v>-7339</v>
      </c>
    </row>
    <row r="58" spans="1:4" x14ac:dyDescent="0.25">
      <c r="A58" s="76">
        <v>42004</v>
      </c>
      <c r="B58" s="68">
        <v>-1058</v>
      </c>
      <c r="C58" s="68">
        <v>8307</v>
      </c>
      <c r="D58" s="68">
        <v>-9365</v>
      </c>
    </row>
    <row r="59" spans="1:4" x14ac:dyDescent="0.25">
      <c r="A59" s="76">
        <v>42094</v>
      </c>
      <c r="B59" s="68">
        <v>-1188</v>
      </c>
      <c r="C59" s="68">
        <v>7528</v>
      </c>
      <c r="D59" s="68">
        <v>-8716</v>
      </c>
    </row>
    <row r="60" spans="1:4" x14ac:dyDescent="0.25">
      <c r="A60" s="76">
        <v>42185</v>
      </c>
      <c r="B60" s="68">
        <v>-1336</v>
      </c>
      <c r="C60" s="68">
        <v>7884</v>
      </c>
      <c r="D60" s="68">
        <v>-9220</v>
      </c>
    </row>
    <row r="61" spans="1:4" x14ac:dyDescent="0.25">
      <c r="A61" s="76">
        <v>42277</v>
      </c>
      <c r="B61" s="68">
        <v>-1425</v>
      </c>
      <c r="C61" s="68">
        <v>6614</v>
      </c>
      <c r="D61" s="68">
        <v>-8039</v>
      </c>
    </row>
    <row r="62" spans="1:4" x14ac:dyDescent="0.25">
      <c r="A62" s="76">
        <v>42369</v>
      </c>
      <c r="B62" s="68">
        <v>-2651</v>
      </c>
      <c r="C62" s="68">
        <v>7514</v>
      </c>
      <c r="D62" s="68">
        <v>-10165</v>
      </c>
    </row>
    <row r="63" spans="1:4" x14ac:dyDescent="0.25">
      <c r="A63" s="76">
        <v>42460</v>
      </c>
      <c r="B63" s="68">
        <v>-2511</v>
      </c>
      <c r="C63" s="68">
        <v>7385</v>
      </c>
      <c r="D63" s="68">
        <v>-9896</v>
      </c>
    </row>
    <row r="64" spans="1:4" x14ac:dyDescent="0.25">
      <c r="A64" s="76">
        <v>42551</v>
      </c>
      <c r="B64" s="68">
        <v>-3423</v>
      </c>
      <c r="C64" s="68">
        <v>7488</v>
      </c>
      <c r="D64" s="68">
        <v>-10911</v>
      </c>
    </row>
    <row r="65" spans="1:4" x14ac:dyDescent="0.25">
      <c r="A65" s="76">
        <v>42643</v>
      </c>
      <c r="B65" s="68">
        <v>-2395</v>
      </c>
      <c r="C65" s="68">
        <v>7189</v>
      </c>
      <c r="D65" s="68">
        <v>-9584</v>
      </c>
    </row>
    <row r="66" spans="1:4" x14ac:dyDescent="0.25">
      <c r="A66" s="76">
        <v>42735</v>
      </c>
      <c r="B66" s="68">
        <v>-3669</v>
      </c>
      <c r="C66" s="68">
        <v>9210</v>
      </c>
      <c r="D66" s="68">
        <v>-12879</v>
      </c>
    </row>
    <row r="67" spans="1:4" x14ac:dyDescent="0.25">
      <c r="A67" s="76">
        <v>42825</v>
      </c>
      <c r="B67" s="68">
        <v>-3088</v>
      </c>
      <c r="C67" s="68">
        <v>8035</v>
      </c>
      <c r="D67" s="68">
        <v>-11123</v>
      </c>
    </row>
    <row r="68" spans="1:4" x14ac:dyDescent="0.25">
      <c r="A68" s="76">
        <v>42916</v>
      </c>
      <c r="B68" s="68">
        <v>-2749</v>
      </c>
      <c r="C68" s="68">
        <v>8416</v>
      </c>
      <c r="D68" s="68">
        <v>-11165</v>
      </c>
    </row>
    <row r="69" spans="1:4" x14ac:dyDescent="0.25">
      <c r="A69" s="76">
        <v>43008</v>
      </c>
      <c r="B69" s="68">
        <v>-2288</v>
      </c>
      <c r="C69" s="68">
        <v>7587</v>
      </c>
      <c r="D69" s="68">
        <v>-9875</v>
      </c>
    </row>
    <row r="70" spans="1:4" x14ac:dyDescent="0.25">
      <c r="A70" s="76">
        <v>43100</v>
      </c>
      <c r="B70" s="68">
        <v>-2746</v>
      </c>
      <c r="C70" s="68">
        <v>9646</v>
      </c>
      <c r="D70" s="68">
        <v>-12392</v>
      </c>
    </row>
    <row r="71" spans="1:4" x14ac:dyDescent="0.25">
      <c r="A71" s="76">
        <v>43190</v>
      </c>
      <c r="B71" s="68">
        <v>-1861</v>
      </c>
      <c r="C71" s="68">
        <v>8687</v>
      </c>
      <c r="D71" s="68">
        <v>-10548</v>
      </c>
    </row>
    <row r="72" spans="1:4" x14ac:dyDescent="0.25">
      <c r="A72" s="76">
        <v>43281</v>
      </c>
      <c r="B72" s="68">
        <v>-1878</v>
      </c>
      <c r="C72" s="68">
        <v>8869</v>
      </c>
      <c r="D72" s="68">
        <v>-10747</v>
      </c>
    </row>
    <row r="73" spans="1:4" x14ac:dyDescent="0.25">
      <c r="A73" s="76">
        <v>43373</v>
      </c>
      <c r="B73" s="68">
        <v>-847</v>
      </c>
      <c r="C73" s="68">
        <v>8280</v>
      </c>
      <c r="D73" s="68">
        <v>-9127</v>
      </c>
    </row>
    <row r="74" spans="1:4" x14ac:dyDescent="0.25">
      <c r="A74" s="76">
        <v>43465</v>
      </c>
      <c r="B74" s="68">
        <v>-1913</v>
      </c>
      <c r="C74" s="68">
        <v>10491</v>
      </c>
      <c r="D74" s="68">
        <v>-12404</v>
      </c>
    </row>
    <row r="75" spans="1:4" x14ac:dyDescent="0.25">
      <c r="A75" s="76">
        <v>43555</v>
      </c>
      <c r="B75" s="68">
        <v>-453</v>
      </c>
      <c r="C75" s="68">
        <v>9911</v>
      </c>
      <c r="D75" s="68">
        <v>-10364</v>
      </c>
    </row>
    <row r="76" spans="1:4" x14ac:dyDescent="0.25">
      <c r="A76" s="76">
        <v>43646</v>
      </c>
      <c r="B76" s="68">
        <v>-194</v>
      </c>
      <c r="C76" s="68">
        <v>10546</v>
      </c>
      <c r="D76" s="68">
        <v>-10740</v>
      </c>
    </row>
    <row r="77" spans="1:4" x14ac:dyDescent="0.25">
      <c r="A77" s="76">
        <v>43738</v>
      </c>
      <c r="B77" s="68">
        <v>-195</v>
      </c>
      <c r="C77" s="68">
        <v>8774</v>
      </c>
      <c r="D77" s="68">
        <v>-8969</v>
      </c>
    </row>
    <row r="78" spans="1:4" x14ac:dyDescent="0.25">
      <c r="A78" s="76">
        <v>43830</v>
      </c>
      <c r="B78" s="68">
        <v>-304</v>
      </c>
      <c r="C78" s="68">
        <v>10731</v>
      </c>
      <c r="D78" s="68">
        <v>-11035</v>
      </c>
    </row>
    <row r="79" spans="1:4" x14ac:dyDescent="0.25">
      <c r="A79" s="76">
        <v>43921</v>
      </c>
      <c r="B79" s="68">
        <v>505</v>
      </c>
      <c r="C79" s="68">
        <v>7666</v>
      </c>
      <c r="D79" s="68">
        <v>-7161</v>
      </c>
    </row>
    <row r="80" spans="1:4" x14ac:dyDescent="0.25">
      <c r="A80" s="76">
        <v>44012</v>
      </c>
      <c r="B80" s="68">
        <v>262</v>
      </c>
      <c r="C80" s="68">
        <v>7311</v>
      </c>
      <c r="D80" s="68">
        <v>-7049</v>
      </c>
    </row>
    <row r="81" spans="1:4" x14ac:dyDescent="0.25">
      <c r="A81" s="76">
        <v>44104</v>
      </c>
      <c r="B81" s="68">
        <v>2831</v>
      </c>
      <c r="C81" s="68">
        <v>6833</v>
      </c>
      <c r="D81" s="68">
        <v>-4002</v>
      </c>
    </row>
    <row r="82" spans="1:4" x14ac:dyDescent="0.25">
      <c r="A82" s="76">
        <v>44196</v>
      </c>
      <c r="B82" s="68">
        <v>3941</v>
      </c>
      <c r="C82" s="68">
        <v>9207</v>
      </c>
      <c r="D82" s="68">
        <v>-5266</v>
      </c>
    </row>
    <row r="83" spans="1:4" x14ac:dyDescent="0.25">
      <c r="A83" s="76">
        <v>44286</v>
      </c>
      <c r="B83" s="68">
        <v>4062</v>
      </c>
      <c r="C83" s="68">
        <v>9312</v>
      </c>
      <c r="D83" s="68">
        <v>-5250</v>
      </c>
    </row>
    <row r="84" spans="1:4" x14ac:dyDescent="0.25">
      <c r="A84" s="76">
        <v>44377</v>
      </c>
      <c r="B84" s="68">
        <v>3169</v>
      </c>
      <c r="C84" s="68">
        <v>11121</v>
      </c>
      <c r="D84" s="68">
        <v>-7952</v>
      </c>
    </row>
    <row r="85" spans="1:4" x14ac:dyDescent="0.25">
      <c r="A85" s="76">
        <v>44469</v>
      </c>
      <c r="B85" s="68">
        <v>312</v>
      </c>
      <c r="C85" s="68">
        <v>13234</v>
      </c>
      <c r="D85" s="68">
        <v>-12922</v>
      </c>
    </row>
    <row r="86" spans="1:4" x14ac:dyDescent="0.25">
      <c r="A86" s="76">
        <v>44561</v>
      </c>
      <c r="B86" s="68">
        <v>5181</v>
      </c>
      <c r="C86" s="68">
        <v>13392</v>
      </c>
      <c r="D86" s="68">
        <v>-8211</v>
      </c>
    </row>
    <row r="87" spans="1:4" x14ac:dyDescent="0.25">
      <c r="A87" s="76">
        <v>44651</v>
      </c>
      <c r="B87" s="68">
        <v>2647</v>
      </c>
      <c r="C87" s="68">
        <v>9724</v>
      </c>
      <c r="D87" s="68">
        <v>-7077</v>
      </c>
    </row>
    <row r="88" spans="1:4" x14ac:dyDescent="0.25">
      <c r="A88" s="76">
        <v>44742</v>
      </c>
      <c r="B88" s="68">
        <v>2199</v>
      </c>
      <c r="C88" s="68">
        <v>9028</v>
      </c>
      <c r="D88" s="68">
        <v>-6829</v>
      </c>
    </row>
    <row r="89" spans="1:4" x14ac:dyDescent="0.25">
      <c r="A89" s="76">
        <v>44834</v>
      </c>
      <c r="B89" s="68">
        <v>2634</v>
      </c>
      <c r="C89" s="68">
        <v>7689</v>
      </c>
      <c r="D89" s="68">
        <v>-5055</v>
      </c>
    </row>
    <row r="90" spans="1:4" x14ac:dyDescent="0.25">
      <c r="A90" s="76">
        <v>44926</v>
      </c>
      <c r="B90" s="68">
        <v>3113</v>
      </c>
      <c r="C90" s="68">
        <v>10635</v>
      </c>
      <c r="D90" s="68">
        <v>-7522</v>
      </c>
    </row>
    <row r="91" spans="1:4" x14ac:dyDescent="0.25">
      <c r="A91" s="76">
        <v>45016</v>
      </c>
      <c r="B91" s="68">
        <v>3175</v>
      </c>
      <c r="C91" s="68">
        <v>9432</v>
      </c>
      <c r="D91" s="68">
        <v>-6257</v>
      </c>
    </row>
    <row r="92" spans="1:4" x14ac:dyDescent="0.25">
      <c r="A92" s="76">
        <v>45107</v>
      </c>
      <c r="B92" s="68">
        <v>2708</v>
      </c>
      <c r="C92" s="68">
        <v>9021</v>
      </c>
      <c r="D92" s="68">
        <v>-6313</v>
      </c>
    </row>
    <row r="93" spans="1:4" x14ac:dyDescent="0.25">
      <c r="A93" s="76">
        <v>45199</v>
      </c>
      <c r="B93" s="68">
        <v>2237</v>
      </c>
      <c r="C93" s="68">
        <v>8234</v>
      </c>
      <c r="D93" s="68">
        <v>-5997</v>
      </c>
    </row>
    <row r="95" spans="1:4" x14ac:dyDescent="0.25">
      <c r="A95" s="46" t="s">
        <v>459</v>
      </c>
      <c r="B95" s="37"/>
      <c r="C95" s="37"/>
    </row>
    <row r="96" spans="1:4" x14ac:dyDescent="0.25">
      <c r="A96" s="37" t="s">
        <v>494</v>
      </c>
      <c r="B96" s="37"/>
      <c r="C96" s="37"/>
    </row>
    <row r="97" spans="1:4" x14ac:dyDescent="0.25">
      <c r="B97" s="37"/>
      <c r="C97" s="37"/>
    </row>
    <row r="98" spans="1:4" x14ac:dyDescent="0.25">
      <c r="A98" s="46" t="s">
        <v>455</v>
      </c>
      <c r="B98" s="37"/>
      <c r="C98" s="37"/>
    </row>
    <row r="99" spans="1:4" ht="45" x14ac:dyDescent="0.25">
      <c r="A99" s="4"/>
      <c r="B99" s="91" t="s">
        <v>61</v>
      </c>
      <c r="C99" s="91" t="s">
        <v>407</v>
      </c>
      <c r="D99" s="91" t="s">
        <v>408</v>
      </c>
    </row>
    <row r="100" spans="1:4" ht="30" x14ac:dyDescent="0.25">
      <c r="B100" s="91" t="s">
        <v>556</v>
      </c>
      <c r="C100" s="91" t="s">
        <v>556</v>
      </c>
      <c r="D100" s="91" t="s">
        <v>556</v>
      </c>
    </row>
    <row r="101" spans="1:4" x14ac:dyDescent="0.25">
      <c r="A101" s="76">
        <v>37894</v>
      </c>
      <c r="B101" s="68">
        <v>-784</v>
      </c>
      <c r="C101" s="68">
        <v>31737</v>
      </c>
      <c r="D101" s="68">
        <v>32521</v>
      </c>
    </row>
    <row r="102" spans="1:4" x14ac:dyDescent="0.25">
      <c r="A102" s="76">
        <v>37986</v>
      </c>
      <c r="B102" s="68">
        <v>459</v>
      </c>
      <c r="C102" s="68">
        <v>32249</v>
      </c>
      <c r="D102" s="68">
        <v>31790</v>
      </c>
    </row>
    <row r="103" spans="1:4" x14ac:dyDescent="0.25">
      <c r="A103" s="76">
        <v>38077</v>
      </c>
      <c r="B103" s="68">
        <v>1431</v>
      </c>
      <c r="C103" s="68">
        <v>32451</v>
      </c>
      <c r="D103" s="68">
        <v>31020</v>
      </c>
    </row>
    <row r="104" spans="1:4" x14ac:dyDescent="0.25">
      <c r="A104" s="76">
        <v>38168</v>
      </c>
      <c r="B104" s="68">
        <v>2095</v>
      </c>
      <c r="C104" s="68">
        <v>32725</v>
      </c>
      <c r="D104" s="68">
        <v>30630</v>
      </c>
    </row>
    <row r="105" spans="1:4" x14ac:dyDescent="0.25">
      <c r="A105" s="76">
        <v>38260</v>
      </c>
      <c r="B105" s="68">
        <v>2148</v>
      </c>
      <c r="C105" s="68">
        <v>32222</v>
      </c>
      <c r="D105" s="68">
        <v>30074</v>
      </c>
    </row>
    <row r="106" spans="1:4" x14ac:dyDescent="0.25">
      <c r="A106" s="76">
        <v>38352</v>
      </c>
      <c r="B106" s="68">
        <v>2312</v>
      </c>
      <c r="C106" s="68">
        <v>31977</v>
      </c>
      <c r="D106" s="68">
        <v>29665</v>
      </c>
    </row>
    <row r="107" spans="1:4" x14ac:dyDescent="0.25">
      <c r="A107" s="76">
        <v>38442</v>
      </c>
      <c r="B107" s="68">
        <v>2365</v>
      </c>
      <c r="C107" s="68">
        <v>31822</v>
      </c>
      <c r="D107" s="68">
        <v>29457</v>
      </c>
    </row>
    <row r="108" spans="1:4" x14ac:dyDescent="0.25">
      <c r="A108" s="76">
        <v>38533</v>
      </c>
      <c r="B108" s="68">
        <v>2241</v>
      </c>
      <c r="C108" s="68">
        <v>31302</v>
      </c>
      <c r="D108" s="68">
        <v>29061</v>
      </c>
    </row>
    <row r="109" spans="1:4" x14ac:dyDescent="0.25">
      <c r="A109" s="76">
        <v>38625</v>
      </c>
      <c r="B109" s="68">
        <v>2770</v>
      </c>
      <c r="C109" s="68">
        <v>31396</v>
      </c>
      <c r="D109" s="68">
        <v>28626</v>
      </c>
    </row>
    <row r="110" spans="1:4" x14ac:dyDescent="0.25">
      <c r="A110" s="76">
        <v>38717</v>
      </c>
      <c r="B110" s="68">
        <v>2818</v>
      </c>
      <c r="C110" s="68">
        <v>31065</v>
      </c>
      <c r="D110" s="68">
        <v>28247</v>
      </c>
    </row>
    <row r="111" spans="1:4" x14ac:dyDescent="0.25">
      <c r="A111" s="76">
        <v>38807</v>
      </c>
      <c r="B111" s="68">
        <v>3466</v>
      </c>
      <c r="C111" s="68">
        <v>31095</v>
      </c>
      <c r="D111" s="68">
        <v>27629</v>
      </c>
    </row>
    <row r="112" spans="1:4" x14ac:dyDescent="0.25">
      <c r="A112" s="76">
        <v>38898</v>
      </c>
      <c r="B112" s="68">
        <v>3933</v>
      </c>
      <c r="C112" s="68">
        <v>31341</v>
      </c>
      <c r="D112" s="68">
        <v>27408</v>
      </c>
    </row>
    <row r="113" spans="1:4" x14ac:dyDescent="0.25">
      <c r="A113" s="76">
        <v>38990</v>
      </c>
      <c r="B113" s="68">
        <v>4017</v>
      </c>
      <c r="C113" s="68">
        <v>31983</v>
      </c>
      <c r="D113" s="68">
        <v>27966</v>
      </c>
    </row>
    <row r="114" spans="1:4" x14ac:dyDescent="0.25">
      <c r="A114" s="76">
        <v>39082</v>
      </c>
      <c r="B114" s="68">
        <v>4613</v>
      </c>
      <c r="C114" s="68">
        <v>33403</v>
      </c>
      <c r="D114" s="68">
        <v>28790</v>
      </c>
    </row>
    <row r="115" spans="1:4" x14ac:dyDescent="0.25">
      <c r="A115" s="76">
        <v>39172</v>
      </c>
      <c r="B115" s="68">
        <v>4716</v>
      </c>
      <c r="C115" s="68">
        <v>34627</v>
      </c>
      <c r="D115" s="68">
        <v>29911</v>
      </c>
    </row>
    <row r="116" spans="1:4" x14ac:dyDescent="0.25">
      <c r="A116" s="76">
        <v>39263</v>
      </c>
      <c r="B116" s="68">
        <v>5362</v>
      </c>
      <c r="C116" s="68">
        <v>36472</v>
      </c>
      <c r="D116" s="68">
        <v>31110</v>
      </c>
    </row>
    <row r="117" spans="1:4" x14ac:dyDescent="0.25">
      <c r="A117" s="76">
        <v>39355</v>
      </c>
      <c r="B117" s="68">
        <v>5218</v>
      </c>
      <c r="C117" s="68">
        <v>37248</v>
      </c>
      <c r="D117" s="68">
        <v>32030</v>
      </c>
    </row>
    <row r="118" spans="1:4" x14ac:dyDescent="0.25">
      <c r="A118" s="76">
        <v>39447</v>
      </c>
      <c r="B118" s="68">
        <v>4855</v>
      </c>
      <c r="C118" s="68">
        <v>37553</v>
      </c>
      <c r="D118" s="68">
        <v>32698</v>
      </c>
    </row>
    <row r="119" spans="1:4" x14ac:dyDescent="0.25">
      <c r="A119" s="76">
        <v>39538</v>
      </c>
      <c r="B119" s="68">
        <v>5122</v>
      </c>
      <c r="C119" s="68">
        <v>38377</v>
      </c>
      <c r="D119" s="68">
        <v>33255</v>
      </c>
    </row>
    <row r="120" spans="1:4" x14ac:dyDescent="0.25">
      <c r="A120" s="76">
        <v>39629</v>
      </c>
      <c r="B120" s="68">
        <v>4991</v>
      </c>
      <c r="C120" s="68">
        <v>38460</v>
      </c>
      <c r="D120" s="68">
        <v>33469</v>
      </c>
    </row>
    <row r="121" spans="1:4" x14ac:dyDescent="0.25">
      <c r="A121" s="76">
        <v>39721</v>
      </c>
      <c r="B121" s="68">
        <v>5743</v>
      </c>
      <c r="C121" s="68">
        <v>39161</v>
      </c>
      <c r="D121" s="68">
        <v>33418</v>
      </c>
    </row>
    <row r="122" spans="1:4" x14ac:dyDescent="0.25">
      <c r="A122" s="76">
        <v>39813</v>
      </c>
      <c r="B122" s="68">
        <v>6453</v>
      </c>
      <c r="C122" s="68">
        <v>40058</v>
      </c>
      <c r="D122" s="68">
        <v>33605</v>
      </c>
    </row>
    <row r="123" spans="1:4" x14ac:dyDescent="0.25">
      <c r="A123" s="76">
        <v>39903</v>
      </c>
      <c r="B123" s="68">
        <v>6052</v>
      </c>
      <c r="C123" s="68">
        <v>39583</v>
      </c>
      <c r="D123" s="68">
        <v>33531</v>
      </c>
    </row>
    <row r="124" spans="1:4" x14ac:dyDescent="0.25">
      <c r="A124" s="76">
        <v>39994</v>
      </c>
      <c r="B124" s="68">
        <v>5012</v>
      </c>
      <c r="C124" s="68">
        <v>38905</v>
      </c>
      <c r="D124" s="68">
        <v>33893</v>
      </c>
    </row>
    <row r="125" spans="1:4" x14ac:dyDescent="0.25">
      <c r="A125" s="76">
        <v>40086</v>
      </c>
      <c r="B125" s="68">
        <v>3546</v>
      </c>
      <c r="C125" s="68">
        <v>37210</v>
      </c>
      <c r="D125" s="68">
        <v>33664</v>
      </c>
    </row>
    <row r="126" spans="1:4" x14ac:dyDescent="0.25">
      <c r="A126" s="76">
        <v>40178</v>
      </c>
      <c r="B126" s="68">
        <v>2445</v>
      </c>
      <c r="C126" s="68">
        <v>35431</v>
      </c>
      <c r="D126" s="68">
        <v>32986</v>
      </c>
    </row>
    <row r="127" spans="1:4" x14ac:dyDescent="0.25">
      <c r="A127" s="76">
        <v>40268</v>
      </c>
      <c r="B127" s="68">
        <v>1899</v>
      </c>
      <c r="C127" s="68">
        <v>33953</v>
      </c>
      <c r="D127" s="68">
        <v>32054</v>
      </c>
    </row>
    <row r="128" spans="1:4" x14ac:dyDescent="0.25">
      <c r="A128" s="76">
        <v>40359</v>
      </c>
      <c r="B128" s="68">
        <v>2119</v>
      </c>
      <c r="C128" s="68">
        <v>33324</v>
      </c>
      <c r="D128" s="68">
        <v>31205</v>
      </c>
    </row>
    <row r="129" spans="1:4" x14ac:dyDescent="0.25">
      <c r="A129" s="76">
        <v>40451</v>
      </c>
      <c r="B129" s="68">
        <v>3298</v>
      </c>
      <c r="C129" s="68">
        <v>34122</v>
      </c>
      <c r="D129" s="68">
        <v>30824</v>
      </c>
    </row>
    <row r="130" spans="1:4" x14ac:dyDescent="0.25">
      <c r="A130" s="76">
        <v>40543</v>
      </c>
      <c r="B130" s="68">
        <v>4457</v>
      </c>
      <c r="C130" s="68">
        <v>35057</v>
      </c>
      <c r="D130" s="68">
        <v>30600</v>
      </c>
    </row>
    <row r="131" spans="1:4" x14ac:dyDescent="0.25">
      <c r="A131" s="76">
        <v>40633</v>
      </c>
      <c r="B131" s="68">
        <v>5685</v>
      </c>
      <c r="C131" s="68">
        <v>36206</v>
      </c>
      <c r="D131" s="68">
        <v>30521</v>
      </c>
    </row>
    <row r="132" spans="1:4" x14ac:dyDescent="0.25">
      <c r="A132" s="76">
        <v>40724</v>
      </c>
      <c r="B132" s="68">
        <v>7033</v>
      </c>
      <c r="C132" s="68">
        <v>37288</v>
      </c>
      <c r="D132" s="68">
        <v>30255</v>
      </c>
    </row>
    <row r="133" spans="1:4" x14ac:dyDescent="0.25">
      <c r="A133" s="76">
        <v>40816</v>
      </c>
      <c r="B133" s="68">
        <v>7080</v>
      </c>
      <c r="C133" s="68">
        <v>37828</v>
      </c>
      <c r="D133" s="68">
        <v>30748</v>
      </c>
    </row>
    <row r="134" spans="1:4" x14ac:dyDescent="0.25">
      <c r="A134" s="76">
        <v>40908</v>
      </c>
      <c r="B134" s="68">
        <v>7660</v>
      </c>
      <c r="C134" s="68">
        <v>38845</v>
      </c>
      <c r="D134" s="68">
        <v>31185</v>
      </c>
    </row>
    <row r="135" spans="1:4" x14ac:dyDescent="0.25">
      <c r="A135" s="76">
        <v>40999</v>
      </c>
      <c r="B135" s="68">
        <v>8294</v>
      </c>
      <c r="C135" s="68">
        <v>39778</v>
      </c>
      <c r="D135" s="68">
        <v>31484</v>
      </c>
    </row>
    <row r="136" spans="1:4" x14ac:dyDescent="0.25">
      <c r="A136" s="76">
        <v>41090</v>
      </c>
      <c r="B136" s="68">
        <v>8609</v>
      </c>
      <c r="C136" s="68">
        <v>40109</v>
      </c>
      <c r="D136" s="68">
        <v>31500</v>
      </c>
    </row>
    <row r="137" spans="1:4" x14ac:dyDescent="0.25">
      <c r="A137" s="76">
        <v>41182</v>
      </c>
      <c r="B137" s="68">
        <v>8649</v>
      </c>
      <c r="C137" s="68">
        <v>39807</v>
      </c>
      <c r="D137" s="68">
        <v>31158</v>
      </c>
    </row>
    <row r="138" spans="1:4" x14ac:dyDescent="0.25">
      <c r="A138" s="76">
        <v>41274</v>
      </c>
      <c r="B138" s="68">
        <v>8104</v>
      </c>
      <c r="C138" s="68">
        <v>38332</v>
      </c>
      <c r="D138" s="68">
        <v>30228</v>
      </c>
    </row>
    <row r="139" spans="1:4" x14ac:dyDescent="0.25">
      <c r="A139" s="76">
        <v>41364</v>
      </c>
      <c r="B139" s="68">
        <v>7033</v>
      </c>
      <c r="C139" s="68">
        <v>37867</v>
      </c>
      <c r="D139" s="68">
        <v>30834</v>
      </c>
    </row>
    <row r="140" spans="1:4" x14ac:dyDescent="0.25">
      <c r="A140" s="76">
        <v>41455</v>
      </c>
      <c r="B140" s="68">
        <v>5676</v>
      </c>
      <c r="C140" s="68">
        <v>37483</v>
      </c>
      <c r="D140" s="68">
        <v>31807</v>
      </c>
    </row>
    <row r="141" spans="1:4" x14ac:dyDescent="0.25">
      <c r="A141" s="76">
        <v>41547</v>
      </c>
      <c r="B141" s="68">
        <v>4160</v>
      </c>
      <c r="C141" s="68">
        <v>36888</v>
      </c>
      <c r="D141" s="68">
        <v>32728</v>
      </c>
    </row>
    <row r="142" spans="1:4" x14ac:dyDescent="0.25">
      <c r="A142" s="76">
        <v>41639</v>
      </c>
      <c r="B142" s="68">
        <v>2109</v>
      </c>
      <c r="C142" s="68">
        <v>36386</v>
      </c>
      <c r="D142" s="68">
        <v>34277</v>
      </c>
    </row>
    <row r="143" spans="1:4" x14ac:dyDescent="0.25">
      <c r="A143" s="76">
        <v>41729</v>
      </c>
      <c r="B143" s="68">
        <v>-62</v>
      </c>
      <c r="C143" s="68">
        <v>35108</v>
      </c>
      <c r="D143" s="68">
        <v>35170</v>
      </c>
    </row>
    <row r="144" spans="1:4" x14ac:dyDescent="0.25">
      <c r="A144" s="76">
        <v>41820</v>
      </c>
      <c r="B144" s="68">
        <v>-1724</v>
      </c>
      <c r="C144" s="68">
        <v>33704</v>
      </c>
      <c r="D144" s="68">
        <v>35428</v>
      </c>
    </row>
    <row r="145" spans="1:4" x14ac:dyDescent="0.25">
      <c r="A145" s="76">
        <v>41912</v>
      </c>
      <c r="B145" s="68">
        <v>-2388</v>
      </c>
      <c r="C145" s="68">
        <v>32440</v>
      </c>
      <c r="D145" s="68">
        <v>34828</v>
      </c>
    </row>
    <row r="146" spans="1:4" x14ac:dyDescent="0.25">
      <c r="A146" s="76">
        <v>42004</v>
      </c>
      <c r="B146" s="68">
        <v>-2987</v>
      </c>
      <c r="C146" s="68">
        <v>31558</v>
      </c>
      <c r="D146" s="68">
        <v>34545</v>
      </c>
    </row>
    <row r="147" spans="1:4" x14ac:dyDescent="0.25">
      <c r="A147" s="76">
        <v>42094</v>
      </c>
      <c r="B147" s="68">
        <v>-3605</v>
      </c>
      <c r="C147" s="68">
        <v>30546</v>
      </c>
      <c r="D147" s="68">
        <v>34151</v>
      </c>
    </row>
    <row r="148" spans="1:4" x14ac:dyDescent="0.25">
      <c r="A148" s="76">
        <v>42185</v>
      </c>
      <c r="B148" s="68">
        <v>-4278</v>
      </c>
      <c r="C148" s="68">
        <v>30362</v>
      </c>
      <c r="D148" s="68">
        <v>34640</v>
      </c>
    </row>
    <row r="149" spans="1:4" x14ac:dyDescent="0.25">
      <c r="A149" s="76">
        <v>42277</v>
      </c>
      <c r="B149" s="68">
        <v>-5007</v>
      </c>
      <c r="C149" s="68">
        <v>30333</v>
      </c>
      <c r="D149" s="68">
        <v>35340</v>
      </c>
    </row>
    <row r="150" spans="1:4" x14ac:dyDescent="0.25">
      <c r="A150" s="76">
        <v>42369</v>
      </c>
      <c r="B150" s="68">
        <v>-6600</v>
      </c>
      <c r="C150" s="68">
        <v>29540</v>
      </c>
      <c r="D150" s="68">
        <v>36140</v>
      </c>
    </row>
    <row r="151" spans="1:4" x14ac:dyDescent="0.25">
      <c r="A151" s="76">
        <v>42460</v>
      </c>
      <c r="B151" s="68">
        <v>-7923</v>
      </c>
      <c r="C151" s="68">
        <v>29397</v>
      </c>
      <c r="D151" s="68">
        <v>37320</v>
      </c>
    </row>
    <row r="152" spans="1:4" x14ac:dyDescent="0.25">
      <c r="A152" s="76">
        <v>42551</v>
      </c>
      <c r="B152" s="68">
        <v>-10010</v>
      </c>
      <c r="C152" s="68">
        <v>29001</v>
      </c>
      <c r="D152" s="68">
        <v>39011</v>
      </c>
    </row>
    <row r="153" spans="1:4" x14ac:dyDescent="0.25">
      <c r="A153" s="76">
        <v>42643</v>
      </c>
      <c r="B153" s="68">
        <v>-10980</v>
      </c>
      <c r="C153" s="68">
        <v>29576</v>
      </c>
      <c r="D153" s="68">
        <v>40556</v>
      </c>
    </row>
    <row r="154" spans="1:4" x14ac:dyDescent="0.25">
      <c r="A154" s="76">
        <v>42735</v>
      </c>
      <c r="B154" s="68">
        <v>-11998</v>
      </c>
      <c r="C154" s="68">
        <v>31272</v>
      </c>
      <c r="D154" s="68">
        <v>43270</v>
      </c>
    </row>
    <row r="155" spans="1:4" x14ac:dyDescent="0.25">
      <c r="A155" s="76">
        <v>42825</v>
      </c>
      <c r="B155" s="68">
        <v>-12575</v>
      </c>
      <c r="C155" s="68">
        <v>31922</v>
      </c>
      <c r="D155" s="68">
        <v>44497</v>
      </c>
    </row>
    <row r="156" spans="1:4" x14ac:dyDescent="0.25">
      <c r="A156" s="76">
        <v>42916</v>
      </c>
      <c r="B156" s="68">
        <v>-11901</v>
      </c>
      <c r="C156" s="68">
        <v>32850</v>
      </c>
      <c r="D156" s="68">
        <v>44751</v>
      </c>
    </row>
    <row r="157" spans="1:4" x14ac:dyDescent="0.25">
      <c r="A157" s="76">
        <v>43008</v>
      </c>
      <c r="B157" s="68">
        <v>-11794</v>
      </c>
      <c r="C157" s="68">
        <v>33248</v>
      </c>
      <c r="D157" s="68">
        <v>45042</v>
      </c>
    </row>
    <row r="158" spans="1:4" x14ac:dyDescent="0.25">
      <c r="A158" s="76">
        <v>43100</v>
      </c>
      <c r="B158" s="68">
        <v>-10871</v>
      </c>
      <c r="C158" s="68">
        <v>33684</v>
      </c>
      <c r="D158" s="68">
        <v>44555</v>
      </c>
    </row>
    <row r="159" spans="1:4" x14ac:dyDescent="0.25">
      <c r="A159" s="76">
        <v>43190</v>
      </c>
      <c r="B159" s="68">
        <v>-9644</v>
      </c>
      <c r="C159" s="68">
        <v>34336</v>
      </c>
      <c r="D159" s="68">
        <v>43980</v>
      </c>
    </row>
    <row r="160" spans="1:4" x14ac:dyDescent="0.25">
      <c r="A160" s="76">
        <v>43281</v>
      </c>
      <c r="B160" s="68">
        <v>-8773</v>
      </c>
      <c r="C160" s="68">
        <v>34789</v>
      </c>
      <c r="D160" s="68">
        <v>43562</v>
      </c>
    </row>
    <row r="161" spans="1:4" x14ac:dyDescent="0.25">
      <c r="A161" s="76">
        <v>43373</v>
      </c>
      <c r="B161" s="68">
        <v>-7332</v>
      </c>
      <c r="C161" s="68">
        <v>35482</v>
      </c>
      <c r="D161" s="68">
        <v>42814</v>
      </c>
    </row>
    <row r="162" spans="1:4" x14ac:dyDescent="0.25">
      <c r="A162" s="76">
        <v>43465</v>
      </c>
      <c r="B162" s="68">
        <v>-6499</v>
      </c>
      <c r="C162" s="68">
        <v>36327</v>
      </c>
      <c r="D162" s="68">
        <v>42826</v>
      </c>
    </row>
    <row r="163" spans="1:4" x14ac:dyDescent="0.25">
      <c r="A163" s="76">
        <v>43555</v>
      </c>
      <c r="B163" s="68">
        <v>-5091</v>
      </c>
      <c r="C163" s="68">
        <v>37551</v>
      </c>
      <c r="D163" s="68">
        <v>42642</v>
      </c>
    </row>
    <row r="164" spans="1:4" x14ac:dyDescent="0.25">
      <c r="A164" s="76">
        <v>43646</v>
      </c>
      <c r="B164" s="68">
        <v>-3407</v>
      </c>
      <c r="C164" s="68">
        <v>39228</v>
      </c>
      <c r="D164" s="68">
        <v>42635</v>
      </c>
    </row>
    <row r="165" spans="1:4" x14ac:dyDescent="0.25">
      <c r="A165" s="76">
        <v>43738</v>
      </c>
      <c r="B165" s="68">
        <v>-2755</v>
      </c>
      <c r="C165" s="68">
        <v>39722</v>
      </c>
      <c r="D165" s="68">
        <v>42477</v>
      </c>
    </row>
    <row r="166" spans="1:4" x14ac:dyDescent="0.25">
      <c r="A166" s="76">
        <v>43830</v>
      </c>
      <c r="B166" s="68">
        <v>-1146</v>
      </c>
      <c r="C166" s="68">
        <v>39962</v>
      </c>
      <c r="D166" s="68">
        <v>41108</v>
      </c>
    </row>
    <row r="167" spans="1:4" x14ac:dyDescent="0.25">
      <c r="A167" s="76">
        <v>43921</v>
      </c>
      <c r="B167" s="68">
        <v>-188</v>
      </c>
      <c r="C167" s="68">
        <v>37717</v>
      </c>
      <c r="D167" s="68">
        <v>37905</v>
      </c>
    </row>
    <row r="168" spans="1:4" x14ac:dyDescent="0.25">
      <c r="A168" s="76">
        <v>44012</v>
      </c>
      <c r="B168" s="68">
        <v>268</v>
      </c>
      <c r="C168" s="68">
        <v>34482</v>
      </c>
      <c r="D168" s="68">
        <v>34214</v>
      </c>
    </row>
    <row r="169" spans="1:4" x14ac:dyDescent="0.25">
      <c r="A169" s="76">
        <v>44104</v>
      </c>
      <c r="B169" s="68">
        <v>3294</v>
      </c>
      <c r="C169" s="68">
        <v>32541</v>
      </c>
      <c r="D169" s="68">
        <v>29247</v>
      </c>
    </row>
    <row r="170" spans="1:4" x14ac:dyDescent="0.25">
      <c r="A170" s="76">
        <v>44196</v>
      </c>
      <c r="B170" s="68">
        <v>7539</v>
      </c>
      <c r="C170" s="68">
        <v>31017</v>
      </c>
      <c r="D170" s="68">
        <v>23478</v>
      </c>
    </row>
    <row r="171" spans="1:4" x14ac:dyDescent="0.25">
      <c r="A171" s="76">
        <v>44286</v>
      </c>
      <c r="B171" s="68">
        <v>11096</v>
      </c>
      <c r="C171" s="68">
        <v>32663</v>
      </c>
      <c r="D171" s="68">
        <v>21567</v>
      </c>
    </row>
    <row r="172" spans="1:4" x14ac:dyDescent="0.25">
      <c r="A172" s="76">
        <v>44377</v>
      </c>
      <c r="B172" s="68">
        <v>14003</v>
      </c>
      <c r="C172" s="68">
        <v>36473</v>
      </c>
      <c r="D172" s="68">
        <v>22470</v>
      </c>
    </row>
    <row r="173" spans="1:4" x14ac:dyDescent="0.25">
      <c r="A173" s="76">
        <v>44469</v>
      </c>
      <c r="B173" s="68">
        <v>11484</v>
      </c>
      <c r="C173" s="68">
        <v>42874</v>
      </c>
      <c r="D173" s="68">
        <v>31390</v>
      </c>
    </row>
    <row r="174" spans="1:4" x14ac:dyDescent="0.25">
      <c r="A174" s="76">
        <v>44561</v>
      </c>
      <c r="B174" s="68">
        <v>12724</v>
      </c>
      <c r="C174" s="68">
        <v>47059</v>
      </c>
      <c r="D174" s="68">
        <v>34335</v>
      </c>
    </row>
    <row r="175" spans="1:4" x14ac:dyDescent="0.25">
      <c r="A175" s="76">
        <v>44651</v>
      </c>
      <c r="B175" s="68">
        <v>11309</v>
      </c>
      <c r="C175" s="68">
        <v>47471</v>
      </c>
      <c r="D175" s="68">
        <v>36162</v>
      </c>
    </row>
    <row r="176" spans="1:4" x14ac:dyDescent="0.25">
      <c r="A176" s="76">
        <v>44742</v>
      </c>
      <c r="B176" s="68">
        <v>10339</v>
      </c>
      <c r="C176" s="68">
        <v>45378</v>
      </c>
      <c r="D176" s="68">
        <v>35039</v>
      </c>
    </row>
    <row r="177" spans="1:4" x14ac:dyDescent="0.25">
      <c r="A177" s="76">
        <v>44834</v>
      </c>
      <c r="B177" s="68">
        <v>12661</v>
      </c>
      <c r="C177" s="68">
        <v>39833</v>
      </c>
      <c r="D177" s="68">
        <v>27172</v>
      </c>
    </row>
    <row r="178" spans="1:4" x14ac:dyDescent="0.25">
      <c r="A178" s="76">
        <v>44926</v>
      </c>
      <c r="B178" s="68">
        <v>10593</v>
      </c>
      <c r="C178" s="68">
        <v>37076</v>
      </c>
      <c r="D178" s="68">
        <v>26483</v>
      </c>
    </row>
    <row r="179" spans="1:4" x14ac:dyDescent="0.25">
      <c r="A179" s="76">
        <v>45016</v>
      </c>
      <c r="B179" s="68">
        <v>11121</v>
      </c>
      <c r="C179" s="68">
        <v>36784</v>
      </c>
      <c r="D179" s="68">
        <v>25663</v>
      </c>
    </row>
    <row r="180" spans="1:4" x14ac:dyDescent="0.25">
      <c r="A180" s="76">
        <v>45107</v>
      </c>
      <c r="B180" s="68">
        <v>11630</v>
      </c>
      <c r="C180" s="68">
        <v>36777</v>
      </c>
      <c r="D180" s="68">
        <v>25147</v>
      </c>
    </row>
    <row r="181" spans="1:4" x14ac:dyDescent="0.25">
      <c r="A181" s="76">
        <v>45199</v>
      </c>
      <c r="B181" s="68">
        <v>11233</v>
      </c>
      <c r="C181" s="68">
        <v>37322</v>
      </c>
      <c r="D181" s="68">
        <v>26089</v>
      </c>
    </row>
  </sheetData>
  <hyperlinks>
    <hyperlink ref="A9" location="Contents!A1" display="Back to contents" xr:uid="{4BA9A1E2-006E-4AA0-A548-20E35BE86D84}"/>
    <hyperlink ref="B2" r:id="rId1" display="https://www.abs.gov.au/statistics/people/population/national-state-and-territory-population/latest-release" xr:uid="{3AD9C5DC-6E88-452F-AB6A-98EB0DC52709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BE9A-B9A1-4BA5-8A81-DF7238A6C403}">
  <sheetPr>
    <tabColor rgb="FF002060"/>
  </sheetPr>
  <dimension ref="A1:J182"/>
  <sheetViews>
    <sheetView workbookViewId="0">
      <selection activeCell="G103" sqref="G103"/>
    </sheetView>
  </sheetViews>
  <sheetFormatPr defaultRowHeight="15" x14ac:dyDescent="0.25"/>
  <cols>
    <col min="1" max="1" width="23.28515625" style="37" customWidth="1"/>
    <col min="2" max="2" width="12.5703125" customWidth="1"/>
    <col min="3" max="3" width="12.5703125" style="37" customWidth="1"/>
    <col min="4" max="5" width="12.5703125" customWidth="1"/>
  </cols>
  <sheetData>
    <row r="1" spans="1:10" s="37" customFormat="1" ht="18.75" x14ac:dyDescent="0.3">
      <c r="A1" s="88" t="s">
        <v>557</v>
      </c>
    </row>
    <row r="2" spans="1:10" s="37" customFormat="1" x14ac:dyDescent="0.25">
      <c r="A2" s="49" t="s">
        <v>364</v>
      </c>
      <c r="B2" s="34" t="s">
        <v>827</v>
      </c>
      <c r="J2" s="125"/>
    </row>
    <row r="3" spans="1:10" s="37" customFormat="1" x14ac:dyDescent="0.25">
      <c r="A3" s="49"/>
      <c r="B3" s="34" t="s">
        <v>799</v>
      </c>
      <c r="J3" s="125"/>
    </row>
    <row r="4" spans="1:10" s="37" customFormat="1" x14ac:dyDescent="0.25">
      <c r="A4" s="46" t="s">
        <v>492</v>
      </c>
      <c r="B4" s="37" t="s">
        <v>495</v>
      </c>
    </row>
    <row r="5" spans="1:10" s="37" customFormat="1" x14ac:dyDescent="0.25">
      <c r="A5" s="46" t="s">
        <v>333</v>
      </c>
      <c r="B5" s="37" t="s">
        <v>496</v>
      </c>
    </row>
    <row r="6" spans="1:10" s="37" customFormat="1" x14ac:dyDescent="0.25">
      <c r="A6" s="46" t="s">
        <v>456</v>
      </c>
      <c r="B6" s="37" t="s">
        <v>483</v>
      </c>
    </row>
    <row r="7" spans="1:10" s="37" customFormat="1" x14ac:dyDescent="0.25">
      <c r="A7" s="46" t="s">
        <v>269</v>
      </c>
      <c r="B7" s="37" t="s">
        <v>383</v>
      </c>
    </row>
    <row r="8" spans="1:10" s="37" customFormat="1" x14ac:dyDescent="0.25">
      <c r="A8" s="46" t="s">
        <v>270</v>
      </c>
      <c r="B8" s="37" t="s">
        <v>334</v>
      </c>
    </row>
    <row r="9" spans="1:10" s="37" customFormat="1" x14ac:dyDescent="0.25">
      <c r="A9" s="46" t="s">
        <v>457</v>
      </c>
      <c r="B9" s="55" t="s">
        <v>458</v>
      </c>
    </row>
    <row r="10" spans="1:10" s="37" customFormat="1" x14ac:dyDescent="0.25">
      <c r="A10" s="34" t="s">
        <v>701</v>
      </c>
      <c r="B10" s="55"/>
    </row>
    <row r="11" spans="1:10" s="37" customFormat="1" x14ac:dyDescent="0.25">
      <c r="A11" s="43"/>
    </row>
    <row r="12" spans="1:10" s="37" customFormat="1" x14ac:dyDescent="0.25">
      <c r="A12" s="49" t="s">
        <v>454</v>
      </c>
    </row>
    <row r="13" spans="1:10" s="37" customFormat="1" x14ac:dyDescent="0.25">
      <c r="B13" s="1" t="s">
        <v>433</v>
      </c>
      <c r="C13" s="1" t="s">
        <v>434</v>
      </c>
    </row>
    <row r="14" spans="1:10" x14ac:dyDescent="0.25">
      <c r="A14" s="76">
        <v>38077</v>
      </c>
      <c r="B14" s="7">
        <v>6182</v>
      </c>
      <c r="C14" s="7">
        <v>4708</v>
      </c>
    </row>
    <row r="15" spans="1:10" x14ac:dyDescent="0.25">
      <c r="A15" s="76">
        <v>38168</v>
      </c>
      <c r="B15" s="7">
        <v>5741</v>
      </c>
      <c r="C15" s="7">
        <v>4805</v>
      </c>
    </row>
    <row r="16" spans="1:10" x14ac:dyDescent="0.25">
      <c r="A16" s="76">
        <v>38260</v>
      </c>
      <c r="B16" s="7">
        <v>5995</v>
      </c>
      <c r="C16" s="7">
        <v>5111</v>
      </c>
    </row>
    <row r="17" spans="1:3" x14ac:dyDescent="0.25">
      <c r="A17" s="76">
        <v>38352</v>
      </c>
      <c r="B17" s="7">
        <v>5794</v>
      </c>
      <c r="C17" s="7">
        <v>4142</v>
      </c>
    </row>
    <row r="18" spans="1:3" x14ac:dyDescent="0.25">
      <c r="A18" s="76">
        <v>38442</v>
      </c>
      <c r="B18" s="7">
        <v>6337</v>
      </c>
      <c r="C18" s="7">
        <v>4529</v>
      </c>
    </row>
    <row r="19" spans="1:3" x14ac:dyDescent="0.25">
      <c r="A19" s="76">
        <v>38533</v>
      </c>
      <c r="B19" s="7">
        <v>6129</v>
      </c>
      <c r="C19" s="7">
        <v>5648</v>
      </c>
    </row>
    <row r="20" spans="1:3" x14ac:dyDescent="0.25">
      <c r="A20" s="76">
        <v>38625</v>
      </c>
      <c r="B20" s="7">
        <v>5979</v>
      </c>
      <c r="C20" s="7">
        <v>5076</v>
      </c>
    </row>
    <row r="21" spans="1:3" x14ac:dyDescent="0.25">
      <c r="A21" s="76">
        <v>38717</v>
      </c>
      <c r="B21" s="7">
        <v>6632</v>
      </c>
      <c r="C21" s="7">
        <v>5622</v>
      </c>
    </row>
    <row r="22" spans="1:3" x14ac:dyDescent="0.25">
      <c r="A22" s="76">
        <v>38807</v>
      </c>
      <c r="B22" s="7">
        <v>6821</v>
      </c>
      <c r="C22" s="7">
        <v>5905</v>
      </c>
    </row>
    <row r="23" spans="1:3" x14ac:dyDescent="0.25">
      <c r="A23" s="76">
        <v>38898</v>
      </c>
      <c r="B23" s="7">
        <v>6830</v>
      </c>
      <c r="C23" s="7">
        <v>5306</v>
      </c>
    </row>
    <row r="24" spans="1:3" x14ac:dyDescent="0.25">
      <c r="A24" s="76">
        <v>38990</v>
      </c>
      <c r="B24" s="7">
        <v>7127</v>
      </c>
      <c r="C24" s="7">
        <v>5950</v>
      </c>
    </row>
    <row r="25" spans="1:3" x14ac:dyDescent="0.25">
      <c r="A25" s="76">
        <v>39082</v>
      </c>
      <c r="B25" s="7">
        <v>6354</v>
      </c>
      <c r="C25" s="7">
        <v>6048</v>
      </c>
    </row>
    <row r="26" spans="1:3" x14ac:dyDescent="0.25">
      <c r="A26" s="76">
        <v>39172</v>
      </c>
      <c r="B26" s="7">
        <v>5636</v>
      </c>
      <c r="C26" s="7">
        <v>6198</v>
      </c>
    </row>
    <row r="27" spans="1:3" x14ac:dyDescent="0.25">
      <c r="A27" s="76">
        <v>39263</v>
      </c>
      <c r="B27" s="7">
        <v>6037</v>
      </c>
      <c r="C27" s="7">
        <v>6797</v>
      </c>
    </row>
    <row r="28" spans="1:3" x14ac:dyDescent="0.25">
      <c r="A28" s="76">
        <v>39355</v>
      </c>
      <c r="B28" s="7">
        <v>5755</v>
      </c>
      <c r="C28" s="7">
        <v>6315</v>
      </c>
    </row>
    <row r="29" spans="1:3" x14ac:dyDescent="0.25">
      <c r="A29" s="76">
        <v>39447</v>
      </c>
      <c r="B29" s="7">
        <v>5799</v>
      </c>
      <c r="C29" s="7">
        <v>6364</v>
      </c>
    </row>
    <row r="30" spans="1:3" x14ac:dyDescent="0.25">
      <c r="A30" s="76">
        <v>39538</v>
      </c>
      <c r="B30" s="7">
        <v>6449</v>
      </c>
      <c r="C30" s="7">
        <v>5364</v>
      </c>
    </row>
    <row r="31" spans="1:3" x14ac:dyDescent="0.25">
      <c r="A31" s="76">
        <v>39629</v>
      </c>
      <c r="B31" s="7">
        <v>5705</v>
      </c>
      <c r="C31" s="7">
        <v>5427</v>
      </c>
    </row>
    <row r="32" spans="1:3" x14ac:dyDescent="0.25">
      <c r="A32" s="76">
        <v>39721</v>
      </c>
      <c r="B32" s="7">
        <v>5391</v>
      </c>
      <c r="C32" s="7">
        <v>5070</v>
      </c>
    </row>
    <row r="33" spans="1:3" x14ac:dyDescent="0.25">
      <c r="A33" s="76">
        <v>39813</v>
      </c>
      <c r="B33" s="7">
        <v>4377</v>
      </c>
      <c r="C33" s="7">
        <v>6180</v>
      </c>
    </row>
    <row r="34" spans="1:3" x14ac:dyDescent="0.25">
      <c r="A34" s="76">
        <v>39903</v>
      </c>
      <c r="B34" s="7">
        <v>4437</v>
      </c>
      <c r="C34" s="7">
        <v>5037</v>
      </c>
    </row>
    <row r="35" spans="1:3" x14ac:dyDescent="0.25">
      <c r="A35" s="76">
        <v>39994</v>
      </c>
      <c r="B35" s="7">
        <v>5185</v>
      </c>
      <c r="C35" s="7">
        <v>5875</v>
      </c>
    </row>
    <row r="36" spans="1:3" x14ac:dyDescent="0.25">
      <c r="A36" s="76">
        <v>40086</v>
      </c>
      <c r="B36" s="7">
        <v>5842</v>
      </c>
      <c r="C36" s="7">
        <v>5772</v>
      </c>
    </row>
    <row r="37" spans="1:3" x14ac:dyDescent="0.25">
      <c r="A37" s="76">
        <v>40178</v>
      </c>
      <c r="B37" s="7">
        <v>6332</v>
      </c>
      <c r="C37" s="7">
        <v>5741</v>
      </c>
    </row>
    <row r="38" spans="1:3" x14ac:dyDescent="0.25">
      <c r="A38" s="76">
        <v>40268</v>
      </c>
      <c r="B38" s="7">
        <v>7674</v>
      </c>
      <c r="C38" s="7">
        <v>5919</v>
      </c>
    </row>
    <row r="39" spans="1:3" x14ac:dyDescent="0.25">
      <c r="A39" s="76">
        <v>40359</v>
      </c>
      <c r="B39" s="7">
        <v>6003</v>
      </c>
      <c r="C39" s="7">
        <v>5133</v>
      </c>
    </row>
    <row r="40" spans="1:3" x14ac:dyDescent="0.25">
      <c r="A40" s="76">
        <v>40451</v>
      </c>
      <c r="B40" s="7">
        <v>5233</v>
      </c>
      <c r="C40" s="7">
        <v>5809</v>
      </c>
    </row>
    <row r="41" spans="1:3" x14ac:dyDescent="0.25">
      <c r="A41" s="76">
        <v>40543</v>
      </c>
      <c r="B41" s="7">
        <v>5483</v>
      </c>
      <c r="C41" s="7">
        <v>5763</v>
      </c>
    </row>
    <row r="42" spans="1:3" x14ac:dyDescent="0.25">
      <c r="A42" s="76">
        <v>40633</v>
      </c>
      <c r="B42" s="7">
        <v>5226</v>
      </c>
      <c r="C42" s="7">
        <v>6668</v>
      </c>
    </row>
    <row r="43" spans="1:3" x14ac:dyDescent="0.25">
      <c r="A43" s="76">
        <v>40724</v>
      </c>
      <c r="B43" s="7">
        <v>5027</v>
      </c>
      <c r="C43" s="7">
        <v>6412</v>
      </c>
    </row>
    <row r="44" spans="1:3" x14ac:dyDescent="0.25">
      <c r="A44" s="76">
        <v>40816</v>
      </c>
      <c r="B44" s="7">
        <v>4915</v>
      </c>
      <c r="C44" s="7">
        <v>4814</v>
      </c>
    </row>
    <row r="45" spans="1:3" x14ac:dyDescent="0.25">
      <c r="A45" s="76">
        <v>40908</v>
      </c>
      <c r="B45" s="7">
        <v>4840</v>
      </c>
      <c r="C45" s="7">
        <v>4880</v>
      </c>
    </row>
    <row r="46" spans="1:3" x14ac:dyDescent="0.25">
      <c r="A46" s="76">
        <v>40999</v>
      </c>
      <c r="B46" s="7">
        <v>5332</v>
      </c>
      <c r="C46" s="7">
        <v>5131</v>
      </c>
    </row>
    <row r="47" spans="1:3" x14ac:dyDescent="0.25">
      <c r="A47" s="76">
        <v>41090</v>
      </c>
      <c r="B47" s="7">
        <v>4142</v>
      </c>
      <c r="C47" s="7">
        <v>5118</v>
      </c>
    </row>
    <row r="48" spans="1:3" x14ac:dyDescent="0.25">
      <c r="A48" s="76">
        <v>41182</v>
      </c>
      <c r="B48" s="7">
        <v>5909</v>
      </c>
      <c r="C48" s="7">
        <v>5155</v>
      </c>
    </row>
    <row r="49" spans="1:3" x14ac:dyDescent="0.25">
      <c r="A49" s="76">
        <v>41274</v>
      </c>
      <c r="B49" s="7">
        <v>6287</v>
      </c>
      <c r="C49" s="7">
        <v>4359</v>
      </c>
    </row>
    <row r="50" spans="1:3" x14ac:dyDescent="0.25">
      <c r="A50" s="76">
        <v>41364</v>
      </c>
      <c r="B50" s="7">
        <v>6461</v>
      </c>
      <c r="C50" s="7">
        <v>4625</v>
      </c>
    </row>
    <row r="51" spans="1:3" x14ac:dyDescent="0.25">
      <c r="A51" s="76">
        <v>41455</v>
      </c>
      <c r="B51" s="7">
        <v>7162</v>
      </c>
      <c r="C51" s="7">
        <v>4571</v>
      </c>
    </row>
    <row r="52" spans="1:3" x14ac:dyDescent="0.25">
      <c r="A52" s="76">
        <v>41547</v>
      </c>
      <c r="B52" s="7">
        <v>7468</v>
      </c>
      <c r="C52" s="7">
        <v>5390</v>
      </c>
    </row>
    <row r="53" spans="1:3" x14ac:dyDescent="0.25">
      <c r="A53" s="76">
        <v>41639</v>
      </c>
      <c r="B53" s="7">
        <v>7678</v>
      </c>
      <c r="C53" s="7">
        <v>6807</v>
      </c>
    </row>
    <row r="54" spans="1:3" x14ac:dyDescent="0.25">
      <c r="A54" s="76">
        <v>41729</v>
      </c>
      <c r="B54" s="7">
        <v>7994</v>
      </c>
      <c r="C54" s="7">
        <v>5681</v>
      </c>
    </row>
    <row r="55" spans="1:3" x14ac:dyDescent="0.25">
      <c r="A55" s="76">
        <v>41820</v>
      </c>
      <c r="B55" s="7">
        <v>7905</v>
      </c>
      <c r="C55" s="7">
        <v>7202</v>
      </c>
    </row>
    <row r="56" spans="1:3" x14ac:dyDescent="0.25">
      <c r="A56" s="76">
        <v>41912</v>
      </c>
      <c r="B56" s="7">
        <v>8494</v>
      </c>
      <c r="C56" s="7">
        <v>6829</v>
      </c>
    </row>
    <row r="57" spans="1:3" x14ac:dyDescent="0.25">
      <c r="A57" s="76">
        <v>42004</v>
      </c>
      <c r="B57" s="7">
        <v>8873</v>
      </c>
      <c r="C57" s="7">
        <v>6830</v>
      </c>
    </row>
    <row r="58" spans="1:3" x14ac:dyDescent="0.25">
      <c r="A58" s="76">
        <v>42094</v>
      </c>
      <c r="B58" s="7">
        <v>7591</v>
      </c>
      <c r="C58" s="7">
        <v>7205</v>
      </c>
    </row>
    <row r="59" spans="1:3" x14ac:dyDescent="0.25">
      <c r="A59" s="76">
        <v>42185</v>
      </c>
      <c r="B59" s="7">
        <v>7702</v>
      </c>
      <c r="C59" s="7">
        <v>7783</v>
      </c>
    </row>
    <row r="60" spans="1:3" x14ac:dyDescent="0.25">
      <c r="A60" s="76">
        <v>42277</v>
      </c>
      <c r="B60" s="7">
        <v>7199</v>
      </c>
      <c r="C60" s="7">
        <v>8373</v>
      </c>
    </row>
    <row r="61" spans="1:3" x14ac:dyDescent="0.25">
      <c r="A61" s="76">
        <v>42369</v>
      </c>
      <c r="B61" s="7">
        <v>6191</v>
      </c>
      <c r="C61" s="7">
        <v>8728</v>
      </c>
    </row>
    <row r="62" spans="1:3" x14ac:dyDescent="0.25">
      <c r="A62" s="76">
        <v>42460</v>
      </c>
      <c r="B62" s="7">
        <v>6141</v>
      </c>
      <c r="C62" s="7">
        <v>7259</v>
      </c>
    </row>
    <row r="63" spans="1:3" x14ac:dyDescent="0.25">
      <c r="A63" s="76">
        <v>42551</v>
      </c>
      <c r="B63" s="7">
        <v>5145</v>
      </c>
      <c r="C63" s="7">
        <v>8088</v>
      </c>
    </row>
    <row r="64" spans="1:3" x14ac:dyDescent="0.25">
      <c r="A64" s="76">
        <v>42643</v>
      </c>
      <c r="B64" s="7">
        <v>5273</v>
      </c>
      <c r="C64" s="7">
        <v>6560</v>
      </c>
    </row>
    <row r="65" spans="1:3" x14ac:dyDescent="0.25">
      <c r="A65" s="76">
        <v>42735</v>
      </c>
      <c r="B65" s="7">
        <v>5453</v>
      </c>
      <c r="C65" s="7">
        <v>6594</v>
      </c>
    </row>
    <row r="66" spans="1:3" x14ac:dyDescent="0.25">
      <c r="A66" s="76">
        <v>42825</v>
      </c>
      <c r="B66" s="7">
        <v>4886</v>
      </c>
      <c r="C66" s="7">
        <v>5846</v>
      </c>
    </row>
    <row r="67" spans="1:3" x14ac:dyDescent="0.25">
      <c r="A67" s="76">
        <v>42916</v>
      </c>
      <c r="B67" s="7">
        <v>4782</v>
      </c>
      <c r="C67" s="7">
        <v>4804</v>
      </c>
    </row>
    <row r="68" spans="1:3" x14ac:dyDescent="0.25">
      <c r="A68" s="76">
        <v>43008</v>
      </c>
      <c r="B68" s="7">
        <v>5050</v>
      </c>
      <c r="C68" s="7">
        <v>5259</v>
      </c>
    </row>
    <row r="69" spans="1:3" x14ac:dyDescent="0.25">
      <c r="A69" s="76">
        <v>43100</v>
      </c>
      <c r="B69" s="7">
        <v>5141</v>
      </c>
      <c r="C69" s="7">
        <v>4091</v>
      </c>
    </row>
    <row r="70" spans="1:3" x14ac:dyDescent="0.25">
      <c r="A70" s="76">
        <v>43190</v>
      </c>
      <c r="B70" s="7">
        <v>4020</v>
      </c>
      <c r="C70" s="7">
        <v>4974</v>
      </c>
    </row>
    <row r="71" spans="1:3" x14ac:dyDescent="0.25">
      <c r="A71" s="76">
        <v>43281</v>
      </c>
      <c r="B71" s="7">
        <v>4468</v>
      </c>
      <c r="C71" s="7">
        <v>4417</v>
      </c>
    </row>
    <row r="72" spans="1:3" x14ac:dyDescent="0.25">
      <c r="A72" s="76">
        <v>43373</v>
      </c>
      <c r="B72" s="7">
        <v>3927</v>
      </c>
      <c r="C72" s="7">
        <v>4409</v>
      </c>
    </row>
    <row r="73" spans="1:3" x14ac:dyDescent="0.25">
      <c r="A73" s="76">
        <v>43465</v>
      </c>
      <c r="B73" s="7">
        <v>3600</v>
      </c>
      <c r="C73" s="7">
        <v>4308</v>
      </c>
    </row>
    <row r="74" spans="1:3" x14ac:dyDescent="0.25">
      <c r="A74" s="76">
        <v>43555</v>
      </c>
      <c r="B74" s="7">
        <v>4179</v>
      </c>
      <c r="C74" s="7">
        <v>3917</v>
      </c>
    </row>
    <row r="75" spans="1:3" x14ac:dyDescent="0.25">
      <c r="A75" s="76">
        <v>43646</v>
      </c>
      <c r="B75" s="7">
        <v>3737</v>
      </c>
      <c r="C75" s="7">
        <v>4112</v>
      </c>
    </row>
    <row r="76" spans="1:3" x14ac:dyDescent="0.25">
      <c r="A76" s="76">
        <v>43738</v>
      </c>
      <c r="B76" s="7">
        <v>3761</v>
      </c>
      <c r="C76" s="7">
        <v>3438</v>
      </c>
    </row>
    <row r="77" spans="1:3" x14ac:dyDescent="0.25">
      <c r="A77" s="76">
        <v>43830</v>
      </c>
      <c r="B77" s="7">
        <v>3522</v>
      </c>
      <c r="C77" s="7">
        <v>4124</v>
      </c>
    </row>
    <row r="78" spans="1:3" x14ac:dyDescent="0.25">
      <c r="A78" s="76">
        <v>43921</v>
      </c>
      <c r="B78" s="7">
        <v>3359</v>
      </c>
      <c r="C78" s="7">
        <v>3954</v>
      </c>
    </row>
    <row r="79" spans="1:3" x14ac:dyDescent="0.25">
      <c r="A79" s="76">
        <v>44012</v>
      </c>
      <c r="B79" s="7">
        <v>3588</v>
      </c>
      <c r="C79" s="7">
        <v>3090</v>
      </c>
    </row>
    <row r="80" spans="1:3" x14ac:dyDescent="0.25">
      <c r="A80" s="76">
        <v>44104</v>
      </c>
      <c r="B80" s="7">
        <v>4129</v>
      </c>
      <c r="C80" s="7">
        <v>3564</v>
      </c>
    </row>
    <row r="81" spans="1:4" x14ac:dyDescent="0.25">
      <c r="A81" s="76">
        <v>44196</v>
      </c>
      <c r="B81" s="7">
        <v>7417</v>
      </c>
      <c r="C81" s="7">
        <v>2984</v>
      </c>
    </row>
    <row r="82" spans="1:4" x14ac:dyDescent="0.25">
      <c r="A82" s="76">
        <v>44286</v>
      </c>
      <c r="B82" s="7">
        <v>7898</v>
      </c>
      <c r="C82" s="7">
        <v>3382</v>
      </c>
    </row>
    <row r="83" spans="1:4" x14ac:dyDescent="0.25">
      <c r="A83" s="76">
        <v>44377</v>
      </c>
      <c r="B83" s="7">
        <v>7305</v>
      </c>
      <c r="C83" s="7">
        <v>3718</v>
      </c>
    </row>
    <row r="84" spans="1:4" x14ac:dyDescent="0.25">
      <c r="A84" s="76">
        <v>44469</v>
      </c>
      <c r="B84" s="7">
        <v>5413</v>
      </c>
      <c r="C84" s="7">
        <v>3655</v>
      </c>
    </row>
    <row r="85" spans="1:4" x14ac:dyDescent="0.25">
      <c r="A85" s="76">
        <v>44561</v>
      </c>
      <c r="B85" s="7">
        <v>4700</v>
      </c>
      <c r="C85" s="7">
        <v>3188</v>
      </c>
    </row>
    <row r="86" spans="1:4" x14ac:dyDescent="0.25">
      <c r="A86" s="76">
        <v>44651</v>
      </c>
      <c r="B86" s="7">
        <v>3707</v>
      </c>
      <c r="C86" s="7">
        <v>3500</v>
      </c>
    </row>
    <row r="87" spans="1:4" x14ac:dyDescent="0.25">
      <c r="A87" s="76">
        <v>44742</v>
      </c>
      <c r="B87" s="7">
        <v>5103</v>
      </c>
      <c r="C87" s="7">
        <v>3405</v>
      </c>
    </row>
    <row r="88" spans="1:4" x14ac:dyDescent="0.25">
      <c r="A88" s="76">
        <v>44834</v>
      </c>
      <c r="B88" s="7">
        <v>3940</v>
      </c>
      <c r="C88" s="7">
        <v>3177</v>
      </c>
    </row>
    <row r="89" spans="1:4" x14ac:dyDescent="0.25">
      <c r="A89" s="76">
        <v>44926</v>
      </c>
      <c r="B89" s="7">
        <v>3464</v>
      </c>
      <c r="C89" s="7">
        <v>4010</v>
      </c>
    </row>
    <row r="90" spans="1:4" x14ac:dyDescent="0.25">
      <c r="A90" s="76">
        <v>45016</v>
      </c>
      <c r="B90" s="7">
        <v>3238</v>
      </c>
      <c r="C90" s="7">
        <v>4256</v>
      </c>
    </row>
    <row r="91" spans="1:4" x14ac:dyDescent="0.25">
      <c r="A91" s="76">
        <v>45107</v>
      </c>
      <c r="B91" s="7">
        <v>3251</v>
      </c>
      <c r="C91" s="7">
        <v>3798</v>
      </c>
    </row>
    <row r="92" spans="1:4" x14ac:dyDescent="0.25">
      <c r="A92" s="76">
        <v>45199</v>
      </c>
      <c r="B92" s="7">
        <v>3500</v>
      </c>
      <c r="C92" s="7">
        <v>5107</v>
      </c>
    </row>
    <row r="93" spans="1:4" x14ac:dyDescent="0.25">
      <c r="A93" s="76">
        <v>45291</v>
      </c>
      <c r="B93" s="7">
        <v>3973</v>
      </c>
      <c r="C93" s="7">
        <v>4373</v>
      </c>
      <c r="D93" s="20"/>
    </row>
    <row r="94" spans="1:4" x14ac:dyDescent="0.25">
      <c r="A94" s="76">
        <v>45382</v>
      </c>
      <c r="B94" s="7">
        <v>4486</v>
      </c>
      <c r="C94" s="7" t="e">
        <v>#N/A</v>
      </c>
      <c r="D94" s="20"/>
    </row>
    <row r="95" spans="1:4" x14ac:dyDescent="0.25">
      <c r="B95" s="19"/>
    </row>
    <row r="96" spans="1:4" x14ac:dyDescent="0.25">
      <c r="A96" s="46" t="s">
        <v>459</v>
      </c>
    </row>
    <row r="97" spans="1:5" x14ac:dyDescent="0.25">
      <c r="A97" s="37" t="s">
        <v>494</v>
      </c>
    </row>
    <row r="99" spans="1:5" x14ac:dyDescent="0.25">
      <c r="A99" s="46" t="s">
        <v>455</v>
      </c>
    </row>
    <row r="100" spans="1:5" x14ac:dyDescent="0.25">
      <c r="B100" s="167" t="s">
        <v>558</v>
      </c>
      <c r="C100" s="167"/>
      <c r="D100" s="167" t="s">
        <v>561</v>
      </c>
      <c r="E100" s="167"/>
    </row>
    <row r="101" spans="1:5" s="4" customFormat="1" ht="45" x14ac:dyDescent="0.25">
      <c r="B101" s="3" t="s">
        <v>559</v>
      </c>
      <c r="C101" s="3" t="s">
        <v>560</v>
      </c>
      <c r="D101" s="3" t="s">
        <v>559</v>
      </c>
      <c r="E101" s="3" t="s">
        <v>560</v>
      </c>
    </row>
    <row r="102" spans="1:5" x14ac:dyDescent="0.25">
      <c r="A102" s="31">
        <v>38077</v>
      </c>
      <c r="B102" s="14">
        <v>-0.53097345132743223</v>
      </c>
      <c r="C102" s="14">
        <v>11.770023503887185</v>
      </c>
      <c r="D102" s="14">
        <v>4.5061043285238522</v>
      </c>
      <c r="E102" s="14">
        <v>-1.299790356394126</v>
      </c>
    </row>
    <row r="103" spans="1:5" x14ac:dyDescent="0.25">
      <c r="A103" s="31">
        <v>38168</v>
      </c>
      <c r="B103" s="14">
        <v>-7.1336137172436143</v>
      </c>
      <c r="C103" s="14">
        <v>0.34958923265162589</v>
      </c>
      <c r="D103" s="14">
        <v>2.0603228547153796</v>
      </c>
      <c r="E103" s="14">
        <v>7.7112754987670895</v>
      </c>
    </row>
    <row r="104" spans="1:5" x14ac:dyDescent="0.25">
      <c r="A104" s="31">
        <v>38260</v>
      </c>
      <c r="B104" s="14">
        <v>4.424316321198396</v>
      </c>
      <c r="C104" s="14">
        <v>5.6760091662259926</v>
      </c>
      <c r="D104" s="14">
        <v>6.3683662851196754</v>
      </c>
      <c r="E104" s="14">
        <v>11.447884866986492</v>
      </c>
    </row>
    <row r="105" spans="1:5" x14ac:dyDescent="0.25">
      <c r="A105" s="31">
        <v>38352</v>
      </c>
      <c r="B105" s="14">
        <v>-3.3527939949958285</v>
      </c>
      <c r="C105" s="14">
        <v>-6.7739340305711941</v>
      </c>
      <c r="D105" s="14">
        <v>-18.959107806691456</v>
      </c>
      <c r="E105" s="14">
        <v>-8.0577136514983323</v>
      </c>
    </row>
    <row r="106" spans="1:5" x14ac:dyDescent="0.25">
      <c r="A106" s="31">
        <v>38442</v>
      </c>
      <c r="B106" s="14">
        <v>9.3717638936831271</v>
      </c>
      <c r="C106" s="14">
        <v>2.5072791976706643</v>
      </c>
      <c r="D106" s="14">
        <v>9.3433124094640227</v>
      </c>
      <c r="E106" s="14">
        <v>-3.8020390824129113</v>
      </c>
    </row>
    <row r="107" spans="1:5" x14ac:dyDescent="0.25">
      <c r="A107" s="31">
        <v>38533</v>
      </c>
      <c r="B107" s="14">
        <v>-3.2823102414391681</v>
      </c>
      <c r="C107" s="14">
        <v>6.7584044591534553</v>
      </c>
      <c r="D107" s="14">
        <v>24.707440936188995</v>
      </c>
      <c r="E107" s="14">
        <v>17.544224765868876</v>
      </c>
    </row>
    <row r="108" spans="1:5" x14ac:dyDescent="0.25">
      <c r="A108" s="31">
        <v>38625</v>
      </c>
      <c r="B108" s="14">
        <v>-2.4473813020068569</v>
      </c>
      <c r="C108" s="14">
        <v>-0.26688907422852681</v>
      </c>
      <c r="D108" s="14">
        <v>-10.127478753541075</v>
      </c>
      <c r="E108" s="14">
        <v>-0.68479749559773317</v>
      </c>
    </row>
    <row r="109" spans="1:5" x14ac:dyDescent="0.25">
      <c r="A109" s="31">
        <v>38717</v>
      </c>
      <c r="B109" s="14">
        <v>10.921558789095176</v>
      </c>
      <c r="C109" s="14">
        <v>14.463237832240239</v>
      </c>
      <c r="D109" s="14">
        <v>10.756501182033107</v>
      </c>
      <c r="E109" s="14">
        <v>35.731530661516175</v>
      </c>
    </row>
    <row r="110" spans="1:5" x14ac:dyDescent="0.25">
      <c r="A110" s="31">
        <v>38807</v>
      </c>
      <c r="B110" s="14">
        <v>2.8498190591073502</v>
      </c>
      <c r="C110" s="14">
        <v>7.637683446425747</v>
      </c>
      <c r="D110" s="14">
        <v>5.0337958022056206</v>
      </c>
      <c r="E110" s="14">
        <v>30.381982777655114</v>
      </c>
    </row>
    <row r="111" spans="1:5" x14ac:dyDescent="0.25">
      <c r="A111" s="31">
        <v>38898</v>
      </c>
      <c r="B111" s="14">
        <v>0.13194546254216011</v>
      </c>
      <c r="C111" s="14">
        <v>11.437428618045352</v>
      </c>
      <c r="D111" s="14">
        <v>-10.143945808636746</v>
      </c>
      <c r="E111" s="14">
        <v>-6.0552407932011327</v>
      </c>
    </row>
    <row r="112" spans="1:5" x14ac:dyDescent="0.25">
      <c r="A112" s="31">
        <v>38990</v>
      </c>
      <c r="B112" s="14">
        <v>4.3484626647144919</v>
      </c>
      <c r="C112" s="14">
        <v>19.200535206556289</v>
      </c>
      <c r="D112" s="14">
        <v>12.137203166226907</v>
      </c>
      <c r="E112" s="14">
        <v>17.218282111899128</v>
      </c>
    </row>
    <row r="113" spans="1:5" x14ac:dyDescent="0.25">
      <c r="A113" s="31">
        <v>39082</v>
      </c>
      <c r="B113" s="14">
        <v>-10.846078293812267</v>
      </c>
      <c r="C113" s="14">
        <v>-4.1917973462002429</v>
      </c>
      <c r="D113" s="14">
        <v>1.6470588235294015</v>
      </c>
      <c r="E113" s="14">
        <v>7.5773745997865571</v>
      </c>
    </row>
    <row r="114" spans="1:5" x14ac:dyDescent="0.25">
      <c r="A114" s="31">
        <v>39172</v>
      </c>
      <c r="B114" s="14">
        <v>-11.299968523764559</v>
      </c>
      <c r="C114" s="14">
        <v>-17.372819234716317</v>
      </c>
      <c r="D114" s="14">
        <v>2.4801587301587213</v>
      </c>
      <c r="E114" s="14">
        <v>4.9618966977138079</v>
      </c>
    </row>
    <row r="115" spans="1:5" x14ac:dyDescent="0.25">
      <c r="A115" s="31">
        <v>39263</v>
      </c>
      <c r="B115" s="14">
        <v>7.1149751596877309</v>
      </c>
      <c r="C115" s="14">
        <v>-11.610541727672031</v>
      </c>
      <c r="D115" s="14">
        <v>9.6644078735075745</v>
      </c>
      <c r="E115" s="14">
        <v>28.100263852242733</v>
      </c>
    </row>
    <row r="116" spans="1:5" x14ac:dyDescent="0.25">
      <c r="A116" s="31">
        <v>39355</v>
      </c>
      <c r="B116" s="14">
        <v>-4.6711943018055369</v>
      </c>
      <c r="C116" s="14">
        <v>-19.250736635330433</v>
      </c>
      <c r="D116" s="14">
        <v>-7.0913638369869076</v>
      </c>
      <c r="E116" s="14">
        <v>6.1344537815126055</v>
      </c>
    </row>
    <row r="117" spans="1:5" x14ac:dyDescent="0.25">
      <c r="A117" s="31">
        <v>39447</v>
      </c>
      <c r="B117" s="14">
        <v>0.76455256298870733</v>
      </c>
      <c r="C117" s="14">
        <v>-8.734655335221909</v>
      </c>
      <c r="D117" s="14">
        <v>0.77593032462390799</v>
      </c>
      <c r="E117" s="14">
        <v>5.2248677248677211</v>
      </c>
    </row>
    <row r="118" spans="1:5" x14ac:dyDescent="0.25">
      <c r="A118" s="31">
        <v>39538</v>
      </c>
      <c r="B118" s="14">
        <v>11.208829108466967</v>
      </c>
      <c r="C118" s="14">
        <v>14.42512420156139</v>
      </c>
      <c r="D118" s="14">
        <v>-15.713387806411061</v>
      </c>
      <c r="E118" s="14">
        <v>-13.455953533397869</v>
      </c>
    </row>
    <row r="119" spans="1:5" x14ac:dyDescent="0.25">
      <c r="A119" s="31">
        <v>39629</v>
      </c>
      <c r="B119" s="14">
        <v>-11.536672352302679</v>
      </c>
      <c r="C119" s="14">
        <v>-5.4994202418419791</v>
      </c>
      <c r="D119" s="14">
        <v>1.1744966442952975</v>
      </c>
      <c r="E119" s="14">
        <v>-20.155951154921294</v>
      </c>
    </row>
    <row r="120" spans="1:5" x14ac:dyDescent="0.25">
      <c r="A120" s="31">
        <v>39721</v>
      </c>
      <c r="B120" s="14">
        <v>-5.5039439088518822</v>
      </c>
      <c r="C120" s="14">
        <v>-6.3249348392702025</v>
      </c>
      <c r="D120" s="14">
        <v>-6.5782200110558353</v>
      </c>
      <c r="E120" s="14">
        <v>-19.714964370546319</v>
      </c>
    </row>
    <row r="121" spans="1:5" x14ac:dyDescent="0.25">
      <c r="A121" s="31">
        <v>39813</v>
      </c>
      <c r="B121" s="14">
        <v>-18.809126321647184</v>
      </c>
      <c r="C121" s="14">
        <v>-24.521469218830838</v>
      </c>
      <c r="D121" s="14">
        <v>21.893491124260358</v>
      </c>
      <c r="E121" s="14">
        <v>-2.8912633563796364</v>
      </c>
    </row>
    <row r="122" spans="1:5" x14ac:dyDescent="0.25">
      <c r="A122" s="31">
        <v>39903</v>
      </c>
      <c r="B122" s="14">
        <v>1.3708019191226883</v>
      </c>
      <c r="C122" s="14">
        <v>-31.198635447356182</v>
      </c>
      <c r="D122" s="14">
        <v>-18.495145631067967</v>
      </c>
      <c r="E122" s="14">
        <v>-6.0961968680089518</v>
      </c>
    </row>
    <row r="123" spans="1:5" x14ac:dyDescent="0.25">
      <c r="A123" s="31">
        <v>39994</v>
      </c>
      <c r="B123" s="14">
        <v>16.858237547892728</v>
      </c>
      <c r="C123" s="14">
        <v>-9.114811568799297</v>
      </c>
      <c r="D123" s="14">
        <v>16.636887035934087</v>
      </c>
      <c r="E123" s="14">
        <v>8.2550211903445803</v>
      </c>
    </row>
    <row r="124" spans="1:5" x14ac:dyDescent="0.25">
      <c r="A124" s="31">
        <v>40086</v>
      </c>
      <c r="B124" s="14">
        <v>12.671166827386692</v>
      </c>
      <c r="C124" s="14">
        <v>8.3657948432572802</v>
      </c>
      <c r="D124" s="14">
        <v>-1.7531914893617051</v>
      </c>
      <c r="E124" s="14">
        <v>13.846153846153841</v>
      </c>
    </row>
    <row r="125" spans="1:5" x14ac:dyDescent="0.25">
      <c r="A125" s="31">
        <v>40178</v>
      </c>
      <c r="B125" s="14">
        <v>8.3875385142074599</v>
      </c>
      <c r="C125" s="14">
        <v>44.665295864747549</v>
      </c>
      <c r="D125" s="14">
        <v>-0.53707553707553757</v>
      </c>
      <c r="E125" s="14">
        <v>-7.1035598705501579</v>
      </c>
    </row>
    <row r="126" spans="1:5" x14ac:dyDescent="0.25">
      <c r="A126" s="31">
        <v>40268</v>
      </c>
      <c r="B126" s="14">
        <v>21.193935565382183</v>
      </c>
      <c r="C126" s="14">
        <v>72.954699121027716</v>
      </c>
      <c r="D126" s="14">
        <v>3.1005051384776161</v>
      </c>
      <c r="E126" s="14">
        <v>17.510422870756393</v>
      </c>
    </row>
    <row r="127" spans="1:5" x14ac:dyDescent="0.25">
      <c r="A127" s="31">
        <v>40359</v>
      </c>
      <c r="B127" s="14">
        <v>-21.774824081313525</v>
      </c>
      <c r="C127" s="14">
        <v>15.776277724204446</v>
      </c>
      <c r="D127" s="14">
        <v>-13.27927014698429</v>
      </c>
      <c r="E127" s="14">
        <v>-12.629787234042556</v>
      </c>
    </row>
    <row r="128" spans="1:5" x14ac:dyDescent="0.25">
      <c r="A128" s="31">
        <v>40451</v>
      </c>
      <c r="B128" s="14">
        <v>-12.826919873396637</v>
      </c>
      <c r="C128" s="14">
        <v>-10.424512153372135</v>
      </c>
      <c r="D128" s="14">
        <v>13.169686343269049</v>
      </c>
      <c r="E128" s="14">
        <v>0.64102564102563875</v>
      </c>
    </row>
    <row r="129" spans="1:5" x14ac:dyDescent="0.25">
      <c r="A129" s="31">
        <v>40543</v>
      </c>
      <c r="B129" s="14">
        <v>4.7773743550544534</v>
      </c>
      <c r="C129" s="14">
        <v>-13.408085912823752</v>
      </c>
      <c r="D129" s="14">
        <v>-0.79187467722499072</v>
      </c>
      <c r="E129" s="14">
        <v>0.3832085002612784</v>
      </c>
    </row>
    <row r="130" spans="1:5" x14ac:dyDescent="0.25">
      <c r="A130" s="31">
        <v>40633</v>
      </c>
      <c r="B130" s="14">
        <v>-4.6872150282691987</v>
      </c>
      <c r="C130" s="14">
        <v>-31.899921813917121</v>
      </c>
      <c r="D130" s="14">
        <v>15.703626583376717</v>
      </c>
      <c r="E130" s="14">
        <v>12.654164554823444</v>
      </c>
    </row>
    <row r="131" spans="1:5" x14ac:dyDescent="0.25">
      <c r="A131" s="31">
        <v>40724</v>
      </c>
      <c r="B131" s="14">
        <v>-3.8078836586299292</v>
      </c>
      <c r="C131" s="14">
        <v>-16.258537397967686</v>
      </c>
      <c r="D131" s="14">
        <v>-3.839232153569283</v>
      </c>
      <c r="E131" s="14">
        <v>24.91720241574129</v>
      </c>
    </row>
    <row r="132" spans="1:5" x14ac:dyDescent="0.25">
      <c r="A132" s="31">
        <v>40816</v>
      </c>
      <c r="B132" s="14">
        <v>-2.2279689675750891</v>
      </c>
      <c r="C132" s="14">
        <v>-6.076820179629272</v>
      </c>
      <c r="D132" s="14">
        <v>-24.922021210230817</v>
      </c>
      <c r="E132" s="14">
        <v>-17.128593561714577</v>
      </c>
    </row>
    <row r="133" spans="1:5" x14ac:dyDescent="0.25">
      <c r="A133" s="31">
        <v>40908</v>
      </c>
      <c r="B133" s="14">
        <v>-1.5259409969481164</v>
      </c>
      <c r="C133" s="14">
        <v>-11.727156666058725</v>
      </c>
      <c r="D133" s="14">
        <v>1.371001246364778</v>
      </c>
      <c r="E133" s="14">
        <v>-15.321880964775293</v>
      </c>
    </row>
    <row r="134" spans="1:5" x14ac:dyDescent="0.25">
      <c r="A134" s="31">
        <v>40999</v>
      </c>
      <c r="B134" s="14">
        <v>10.165289256198351</v>
      </c>
      <c r="C134" s="14">
        <v>2.0283199387677087</v>
      </c>
      <c r="D134" s="14">
        <v>5.1434426229508112</v>
      </c>
      <c r="E134" s="14">
        <v>-23.050389922015601</v>
      </c>
    </row>
    <row r="135" spans="1:5" x14ac:dyDescent="0.25">
      <c r="A135" s="31">
        <v>41090</v>
      </c>
      <c r="B135" s="14">
        <v>-22.318079519879973</v>
      </c>
      <c r="C135" s="14">
        <v>-17.60493335985678</v>
      </c>
      <c r="D135" s="14">
        <v>-0.25336191775482408</v>
      </c>
      <c r="E135" s="14">
        <v>-20.180910792264505</v>
      </c>
    </row>
    <row r="136" spans="1:5" x14ac:dyDescent="0.25">
      <c r="A136" s="31">
        <v>41182</v>
      </c>
      <c r="B136" s="14">
        <v>42.660550458715598</v>
      </c>
      <c r="C136" s="14">
        <v>20.22380467955238</v>
      </c>
      <c r="D136" s="14">
        <v>0.72293864790933249</v>
      </c>
      <c r="E136" s="14">
        <v>7.0835064395513125</v>
      </c>
    </row>
    <row r="137" spans="1:5" x14ac:dyDescent="0.25">
      <c r="A137" s="31">
        <v>41274</v>
      </c>
      <c r="B137" s="14">
        <v>6.397021492638344</v>
      </c>
      <c r="C137" s="14">
        <v>29.896694214876042</v>
      </c>
      <c r="D137" s="14">
        <v>-15.441319107662466</v>
      </c>
      <c r="E137" s="14">
        <v>-10.676229508196721</v>
      </c>
    </row>
    <row r="138" spans="1:5" x14ac:dyDescent="0.25">
      <c r="A138" s="31">
        <v>41364</v>
      </c>
      <c r="B138" s="14">
        <v>2.7676157149673974</v>
      </c>
      <c r="C138" s="14">
        <v>21.174043510877727</v>
      </c>
      <c r="D138" s="14">
        <v>6.1023170451938613</v>
      </c>
      <c r="E138" s="14">
        <v>-9.8616254141492892</v>
      </c>
    </row>
    <row r="139" spans="1:5" x14ac:dyDescent="0.25">
      <c r="A139" s="31">
        <v>41455</v>
      </c>
      <c r="B139" s="14">
        <v>10.849713666615068</v>
      </c>
      <c r="C139" s="14">
        <v>72.911636890391108</v>
      </c>
      <c r="D139" s="14">
        <v>-1.1675675675675623</v>
      </c>
      <c r="E139" s="14">
        <v>-10.687768659632669</v>
      </c>
    </row>
    <row r="140" spans="1:5" x14ac:dyDescent="0.25">
      <c r="A140" s="31">
        <v>41547</v>
      </c>
      <c r="B140" s="14">
        <v>4.2725495671600111</v>
      </c>
      <c r="C140" s="14">
        <v>26.383482822812667</v>
      </c>
      <c r="D140" s="14">
        <v>17.917304747320053</v>
      </c>
      <c r="E140" s="14">
        <v>4.5586808923375299</v>
      </c>
    </row>
    <row r="141" spans="1:5" x14ac:dyDescent="0.25">
      <c r="A141" s="31">
        <v>41639</v>
      </c>
      <c r="B141" s="14">
        <v>2.811997857525439</v>
      </c>
      <c r="C141" s="14">
        <v>22.125019882296804</v>
      </c>
      <c r="D141" s="14">
        <v>26.289424860853437</v>
      </c>
      <c r="E141" s="14">
        <v>56.159669649002076</v>
      </c>
    </row>
    <row r="142" spans="1:5" x14ac:dyDescent="0.25">
      <c r="A142" s="31">
        <v>41729</v>
      </c>
      <c r="B142" s="14">
        <v>4.115655118520456</v>
      </c>
      <c r="C142" s="14">
        <v>23.726977248104021</v>
      </c>
      <c r="D142" s="14">
        <v>-16.541795210812403</v>
      </c>
      <c r="E142" s="14">
        <v>22.832432432432427</v>
      </c>
    </row>
    <row r="143" spans="1:5" x14ac:dyDescent="0.25">
      <c r="A143" s="31">
        <v>41820</v>
      </c>
      <c r="B143" s="14">
        <v>-1.1133350012509369</v>
      </c>
      <c r="C143" s="14">
        <v>10.374197151633613</v>
      </c>
      <c r="D143" s="14">
        <v>26.773455377574361</v>
      </c>
      <c r="E143" s="14">
        <v>57.558521111354196</v>
      </c>
    </row>
    <row r="144" spans="1:5" x14ac:dyDescent="0.25">
      <c r="A144" s="31">
        <v>41912</v>
      </c>
      <c r="B144" s="14">
        <v>7.4509803921568585</v>
      </c>
      <c r="C144" s="14">
        <v>13.738618103910017</v>
      </c>
      <c r="D144" s="14">
        <v>-5.1791169119688956</v>
      </c>
      <c r="E144" s="14">
        <v>26.697588126159545</v>
      </c>
    </row>
    <row r="145" spans="1:5" x14ac:dyDescent="0.25">
      <c r="A145" s="31">
        <v>42004</v>
      </c>
      <c r="B145" s="14">
        <v>4.4619731575229471</v>
      </c>
      <c r="C145" s="14">
        <v>15.563948945037765</v>
      </c>
      <c r="D145" s="14">
        <v>1.4643432420569091E-2</v>
      </c>
      <c r="E145" s="14">
        <v>0.33788746878213871</v>
      </c>
    </row>
    <row r="146" spans="1:5" x14ac:dyDescent="0.25">
      <c r="A146" s="31">
        <v>42094</v>
      </c>
      <c r="B146" s="14">
        <v>-14.448326383410349</v>
      </c>
      <c r="C146" s="14">
        <v>-5.04128096072054</v>
      </c>
      <c r="D146" s="14">
        <v>5.4904831625183004</v>
      </c>
      <c r="E146" s="14">
        <v>26.826262981869387</v>
      </c>
    </row>
    <row r="147" spans="1:5" x14ac:dyDescent="0.25">
      <c r="A147" s="31">
        <v>42185</v>
      </c>
      <c r="B147" s="14">
        <v>1.4622579370306976</v>
      </c>
      <c r="C147" s="14">
        <v>-2.5679949399114443</v>
      </c>
      <c r="D147" s="14">
        <v>8.022206800832766</v>
      </c>
      <c r="E147" s="14">
        <v>8.0672035545681808</v>
      </c>
    </row>
    <row r="148" spans="1:5" x14ac:dyDescent="0.25">
      <c r="A148" s="31">
        <v>42277</v>
      </c>
      <c r="B148" s="14">
        <v>-6.5307712282523962</v>
      </c>
      <c r="C148" s="14">
        <v>-15.246056039557331</v>
      </c>
      <c r="D148" s="14">
        <v>7.5806244378774146</v>
      </c>
      <c r="E148" s="14">
        <v>22.609459657343688</v>
      </c>
    </row>
    <row r="149" spans="1:5" x14ac:dyDescent="0.25">
      <c r="A149" s="31">
        <v>42369</v>
      </c>
      <c r="B149" s="14">
        <v>-14.00194471454369</v>
      </c>
      <c r="C149" s="14">
        <v>-30.226529922236001</v>
      </c>
      <c r="D149" s="14">
        <v>4.2398184641108339</v>
      </c>
      <c r="E149" s="14">
        <v>27.789165446559295</v>
      </c>
    </row>
    <row r="150" spans="1:5" x14ac:dyDescent="0.25">
      <c r="A150" s="31">
        <v>42460</v>
      </c>
      <c r="B150" s="14">
        <v>-0.80762397027943633</v>
      </c>
      <c r="C150" s="14">
        <v>-19.101567645896456</v>
      </c>
      <c r="D150" s="14">
        <v>-16.830889092575617</v>
      </c>
      <c r="E150" s="14">
        <v>0.74947952810549001</v>
      </c>
    </row>
    <row r="151" spans="1:5" x14ac:dyDescent="0.25">
      <c r="A151" s="31">
        <v>42551</v>
      </c>
      <c r="B151" s="14">
        <v>-16.218856863702978</v>
      </c>
      <c r="C151" s="14">
        <v>-33.19916904700078</v>
      </c>
      <c r="D151" s="14">
        <v>11.420305827248933</v>
      </c>
      <c r="E151" s="14">
        <v>3.9187973789027275</v>
      </c>
    </row>
    <row r="152" spans="1:5" x14ac:dyDescent="0.25">
      <c r="A152" s="31">
        <v>42643</v>
      </c>
      <c r="B152" s="14">
        <v>2.4878522837706418</v>
      </c>
      <c r="C152" s="14">
        <v>-26.753715793860255</v>
      </c>
      <c r="D152" s="14">
        <v>-18.892185954500494</v>
      </c>
      <c r="E152" s="14">
        <v>-21.652932043473072</v>
      </c>
    </row>
    <row r="153" spans="1:5" x14ac:dyDescent="0.25">
      <c r="A153" s="31">
        <v>42735</v>
      </c>
      <c r="B153" s="14">
        <v>3.4136165370756588</v>
      </c>
      <c r="C153" s="14">
        <v>-11.920529801324509</v>
      </c>
      <c r="D153" s="14">
        <v>0.51829268292682418</v>
      </c>
      <c r="E153" s="14">
        <v>-24.45004582951421</v>
      </c>
    </row>
    <row r="154" spans="1:5" x14ac:dyDescent="0.25">
      <c r="A154" s="31">
        <v>42825</v>
      </c>
      <c r="B154" s="14">
        <v>-10.397946084724008</v>
      </c>
      <c r="C154" s="14">
        <v>-20.43641100797916</v>
      </c>
      <c r="D154" s="14">
        <v>-11.343645738550201</v>
      </c>
      <c r="E154" s="14">
        <v>-19.465491114478585</v>
      </c>
    </row>
    <row r="155" spans="1:5" x14ac:dyDescent="0.25">
      <c r="A155" s="31">
        <v>42916</v>
      </c>
      <c r="B155" s="14">
        <v>-2.1285304952926687</v>
      </c>
      <c r="C155" s="14">
        <v>-7.055393586005831</v>
      </c>
      <c r="D155" s="14">
        <v>-17.824153267191246</v>
      </c>
      <c r="E155" s="14">
        <v>-40.603363006923843</v>
      </c>
    </row>
    <row r="156" spans="1:5" x14ac:dyDescent="0.25">
      <c r="A156" s="31">
        <v>43008</v>
      </c>
      <c r="B156" s="14">
        <v>5.6043496445002061</v>
      </c>
      <c r="C156" s="14">
        <v>-4.2290915987104105</v>
      </c>
      <c r="D156" s="14">
        <v>9.4712739383846731</v>
      </c>
      <c r="E156" s="14">
        <v>-19.832317073170735</v>
      </c>
    </row>
    <row r="157" spans="1:5" x14ac:dyDescent="0.25">
      <c r="A157" s="31">
        <v>43100</v>
      </c>
      <c r="B157" s="14">
        <v>1.8019801980198036</v>
      </c>
      <c r="C157" s="14">
        <v>-5.7216211259856991</v>
      </c>
      <c r="D157" s="14">
        <v>-22.20954554097737</v>
      </c>
      <c r="E157" s="14">
        <v>-37.958750379132546</v>
      </c>
    </row>
    <row r="158" spans="1:5" x14ac:dyDescent="0.25">
      <c r="A158" s="31">
        <v>43190</v>
      </c>
      <c r="B158" s="14">
        <v>-21.805096284769498</v>
      </c>
      <c r="C158" s="14">
        <v>-17.724109701187064</v>
      </c>
      <c r="D158" s="14">
        <v>21.583964800782198</v>
      </c>
      <c r="E158" s="14">
        <v>-14.916182004789603</v>
      </c>
    </row>
    <row r="159" spans="1:5" x14ac:dyDescent="0.25">
      <c r="A159" s="31">
        <v>43281</v>
      </c>
      <c r="B159" s="14">
        <v>11.144278606965162</v>
      </c>
      <c r="C159" s="14">
        <v>-6.5662902551233753</v>
      </c>
      <c r="D159" s="14">
        <v>-11.198230800160836</v>
      </c>
      <c r="E159" s="14">
        <v>-8.0557868442964207</v>
      </c>
    </row>
    <row r="160" spans="1:5" x14ac:dyDescent="0.25">
      <c r="A160" s="31">
        <v>43373</v>
      </c>
      <c r="B160" s="14">
        <v>-12.10832587287377</v>
      </c>
      <c r="C160" s="14">
        <v>-22.237623762376234</v>
      </c>
      <c r="D160" s="14">
        <v>-0.18111840615802066</v>
      </c>
      <c r="E160" s="14">
        <v>-16.162768587183873</v>
      </c>
    </row>
    <row r="161" spans="1:5" x14ac:dyDescent="0.25">
      <c r="A161" s="31">
        <v>43465</v>
      </c>
      <c r="B161" s="14">
        <v>-8.3269671504965679</v>
      </c>
      <c r="C161" s="14">
        <v>-29.974713090838357</v>
      </c>
      <c r="D161" s="14">
        <v>-2.2907688818326166</v>
      </c>
      <c r="E161" s="14">
        <v>5.3043265705206455</v>
      </c>
    </row>
    <row r="162" spans="1:5" x14ac:dyDescent="0.25">
      <c r="A162" s="31">
        <v>43555</v>
      </c>
      <c r="B162" s="14">
        <v>16.083333333333339</v>
      </c>
      <c r="C162" s="14">
        <v>3.9552238805970141</v>
      </c>
      <c r="D162" s="14">
        <v>-9.0761374187558026</v>
      </c>
      <c r="E162" s="14">
        <v>-21.250502613590672</v>
      </c>
    </row>
    <row r="163" spans="1:5" x14ac:dyDescent="0.25">
      <c r="A163" s="31">
        <v>43646</v>
      </c>
      <c r="B163" s="14">
        <v>-10.576692988753289</v>
      </c>
      <c r="C163" s="14">
        <v>-16.360787824529986</v>
      </c>
      <c r="D163" s="14">
        <v>4.9782997191728295</v>
      </c>
      <c r="E163" s="14">
        <v>-6.9051392347747376</v>
      </c>
    </row>
    <row r="164" spans="1:5" x14ac:dyDescent="0.25">
      <c r="A164" s="31">
        <v>43738</v>
      </c>
      <c r="B164" s="14">
        <v>0.6422263848006482</v>
      </c>
      <c r="C164" s="14">
        <v>-4.227145403615995</v>
      </c>
      <c r="D164" s="14">
        <v>-16.391050583657584</v>
      </c>
      <c r="E164" s="14">
        <v>-22.023134497618514</v>
      </c>
    </row>
    <row r="165" spans="1:5" x14ac:dyDescent="0.25">
      <c r="A165" s="31">
        <v>43830</v>
      </c>
      <c r="B165" s="14">
        <v>-6.3546929008242437</v>
      </c>
      <c r="C165" s="14">
        <v>-2.1666666666666612</v>
      </c>
      <c r="D165" s="14">
        <v>19.95346131471787</v>
      </c>
      <c r="E165" s="14">
        <v>-4.2711234911791962</v>
      </c>
    </row>
    <row r="166" spans="1:5" x14ac:dyDescent="0.25">
      <c r="A166" s="31">
        <v>43921</v>
      </c>
      <c r="B166" s="14">
        <v>-4.6280522430437232</v>
      </c>
      <c r="C166" s="14">
        <v>-19.621919119406563</v>
      </c>
      <c r="D166" s="14">
        <v>-4.1222114451988308</v>
      </c>
      <c r="E166" s="14">
        <v>0.94460045953534966</v>
      </c>
    </row>
    <row r="167" spans="1:5" x14ac:dyDescent="0.25">
      <c r="A167" s="31">
        <v>44012</v>
      </c>
      <c r="B167" s="14">
        <v>6.8175052098838895</v>
      </c>
      <c r="C167" s="14">
        <v>-3.9871554723039826</v>
      </c>
      <c r="D167" s="14">
        <v>-21.851289833080422</v>
      </c>
      <c r="E167" s="14">
        <v>-24.854085603112843</v>
      </c>
    </row>
    <row r="168" spans="1:5" x14ac:dyDescent="0.25">
      <c r="A168" s="31">
        <v>44104</v>
      </c>
      <c r="B168" s="14">
        <v>15.078037904124852</v>
      </c>
      <c r="C168" s="14">
        <v>9.7846317468758279</v>
      </c>
      <c r="D168" s="14">
        <v>15.339805825242724</v>
      </c>
      <c r="E168" s="14">
        <v>3.6649214659685958</v>
      </c>
    </row>
    <row r="169" spans="1:5" x14ac:dyDescent="0.25">
      <c r="A169" s="31">
        <v>44196</v>
      </c>
      <c r="B169" s="14">
        <v>79.631872124000978</v>
      </c>
      <c r="C169" s="14">
        <v>110.59057353776262</v>
      </c>
      <c r="D169" s="14">
        <v>-16.273849607182946</v>
      </c>
      <c r="E169" s="14">
        <v>-27.643064985451016</v>
      </c>
    </row>
    <row r="170" spans="1:5" x14ac:dyDescent="0.25">
      <c r="A170" s="31">
        <v>44286</v>
      </c>
      <c r="B170" s="14">
        <v>6.4851017931778276</v>
      </c>
      <c r="C170" s="14">
        <v>135.12950282822266</v>
      </c>
      <c r="D170" s="14">
        <v>13.337801608579092</v>
      </c>
      <c r="E170" s="14">
        <v>-14.466363176530095</v>
      </c>
    </row>
    <row r="171" spans="1:5" x14ac:dyDescent="0.25">
      <c r="A171" s="31">
        <v>44377</v>
      </c>
      <c r="B171" s="14">
        <v>-7.5082299316282626</v>
      </c>
      <c r="C171" s="14">
        <v>103.59531772575252</v>
      </c>
      <c r="D171" s="14">
        <v>9.9349497338852686</v>
      </c>
      <c r="E171" s="14">
        <v>20.323624595469258</v>
      </c>
    </row>
    <row r="172" spans="1:5" x14ac:dyDescent="0.25">
      <c r="A172" s="31">
        <v>44469</v>
      </c>
      <c r="B172" s="14">
        <v>-25.900068446269675</v>
      </c>
      <c r="C172" s="14">
        <v>31.097117946233954</v>
      </c>
      <c r="D172" s="14">
        <v>-1.6944593867670776</v>
      </c>
      <c r="E172" s="14">
        <v>2.5533108866442111</v>
      </c>
    </row>
    <row r="173" spans="1:5" x14ac:dyDescent="0.25">
      <c r="A173" s="31">
        <v>44561</v>
      </c>
      <c r="B173" s="14">
        <v>-13.171993349344168</v>
      </c>
      <c r="C173" s="14">
        <v>-36.632061480382902</v>
      </c>
      <c r="D173" s="14">
        <v>-12.777017783857724</v>
      </c>
      <c r="E173" s="14">
        <v>6.8364611260053554</v>
      </c>
    </row>
    <row r="174" spans="1:5" x14ac:dyDescent="0.25">
      <c r="A174" s="31">
        <v>44651</v>
      </c>
      <c r="B174" s="14">
        <v>-21.127659574468083</v>
      </c>
      <c r="C174" s="14">
        <v>-53.064066852367688</v>
      </c>
      <c r="D174" s="14">
        <v>9.7867001254705155</v>
      </c>
      <c r="E174" s="14">
        <v>3.4890597279716218</v>
      </c>
    </row>
    <row r="175" spans="1:5" x14ac:dyDescent="0.25">
      <c r="A175" s="31">
        <v>44742</v>
      </c>
      <c r="B175" s="14">
        <v>37.658483949285127</v>
      </c>
      <c r="C175" s="14">
        <v>-30.143737166324435</v>
      </c>
      <c r="D175" s="14">
        <v>-2.7142857142857135</v>
      </c>
      <c r="E175" s="14">
        <v>-8.4185045723507272</v>
      </c>
    </row>
    <row r="176" spans="1:5" x14ac:dyDescent="0.25">
      <c r="A176" s="31">
        <v>44834</v>
      </c>
      <c r="B176" s="14">
        <v>-22.79051538310798</v>
      </c>
      <c r="C176" s="14">
        <v>-27.212266765194904</v>
      </c>
      <c r="D176" s="14">
        <v>-6.6960352422907548</v>
      </c>
      <c r="E176" s="14">
        <v>-13.077975376196992</v>
      </c>
    </row>
    <row r="177" spans="1:5" x14ac:dyDescent="0.25">
      <c r="A177" s="31">
        <v>44926</v>
      </c>
      <c r="B177" s="14">
        <v>-12.081218274111672</v>
      </c>
      <c r="C177" s="14">
        <v>-26.297872340425531</v>
      </c>
      <c r="D177" s="14">
        <v>26.219704123386833</v>
      </c>
      <c r="E177" s="14">
        <v>25.784190715181943</v>
      </c>
    </row>
    <row r="178" spans="1:5" x14ac:dyDescent="0.25">
      <c r="A178" s="31">
        <v>45016</v>
      </c>
      <c r="B178" s="14">
        <v>-6.5242494226327992</v>
      </c>
      <c r="C178" s="14">
        <v>-12.651739951443219</v>
      </c>
      <c r="D178" s="14">
        <v>6.1346633416458962</v>
      </c>
      <c r="E178" s="14">
        <v>21.599999999999998</v>
      </c>
    </row>
    <row r="179" spans="1:5" x14ac:dyDescent="0.25">
      <c r="A179" s="31">
        <v>45107</v>
      </c>
      <c r="B179" s="14">
        <v>0.4014823965410752</v>
      </c>
      <c r="C179" s="14">
        <v>-36.292377033117774</v>
      </c>
      <c r="D179" s="14">
        <v>-10.761278195488721</v>
      </c>
      <c r="E179" s="14">
        <v>11.541850220264326</v>
      </c>
    </row>
    <row r="180" spans="1:5" x14ac:dyDescent="0.25">
      <c r="A180" s="31">
        <v>45199</v>
      </c>
      <c r="B180" s="14">
        <v>7.6591817902183834</v>
      </c>
      <c r="C180" s="14">
        <v>-11.167512690355331</v>
      </c>
      <c r="D180" s="14">
        <v>34.465508162190631</v>
      </c>
      <c r="E180" s="14">
        <v>60.749134403525339</v>
      </c>
    </row>
    <row r="181" spans="1:5" x14ac:dyDescent="0.25">
      <c r="A181" s="31">
        <v>45291</v>
      </c>
      <c r="B181" s="14">
        <v>13.514285714285723</v>
      </c>
      <c r="C181" s="14">
        <v>14.693995381062352</v>
      </c>
      <c r="D181" s="14">
        <v>-14.372429998041902</v>
      </c>
      <c r="E181" s="14">
        <v>9.0523690773067322</v>
      </c>
    </row>
    <row r="182" spans="1:5" x14ac:dyDescent="0.25">
      <c r="A182" s="31">
        <v>45382</v>
      </c>
      <c r="B182" s="14">
        <v>12.912157060156048</v>
      </c>
      <c r="C182" s="14">
        <v>38.542310067943177</v>
      </c>
      <c r="D182" s="14" t="e">
        <v>#N/A</v>
      </c>
      <c r="E182" s="14" t="e">
        <v>#N/A</v>
      </c>
    </row>
  </sheetData>
  <mergeCells count="2">
    <mergeCell ref="B100:C100"/>
    <mergeCell ref="D100:E100"/>
  </mergeCells>
  <hyperlinks>
    <hyperlink ref="A10" location="Contents!A1" display="Back to contents" xr:uid="{4EAA5448-7902-412C-9996-211E2E766E66}"/>
    <hyperlink ref="B3" r:id="rId1" display="https://www.abs.gov.au/statistics/industry/building-and-construction/building-activity-australia/latest-release" xr:uid="{6AC5D571-AD23-4CD5-AAA0-F859EACF72B1}"/>
    <hyperlink ref="B2" r:id="rId2" display="https://www.abs.gov.au/statistics/industry/building-and-construction/building-approvals-australia/latest-release" xr:uid="{2C8A78C4-C0DE-4561-A8AF-94F09CAB1957}"/>
  </hyperlinks>
  <pageMargins left="0.7" right="0.7" top="0.75" bottom="0.75" header="0.3" footer="0.3"/>
  <pageSetup paperSize="9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2A4A-CE1A-4B7B-83A6-E38898B828F5}">
  <sheetPr>
    <tabColor rgb="FF002060"/>
  </sheetPr>
  <dimension ref="A1:E181"/>
  <sheetViews>
    <sheetView workbookViewId="0">
      <selection activeCell="C15" sqref="C15"/>
    </sheetView>
  </sheetViews>
  <sheetFormatPr defaultRowHeight="15" x14ac:dyDescent="0.25"/>
  <cols>
    <col min="1" max="1" width="20.5703125" customWidth="1"/>
    <col min="2" max="5" width="12.5703125" customWidth="1"/>
  </cols>
  <sheetData>
    <row r="1" spans="1:3" s="37" customFormat="1" ht="18.75" x14ac:dyDescent="0.3">
      <c r="A1" s="88" t="s">
        <v>506</v>
      </c>
    </row>
    <row r="2" spans="1:3" s="37" customFormat="1" x14ac:dyDescent="0.25">
      <c r="A2" s="49" t="s">
        <v>364</v>
      </c>
      <c r="B2" s="34" t="s">
        <v>816</v>
      </c>
    </row>
    <row r="3" spans="1:3" s="37" customFormat="1" x14ac:dyDescent="0.25">
      <c r="A3" s="46" t="s">
        <v>492</v>
      </c>
      <c r="B3" s="37" t="s">
        <v>495</v>
      </c>
    </row>
    <row r="4" spans="1:3" s="37" customFormat="1" x14ac:dyDescent="0.25">
      <c r="A4" s="46" t="s">
        <v>333</v>
      </c>
      <c r="B4" s="37" t="s">
        <v>450</v>
      </c>
    </row>
    <row r="5" spans="1:3" s="37" customFormat="1" x14ac:dyDescent="0.25">
      <c r="A5" s="46" t="s">
        <v>456</v>
      </c>
      <c r="B5" s="37" t="s">
        <v>271</v>
      </c>
    </row>
    <row r="6" spans="1:3" s="37" customFormat="1" x14ac:dyDescent="0.25">
      <c r="A6" s="46" t="s">
        <v>269</v>
      </c>
      <c r="B6" s="37" t="s">
        <v>505</v>
      </c>
    </row>
    <row r="7" spans="1:3" s="37" customFormat="1" x14ac:dyDescent="0.25">
      <c r="A7" s="46" t="s">
        <v>270</v>
      </c>
      <c r="B7" s="37" t="s">
        <v>334</v>
      </c>
    </row>
    <row r="8" spans="1:3" s="37" customFormat="1" x14ac:dyDescent="0.25">
      <c r="A8" s="46" t="s">
        <v>457</v>
      </c>
      <c r="B8" s="55" t="s">
        <v>458</v>
      </c>
    </row>
    <row r="9" spans="1:3" s="37" customFormat="1" x14ac:dyDescent="0.25">
      <c r="A9" s="34" t="s">
        <v>701</v>
      </c>
      <c r="B9" s="55"/>
    </row>
    <row r="10" spans="1:3" s="37" customFormat="1" x14ac:dyDescent="0.25">
      <c r="A10" s="43"/>
    </row>
    <row r="11" spans="1:3" s="37" customFormat="1" x14ac:dyDescent="0.25">
      <c r="A11" s="49" t="s">
        <v>454</v>
      </c>
    </row>
    <row r="12" spans="1:3" s="37" customFormat="1" ht="75" x14ac:dyDescent="0.25">
      <c r="A12" s="61"/>
      <c r="B12" s="90" t="s">
        <v>409</v>
      </c>
      <c r="C12" s="90" t="s">
        <v>410</v>
      </c>
    </row>
    <row r="13" spans="1:3" x14ac:dyDescent="0.25">
      <c r="A13" s="55">
        <v>38077</v>
      </c>
      <c r="B13" s="11">
        <v>63.2</v>
      </c>
      <c r="C13" s="11">
        <v>62.300000000000033</v>
      </c>
    </row>
    <row r="14" spans="1:3" x14ac:dyDescent="0.25">
      <c r="A14" s="55">
        <v>38168</v>
      </c>
      <c r="B14" s="11">
        <v>64.7</v>
      </c>
      <c r="C14" s="11">
        <v>62.900000000000034</v>
      </c>
    </row>
    <row r="15" spans="1:3" x14ac:dyDescent="0.25">
      <c r="A15" s="55">
        <v>38260</v>
      </c>
      <c r="B15" s="11">
        <v>66.2</v>
      </c>
      <c r="C15" s="11">
        <v>63.400000000000034</v>
      </c>
    </row>
    <row r="16" spans="1:3" x14ac:dyDescent="0.25">
      <c r="A16" s="55">
        <v>38352</v>
      </c>
      <c r="B16" s="11">
        <v>68.5</v>
      </c>
      <c r="C16" s="11">
        <v>63.600000000000037</v>
      </c>
    </row>
    <row r="17" spans="1:3" x14ac:dyDescent="0.25">
      <c r="A17" s="55">
        <v>38442</v>
      </c>
      <c r="B17" s="11">
        <v>71.400000000000006</v>
      </c>
      <c r="C17" s="11">
        <v>64.000000000000043</v>
      </c>
    </row>
    <row r="18" spans="1:3" x14ac:dyDescent="0.25">
      <c r="A18" s="55">
        <v>38533</v>
      </c>
      <c r="B18" s="11">
        <v>73.900000000000006</v>
      </c>
      <c r="C18" s="11">
        <v>64.30000000000004</v>
      </c>
    </row>
    <row r="19" spans="1:3" x14ac:dyDescent="0.25">
      <c r="A19" s="55">
        <v>38625</v>
      </c>
      <c r="B19" s="11">
        <v>76.600000000000009</v>
      </c>
      <c r="C19" s="11">
        <v>64.700000000000045</v>
      </c>
    </row>
    <row r="20" spans="1:3" x14ac:dyDescent="0.25">
      <c r="A20" s="55">
        <v>38717</v>
      </c>
      <c r="B20" s="11">
        <v>79.500000000000014</v>
      </c>
      <c r="C20" s="11">
        <v>65.400000000000048</v>
      </c>
    </row>
    <row r="21" spans="1:3" x14ac:dyDescent="0.25">
      <c r="A21" s="55">
        <v>38807</v>
      </c>
      <c r="B21" s="11">
        <v>82.200000000000017</v>
      </c>
      <c r="C21" s="11">
        <v>66.200000000000045</v>
      </c>
    </row>
    <row r="22" spans="1:3" x14ac:dyDescent="0.25">
      <c r="A22" s="55">
        <v>38898</v>
      </c>
      <c r="B22" s="11">
        <v>85.40000000000002</v>
      </c>
      <c r="C22" s="11">
        <v>67.30000000000004</v>
      </c>
    </row>
    <row r="23" spans="1:3" x14ac:dyDescent="0.25">
      <c r="A23" s="55">
        <v>38990</v>
      </c>
      <c r="B23" s="11">
        <v>87.800000000000026</v>
      </c>
      <c r="C23" s="11">
        <v>68.700000000000045</v>
      </c>
    </row>
    <row r="24" spans="1:3" x14ac:dyDescent="0.25">
      <c r="A24" s="55">
        <v>39082</v>
      </c>
      <c r="B24" s="11">
        <v>88.600000000000023</v>
      </c>
      <c r="C24" s="11">
        <v>69.900000000000048</v>
      </c>
    </row>
    <row r="25" spans="1:3" x14ac:dyDescent="0.25">
      <c r="A25" s="55">
        <v>39172</v>
      </c>
      <c r="B25" s="11">
        <v>89.500000000000028</v>
      </c>
      <c r="C25" s="11">
        <v>71.700000000000045</v>
      </c>
    </row>
    <row r="26" spans="1:3" x14ac:dyDescent="0.25">
      <c r="A26" s="55">
        <v>39263</v>
      </c>
      <c r="B26" s="11">
        <v>90.500000000000028</v>
      </c>
      <c r="C26" s="11">
        <v>73.80000000000004</v>
      </c>
    </row>
    <row r="27" spans="1:3" x14ac:dyDescent="0.25">
      <c r="A27" s="55">
        <v>39355</v>
      </c>
      <c r="B27" s="11">
        <v>91.200000000000031</v>
      </c>
      <c r="C27" s="11">
        <v>75.30000000000004</v>
      </c>
    </row>
    <row r="28" spans="1:3" x14ac:dyDescent="0.25">
      <c r="A28" s="55">
        <v>39447</v>
      </c>
      <c r="B28" s="11">
        <v>91.600000000000037</v>
      </c>
      <c r="C28" s="11">
        <v>77.700000000000045</v>
      </c>
    </row>
    <row r="29" spans="1:3" x14ac:dyDescent="0.25">
      <c r="A29" s="55">
        <v>39538</v>
      </c>
      <c r="B29" s="11">
        <v>91.700000000000031</v>
      </c>
      <c r="C29" s="11">
        <v>80.30000000000004</v>
      </c>
    </row>
    <row r="30" spans="1:3" x14ac:dyDescent="0.25">
      <c r="A30" s="55">
        <v>39629</v>
      </c>
      <c r="B30" s="11">
        <v>92.400000000000034</v>
      </c>
      <c r="C30" s="11">
        <v>83.000000000000043</v>
      </c>
    </row>
    <row r="31" spans="1:3" x14ac:dyDescent="0.25">
      <c r="A31" s="55">
        <v>39721</v>
      </c>
      <c r="B31" s="11">
        <v>93.900000000000034</v>
      </c>
      <c r="C31" s="11">
        <v>85.700000000000045</v>
      </c>
    </row>
    <row r="32" spans="1:3" x14ac:dyDescent="0.25">
      <c r="A32" s="55">
        <v>39813</v>
      </c>
      <c r="B32" s="11">
        <v>94.80000000000004</v>
      </c>
      <c r="C32" s="11">
        <v>87.200000000000045</v>
      </c>
    </row>
    <row r="33" spans="1:3" x14ac:dyDescent="0.25">
      <c r="A33" s="55">
        <v>39903</v>
      </c>
      <c r="B33" s="11">
        <v>94.400000000000034</v>
      </c>
      <c r="C33" s="11">
        <v>89.100000000000051</v>
      </c>
    </row>
    <row r="34" spans="1:3" x14ac:dyDescent="0.25">
      <c r="A34" s="55">
        <v>39994</v>
      </c>
      <c r="B34" s="11">
        <v>93.80000000000004</v>
      </c>
      <c r="C34" s="11">
        <v>90.700000000000045</v>
      </c>
    </row>
    <row r="35" spans="1:3" x14ac:dyDescent="0.25">
      <c r="A35" s="55">
        <v>40086</v>
      </c>
      <c r="B35" s="11">
        <v>94.100000000000037</v>
      </c>
      <c r="C35" s="11">
        <v>91.600000000000051</v>
      </c>
    </row>
    <row r="36" spans="1:3" x14ac:dyDescent="0.25">
      <c r="A36" s="55">
        <v>40178</v>
      </c>
      <c r="B36" s="11">
        <v>94.80000000000004</v>
      </c>
      <c r="C36" s="11">
        <v>92.400000000000048</v>
      </c>
    </row>
    <row r="37" spans="1:3" x14ac:dyDescent="0.25">
      <c r="A37" s="55">
        <v>40268</v>
      </c>
      <c r="B37" s="11">
        <v>96.500000000000043</v>
      </c>
      <c r="C37" s="11">
        <v>93.100000000000051</v>
      </c>
    </row>
    <row r="38" spans="1:3" x14ac:dyDescent="0.25">
      <c r="A38" s="55">
        <v>40359</v>
      </c>
      <c r="B38" s="11">
        <v>97.600000000000037</v>
      </c>
      <c r="C38" s="11">
        <v>93.900000000000048</v>
      </c>
    </row>
    <row r="39" spans="1:3" x14ac:dyDescent="0.25">
      <c r="A39" s="55">
        <v>40451</v>
      </c>
      <c r="B39" s="11">
        <v>97.900000000000034</v>
      </c>
      <c r="C39" s="11">
        <v>94.900000000000048</v>
      </c>
    </row>
    <row r="40" spans="1:3" x14ac:dyDescent="0.25">
      <c r="A40" s="55">
        <v>40543</v>
      </c>
      <c r="B40" s="11">
        <v>98.200000000000031</v>
      </c>
      <c r="C40" s="11">
        <v>95.500000000000043</v>
      </c>
    </row>
    <row r="41" spans="1:3" x14ac:dyDescent="0.25">
      <c r="A41" s="55">
        <v>40633</v>
      </c>
      <c r="B41" s="11">
        <v>98.200000000000031</v>
      </c>
      <c r="C41" s="11">
        <v>96.100000000000037</v>
      </c>
    </row>
    <row r="42" spans="1:3" x14ac:dyDescent="0.25">
      <c r="A42" s="55">
        <v>40724</v>
      </c>
      <c r="B42" s="11">
        <v>98.600000000000037</v>
      </c>
      <c r="C42" s="11">
        <v>97.100000000000037</v>
      </c>
    </row>
    <row r="43" spans="1:3" x14ac:dyDescent="0.25">
      <c r="A43" s="55">
        <v>40816</v>
      </c>
      <c r="B43" s="11">
        <v>99.200000000000031</v>
      </c>
      <c r="C43" s="11">
        <v>98.000000000000043</v>
      </c>
    </row>
    <row r="44" spans="1:3" x14ac:dyDescent="0.25">
      <c r="A44" s="55">
        <v>40908</v>
      </c>
      <c r="B44" s="11">
        <v>99.800000000000026</v>
      </c>
      <c r="C44" s="11">
        <v>99.200000000000045</v>
      </c>
    </row>
    <row r="45" spans="1:3" x14ac:dyDescent="0.25">
      <c r="A45" s="55">
        <v>40999</v>
      </c>
      <c r="B45" s="11">
        <v>100.10000000000002</v>
      </c>
      <c r="C45" s="11">
        <v>100.60000000000005</v>
      </c>
    </row>
    <row r="46" spans="1:3" x14ac:dyDescent="0.25">
      <c r="A46" s="55">
        <v>41090</v>
      </c>
      <c r="B46" s="11">
        <v>100.80000000000003</v>
      </c>
      <c r="C46" s="11">
        <v>102.20000000000005</v>
      </c>
    </row>
    <row r="47" spans="1:3" x14ac:dyDescent="0.25">
      <c r="A47" s="55">
        <v>41182</v>
      </c>
      <c r="B47" s="11">
        <v>100.90000000000002</v>
      </c>
      <c r="C47" s="11">
        <v>104.20000000000005</v>
      </c>
    </row>
    <row r="48" spans="1:3" x14ac:dyDescent="0.25">
      <c r="A48" s="55">
        <v>41274</v>
      </c>
      <c r="B48" s="11">
        <v>101.50000000000001</v>
      </c>
      <c r="C48" s="11">
        <v>105.60000000000005</v>
      </c>
    </row>
    <row r="49" spans="1:3" x14ac:dyDescent="0.25">
      <c r="A49" s="55">
        <v>41364</v>
      </c>
      <c r="B49" s="11">
        <v>102.80000000000001</v>
      </c>
      <c r="C49" s="11">
        <v>107.50000000000006</v>
      </c>
    </row>
    <row r="50" spans="1:3" x14ac:dyDescent="0.25">
      <c r="A50" s="55">
        <v>41455</v>
      </c>
      <c r="B50" s="11">
        <v>104.20000000000002</v>
      </c>
      <c r="C50" s="11">
        <v>109.90000000000006</v>
      </c>
    </row>
    <row r="51" spans="1:3" x14ac:dyDescent="0.25">
      <c r="A51" s="55">
        <v>41547</v>
      </c>
      <c r="B51" s="11">
        <v>105.60000000000002</v>
      </c>
      <c r="C51" s="11">
        <v>111.10000000000007</v>
      </c>
    </row>
    <row r="52" spans="1:3" x14ac:dyDescent="0.25">
      <c r="A52" s="55">
        <v>41639</v>
      </c>
      <c r="B52" s="11">
        <v>107.10000000000002</v>
      </c>
      <c r="C52" s="11">
        <v>111.70000000000006</v>
      </c>
    </row>
    <row r="53" spans="1:3" x14ac:dyDescent="0.25">
      <c r="A53" s="55">
        <v>41729</v>
      </c>
      <c r="B53" s="11">
        <v>108.40000000000002</v>
      </c>
      <c r="C53" s="11">
        <v>112.50000000000006</v>
      </c>
    </row>
    <row r="54" spans="1:3" x14ac:dyDescent="0.25">
      <c r="A54" s="55">
        <v>41820</v>
      </c>
      <c r="B54" s="11">
        <v>109.10000000000002</v>
      </c>
      <c r="C54" s="11">
        <v>113.10000000000005</v>
      </c>
    </row>
    <row r="55" spans="1:3" x14ac:dyDescent="0.25">
      <c r="A55" s="55">
        <v>41912</v>
      </c>
      <c r="B55" s="11">
        <v>109.50000000000003</v>
      </c>
      <c r="C55" s="11">
        <v>113.40000000000005</v>
      </c>
    </row>
    <row r="56" spans="1:3" x14ac:dyDescent="0.25">
      <c r="A56" s="55">
        <v>42004</v>
      </c>
      <c r="B56" s="11">
        <v>110.40000000000003</v>
      </c>
      <c r="C56" s="11">
        <v>113.40000000000005</v>
      </c>
    </row>
    <row r="57" spans="1:3" x14ac:dyDescent="0.25">
      <c r="A57" s="55">
        <v>42094</v>
      </c>
      <c r="B57" s="11">
        <v>111.20000000000003</v>
      </c>
      <c r="C57" s="11">
        <v>112.60000000000005</v>
      </c>
    </row>
    <row r="58" spans="1:3" x14ac:dyDescent="0.25">
      <c r="A58" s="55">
        <v>42185</v>
      </c>
      <c r="B58" s="11">
        <v>111.90000000000003</v>
      </c>
      <c r="C58" s="11">
        <v>112.60000000000005</v>
      </c>
    </row>
    <row r="59" spans="1:3" x14ac:dyDescent="0.25">
      <c r="A59" s="55">
        <v>42277</v>
      </c>
      <c r="B59" s="11">
        <v>111.60000000000004</v>
      </c>
      <c r="C59" s="11">
        <v>111.60000000000005</v>
      </c>
    </row>
    <row r="60" spans="1:3" x14ac:dyDescent="0.25">
      <c r="A60" s="55">
        <v>42369</v>
      </c>
      <c r="B60" s="11">
        <v>111.90000000000003</v>
      </c>
      <c r="C60" s="11">
        <v>110.10000000000005</v>
      </c>
    </row>
    <row r="61" spans="1:3" x14ac:dyDescent="0.25">
      <c r="A61" s="55">
        <v>42460</v>
      </c>
      <c r="B61" s="11">
        <v>109.40000000000003</v>
      </c>
      <c r="C61" s="11">
        <v>107.60000000000005</v>
      </c>
    </row>
    <row r="62" spans="1:3" x14ac:dyDescent="0.25">
      <c r="A62" s="55">
        <v>42551</v>
      </c>
      <c r="B62" s="11">
        <v>109.30000000000004</v>
      </c>
      <c r="C62" s="11">
        <v>106.80000000000005</v>
      </c>
    </row>
    <row r="63" spans="1:3" x14ac:dyDescent="0.25">
      <c r="A63" s="55">
        <v>42643</v>
      </c>
      <c r="B63" s="11">
        <v>108.90000000000003</v>
      </c>
      <c r="C63" s="11">
        <v>104.50000000000006</v>
      </c>
    </row>
    <row r="64" spans="1:3" x14ac:dyDescent="0.25">
      <c r="A64" s="55">
        <v>42735</v>
      </c>
      <c r="B64" s="11">
        <v>109.10000000000004</v>
      </c>
      <c r="C64" s="11">
        <v>102.20000000000006</v>
      </c>
    </row>
    <row r="65" spans="1:3" x14ac:dyDescent="0.25">
      <c r="A65" s="55">
        <v>42825</v>
      </c>
      <c r="B65" s="11">
        <v>108.20000000000003</v>
      </c>
      <c r="C65" s="11">
        <v>99.70000000000006</v>
      </c>
    </row>
    <row r="66" spans="1:3" x14ac:dyDescent="0.25">
      <c r="A66" s="55">
        <v>42916</v>
      </c>
      <c r="B66" s="11">
        <v>108.10000000000004</v>
      </c>
      <c r="C66" s="11">
        <v>98.20000000000006</v>
      </c>
    </row>
    <row r="67" spans="1:3" x14ac:dyDescent="0.25">
      <c r="A67" s="55">
        <v>43008</v>
      </c>
      <c r="B67" s="11">
        <v>108.30000000000004</v>
      </c>
      <c r="C67" s="11">
        <v>96.100000000000065</v>
      </c>
    </row>
    <row r="68" spans="1:3" x14ac:dyDescent="0.25">
      <c r="A68" s="55">
        <v>43100</v>
      </c>
      <c r="B68" s="11">
        <v>108.10000000000004</v>
      </c>
      <c r="C68" s="11">
        <v>94.900000000000063</v>
      </c>
    </row>
    <row r="69" spans="1:3" x14ac:dyDescent="0.25">
      <c r="A69" s="55">
        <v>43190</v>
      </c>
      <c r="B69" s="11">
        <v>106.20000000000003</v>
      </c>
      <c r="C69" s="11">
        <v>93.400000000000063</v>
      </c>
    </row>
    <row r="70" spans="1:3" x14ac:dyDescent="0.25">
      <c r="A70" s="55">
        <v>43281</v>
      </c>
      <c r="B70" s="11">
        <v>105.80000000000003</v>
      </c>
      <c r="C70" s="11">
        <v>91.70000000000006</v>
      </c>
    </row>
    <row r="71" spans="1:3" x14ac:dyDescent="0.25">
      <c r="A71" s="55">
        <v>43373</v>
      </c>
      <c r="B71" s="11">
        <v>105.80000000000003</v>
      </c>
      <c r="C71" s="11">
        <v>90.20000000000006</v>
      </c>
    </row>
    <row r="72" spans="1:3" x14ac:dyDescent="0.25">
      <c r="A72" s="55">
        <v>43465</v>
      </c>
      <c r="B72" s="11">
        <v>106.00000000000003</v>
      </c>
      <c r="C72" s="11">
        <v>89.100000000000065</v>
      </c>
    </row>
    <row r="73" spans="1:3" x14ac:dyDescent="0.25">
      <c r="A73" s="55">
        <v>43555</v>
      </c>
      <c r="B73" s="11">
        <v>106.00000000000003</v>
      </c>
      <c r="C73" s="11">
        <v>88.500000000000071</v>
      </c>
    </row>
    <row r="74" spans="1:3" x14ac:dyDescent="0.25">
      <c r="A74" s="55">
        <v>43646</v>
      </c>
      <c r="B74" s="11">
        <v>106.60000000000002</v>
      </c>
      <c r="C74" s="11">
        <v>88.300000000000068</v>
      </c>
    </row>
    <row r="75" spans="1:3" x14ac:dyDescent="0.25">
      <c r="A75" s="55">
        <v>43738</v>
      </c>
      <c r="B75" s="11">
        <v>106.90000000000002</v>
      </c>
      <c r="C75" s="11">
        <v>88.200000000000074</v>
      </c>
    </row>
    <row r="76" spans="1:3" x14ac:dyDescent="0.25">
      <c r="A76" s="55">
        <v>43830</v>
      </c>
      <c r="B76" s="11">
        <v>106.50000000000001</v>
      </c>
      <c r="C76" s="11">
        <v>88.10000000000008</v>
      </c>
    </row>
    <row r="77" spans="1:3" x14ac:dyDescent="0.25">
      <c r="A77" s="55">
        <v>43921</v>
      </c>
      <c r="B77" s="11">
        <v>107.70000000000002</v>
      </c>
      <c r="C77" s="11">
        <v>88.000000000000085</v>
      </c>
    </row>
    <row r="78" spans="1:3" x14ac:dyDescent="0.25">
      <c r="A78" s="55">
        <v>44012</v>
      </c>
      <c r="B78" s="11">
        <v>109.60000000000002</v>
      </c>
      <c r="C78" s="11">
        <v>87.400000000000091</v>
      </c>
    </row>
    <row r="79" spans="1:3" x14ac:dyDescent="0.25">
      <c r="A79" s="55">
        <v>44104</v>
      </c>
      <c r="B79" s="11">
        <v>113.50000000000003</v>
      </c>
      <c r="C79" s="11">
        <v>87.100000000000094</v>
      </c>
    </row>
    <row r="80" spans="1:3" x14ac:dyDescent="0.25">
      <c r="A80" s="55">
        <v>44196</v>
      </c>
      <c r="B80" s="11">
        <v>116.00000000000003</v>
      </c>
      <c r="C80" s="11">
        <v>87.400000000000091</v>
      </c>
    </row>
    <row r="81" spans="1:5" x14ac:dyDescent="0.25">
      <c r="A81" s="55">
        <v>44286</v>
      </c>
      <c r="B81" s="11">
        <v>119.20000000000003</v>
      </c>
      <c r="C81" s="11">
        <v>88.000000000000085</v>
      </c>
    </row>
    <row r="82" spans="1:5" x14ac:dyDescent="0.25">
      <c r="A82" s="55">
        <v>44377</v>
      </c>
      <c r="B82" s="11">
        <v>119.40000000000003</v>
      </c>
      <c r="C82" s="11">
        <v>90.300000000000082</v>
      </c>
      <c r="D82" s="20"/>
      <c r="E82" s="20"/>
    </row>
    <row r="83" spans="1:5" x14ac:dyDescent="0.25">
      <c r="A83" s="55">
        <v>44469</v>
      </c>
      <c r="B83" s="11">
        <v>116.70000000000003</v>
      </c>
      <c r="C83" s="11">
        <v>92.800000000000082</v>
      </c>
      <c r="D83" s="20"/>
      <c r="E83" s="20"/>
    </row>
    <row r="84" spans="1:5" x14ac:dyDescent="0.25">
      <c r="A84" s="55">
        <v>44561</v>
      </c>
      <c r="B84" s="11">
        <v>122.80000000000003</v>
      </c>
      <c r="C84" s="11">
        <v>94.300000000000082</v>
      </c>
      <c r="D84" s="20"/>
      <c r="E84" s="20"/>
    </row>
    <row r="85" spans="1:5" x14ac:dyDescent="0.25">
      <c r="A85" s="55">
        <v>44651</v>
      </c>
      <c r="B85" s="11">
        <v>142.20000000000002</v>
      </c>
      <c r="C85" s="11">
        <v>96.500000000000085</v>
      </c>
      <c r="D85" s="20"/>
      <c r="E85" s="20"/>
    </row>
    <row r="86" spans="1:5" x14ac:dyDescent="0.25">
      <c r="A86" s="55">
        <v>44742</v>
      </c>
      <c r="B86" s="11">
        <v>149.00000000000003</v>
      </c>
      <c r="C86" s="11">
        <v>98.500000000000085</v>
      </c>
      <c r="D86" s="20"/>
      <c r="E86" s="20"/>
    </row>
    <row r="87" spans="1:5" x14ac:dyDescent="0.25">
      <c r="A87" s="55">
        <v>44834</v>
      </c>
      <c r="B87" s="11">
        <v>153.00000000000003</v>
      </c>
      <c r="C87" s="11">
        <v>100.50000000000009</v>
      </c>
      <c r="D87" s="20"/>
      <c r="E87" s="20"/>
    </row>
    <row r="88" spans="1:5" x14ac:dyDescent="0.25">
      <c r="A88" s="55">
        <v>44926</v>
      </c>
      <c r="B88" s="11">
        <v>155.20000000000002</v>
      </c>
      <c r="C88" s="11">
        <v>101.80000000000008</v>
      </c>
      <c r="D88" s="20"/>
      <c r="E88" s="20"/>
    </row>
    <row r="89" spans="1:5" x14ac:dyDescent="0.25">
      <c r="A89" s="55">
        <v>45016</v>
      </c>
      <c r="B89" s="11">
        <v>156.00000000000003</v>
      </c>
      <c r="C89" s="11">
        <v>103.80000000000008</v>
      </c>
      <c r="D89" s="20"/>
      <c r="E89" s="20"/>
    </row>
    <row r="90" spans="1:5" x14ac:dyDescent="0.25">
      <c r="A90" s="55">
        <v>45107</v>
      </c>
      <c r="B90" s="11">
        <v>155.40000000000003</v>
      </c>
      <c r="C90" s="11">
        <v>106.60000000000008</v>
      </c>
      <c r="D90" s="20"/>
      <c r="E90" s="20"/>
    </row>
    <row r="91" spans="1:5" x14ac:dyDescent="0.25">
      <c r="A91" s="55">
        <v>45199</v>
      </c>
      <c r="B91" s="11">
        <v>160.00000000000003</v>
      </c>
      <c r="C91" s="11">
        <v>109.50000000000009</v>
      </c>
      <c r="D91" s="20"/>
      <c r="E91" s="20"/>
    </row>
    <row r="92" spans="1:5" x14ac:dyDescent="0.25">
      <c r="A92" s="55">
        <v>45291</v>
      </c>
      <c r="B92" s="11">
        <v>168.90000000000003</v>
      </c>
      <c r="C92" s="11">
        <v>110.90000000000009</v>
      </c>
      <c r="D92" s="20"/>
      <c r="E92" s="20"/>
    </row>
    <row r="93" spans="1:5" x14ac:dyDescent="0.25">
      <c r="A93" s="55">
        <v>45382</v>
      </c>
      <c r="B93" s="11">
        <v>174.90000000000003</v>
      </c>
      <c r="C93" s="11">
        <v>114.10000000000009</v>
      </c>
      <c r="D93" s="20"/>
      <c r="E93" s="20"/>
    </row>
    <row r="95" spans="1:5" x14ac:dyDescent="0.25">
      <c r="A95" s="46" t="s">
        <v>459</v>
      </c>
      <c r="B95" s="20"/>
      <c r="C95" s="20"/>
    </row>
    <row r="96" spans="1:5" x14ac:dyDescent="0.25">
      <c r="A96" s="37" t="s">
        <v>494</v>
      </c>
      <c r="B96" s="20"/>
      <c r="C96" s="20"/>
    </row>
    <row r="97" spans="1:5" x14ac:dyDescent="0.25">
      <c r="A97" s="37"/>
    </row>
    <row r="98" spans="1:5" x14ac:dyDescent="0.25">
      <c r="A98" s="46" t="s">
        <v>455</v>
      </c>
    </row>
    <row r="99" spans="1:5" s="37" customFormat="1" ht="32.450000000000003" customHeight="1" x14ac:dyDescent="0.25">
      <c r="A99" s="46"/>
      <c r="B99" s="168" t="s">
        <v>409</v>
      </c>
      <c r="C99" s="168"/>
      <c r="D99" s="169" t="s">
        <v>410</v>
      </c>
      <c r="E99" s="169"/>
    </row>
    <row r="100" spans="1:5" ht="45" x14ac:dyDescent="0.25">
      <c r="B100" s="91" t="s">
        <v>559</v>
      </c>
      <c r="C100" s="91" t="s">
        <v>560</v>
      </c>
      <c r="D100" s="91" t="s">
        <v>559</v>
      </c>
      <c r="E100" s="91" t="s">
        <v>560</v>
      </c>
    </row>
    <row r="101" spans="1:5" x14ac:dyDescent="0.25">
      <c r="A101" s="55">
        <v>38077</v>
      </c>
      <c r="B101" s="14">
        <v>1.7713365539452575</v>
      </c>
      <c r="C101" s="14">
        <v>9.7222222222222321</v>
      </c>
      <c r="D101" s="14">
        <v>0.32206119162641045</v>
      </c>
      <c r="E101" s="14">
        <v>2.1311475409836023</v>
      </c>
    </row>
    <row r="102" spans="1:5" x14ac:dyDescent="0.25">
      <c r="A102" s="55">
        <v>38168</v>
      </c>
      <c r="B102" s="14">
        <v>2.3734177215189778</v>
      </c>
      <c r="C102" s="14">
        <v>9.2905405405405475</v>
      </c>
      <c r="D102" s="14">
        <v>0.96308186195825929</v>
      </c>
      <c r="E102" s="14">
        <v>2.610114192495927</v>
      </c>
    </row>
    <row r="103" spans="1:5" x14ac:dyDescent="0.25">
      <c r="A103" s="55">
        <v>38260</v>
      </c>
      <c r="B103" s="14">
        <v>2.3183925811437467</v>
      </c>
      <c r="C103" s="14">
        <v>8.7027914614121507</v>
      </c>
      <c r="D103" s="14">
        <v>0.79491255961843255</v>
      </c>
      <c r="E103" s="14">
        <v>3.0894308943089532</v>
      </c>
    </row>
    <row r="104" spans="1:5" x14ac:dyDescent="0.25">
      <c r="A104" s="55">
        <v>38352</v>
      </c>
      <c r="B104" s="14">
        <v>3.4743202416918306</v>
      </c>
      <c r="C104" s="14">
        <v>10.30595813204509</v>
      </c>
      <c r="D104" s="14">
        <v>0.3154574132492094</v>
      </c>
      <c r="E104" s="14">
        <v>2.4154589371980784</v>
      </c>
    </row>
    <row r="105" spans="1:5" x14ac:dyDescent="0.25">
      <c r="A105" s="55">
        <v>38442</v>
      </c>
      <c r="B105" s="14">
        <v>4.2335766423357679</v>
      </c>
      <c r="C105" s="14">
        <v>12.974683544303801</v>
      </c>
      <c r="D105" s="14">
        <v>0.62893081761006275</v>
      </c>
      <c r="E105" s="14">
        <v>2.7287319422151013</v>
      </c>
    </row>
    <row r="106" spans="1:5" x14ac:dyDescent="0.25">
      <c r="A106" s="55">
        <v>38533</v>
      </c>
      <c r="B106" s="14">
        <v>3.5014005602240994</v>
      </c>
      <c r="C106" s="14">
        <v>14.219474497681617</v>
      </c>
      <c r="D106" s="14">
        <v>0.46874999999999556</v>
      </c>
      <c r="E106" s="14">
        <v>2.2257551669316422</v>
      </c>
    </row>
    <row r="107" spans="1:5" x14ac:dyDescent="0.25">
      <c r="A107" s="55">
        <v>38625</v>
      </c>
      <c r="B107" s="14">
        <v>3.6535859269282822</v>
      </c>
      <c r="C107" s="14">
        <v>15.70996978851964</v>
      </c>
      <c r="D107" s="14">
        <v>0.62208398133749565</v>
      </c>
      <c r="E107" s="14">
        <v>2.0504731861198833</v>
      </c>
    </row>
    <row r="108" spans="1:5" x14ac:dyDescent="0.25">
      <c r="A108" s="55">
        <v>38717</v>
      </c>
      <c r="B108" s="14">
        <v>3.7859007832898195</v>
      </c>
      <c r="C108" s="14">
        <v>16.058394160583966</v>
      </c>
      <c r="D108" s="14">
        <v>1.0819165378670892</v>
      </c>
      <c r="E108" s="14">
        <v>2.8301886792452935</v>
      </c>
    </row>
    <row r="109" spans="1:5" x14ac:dyDescent="0.25">
      <c r="A109" s="55">
        <v>38807</v>
      </c>
      <c r="B109" s="14">
        <v>3.3962264150943389</v>
      </c>
      <c r="C109" s="14">
        <v>15.126050420168081</v>
      </c>
      <c r="D109" s="14">
        <v>1.2232415902140525</v>
      </c>
      <c r="E109" s="14">
        <v>3.4375000000000044</v>
      </c>
    </row>
    <row r="110" spans="1:5" x14ac:dyDescent="0.25">
      <c r="A110" s="55">
        <v>38898</v>
      </c>
      <c r="B110" s="14">
        <v>3.8929440389294356</v>
      </c>
      <c r="C110" s="14">
        <v>15.561569688768628</v>
      </c>
      <c r="D110" s="14">
        <v>1.6616314199395577</v>
      </c>
      <c r="E110" s="14">
        <v>4.6656298600310953</v>
      </c>
    </row>
    <row r="111" spans="1:5" x14ac:dyDescent="0.25">
      <c r="A111" s="55">
        <v>38990</v>
      </c>
      <c r="B111" s="14">
        <v>2.8103044496487151</v>
      </c>
      <c r="C111" s="14">
        <v>14.621409921671047</v>
      </c>
      <c r="D111" s="14">
        <v>2.0802377414561812</v>
      </c>
      <c r="E111" s="14">
        <v>6.1823802163833097</v>
      </c>
    </row>
    <row r="112" spans="1:5" x14ac:dyDescent="0.25">
      <c r="A112" s="55">
        <v>39082</v>
      </c>
      <c r="B112" s="14">
        <v>0.91116173120728838</v>
      </c>
      <c r="C112" s="14">
        <v>11.446540880503164</v>
      </c>
      <c r="D112" s="14">
        <v>1.7467248908296984</v>
      </c>
      <c r="E112" s="14">
        <v>6.8807339449541205</v>
      </c>
    </row>
    <row r="113" spans="1:5" x14ac:dyDescent="0.25">
      <c r="A113" s="55">
        <v>39172</v>
      </c>
      <c r="B113" s="14">
        <v>1.0158013544018019</v>
      </c>
      <c r="C113" s="14">
        <v>8.8807785888078037</v>
      </c>
      <c r="D113" s="14">
        <v>2.5751072961373245</v>
      </c>
      <c r="E113" s="14">
        <v>8.3081570996978762</v>
      </c>
    </row>
    <row r="114" spans="1:5" x14ac:dyDescent="0.25">
      <c r="A114" s="55">
        <v>39263</v>
      </c>
      <c r="B114" s="14">
        <v>1.1173184357541999</v>
      </c>
      <c r="C114" s="14">
        <v>5.9718969555035306</v>
      </c>
      <c r="D114" s="14">
        <v>2.9288702928870203</v>
      </c>
      <c r="E114" s="14">
        <v>9.6582466567607597</v>
      </c>
    </row>
    <row r="115" spans="1:5" x14ac:dyDescent="0.25">
      <c r="A115" s="55">
        <v>39355</v>
      </c>
      <c r="B115" s="14">
        <v>0.77348066298343898</v>
      </c>
      <c r="C115" s="14">
        <v>3.8724373576309867</v>
      </c>
      <c r="D115" s="14">
        <v>2.0325203252032464</v>
      </c>
      <c r="E115" s="14">
        <v>9.6069868995632959</v>
      </c>
    </row>
    <row r="116" spans="1:5" x14ac:dyDescent="0.25">
      <c r="A116" s="55">
        <v>39447</v>
      </c>
      <c r="B116" s="14">
        <v>0.43859649122808264</v>
      </c>
      <c r="C116" s="14">
        <v>3.3860045146727025</v>
      </c>
      <c r="D116" s="14">
        <v>3.1872509960159334</v>
      </c>
      <c r="E116" s="14">
        <v>11.158798283261785</v>
      </c>
    </row>
    <row r="117" spans="1:5" x14ac:dyDescent="0.25">
      <c r="A117" s="55">
        <v>39538</v>
      </c>
      <c r="B117" s="14">
        <v>0.10917030567685337</v>
      </c>
      <c r="C117" s="14">
        <v>2.4581005586592264</v>
      </c>
      <c r="D117" s="14">
        <v>3.3462033462033469</v>
      </c>
      <c r="E117" s="14">
        <v>11.994421199442096</v>
      </c>
    </row>
    <row r="118" spans="1:5" x14ac:dyDescent="0.25">
      <c r="A118" s="55">
        <v>39629</v>
      </c>
      <c r="B118" s="14">
        <v>0.76335877862596657</v>
      </c>
      <c r="C118" s="14">
        <v>2.0994475138121693</v>
      </c>
      <c r="D118" s="14">
        <v>3.3623910336239016</v>
      </c>
      <c r="E118" s="14">
        <v>12.466124661246614</v>
      </c>
    </row>
    <row r="119" spans="1:5" x14ac:dyDescent="0.25">
      <c r="A119" s="55">
        <v>39721</v>
      </c>
      <c r="B119" s="14">
        <v>1.6233766233766156</v>
      </c>
      <c r="C119" s="14">
        <v>2.960526315789469</v>
      </c>
      <c r="D119" s="14">
        <v>3.2530120481927716</v>
      </c>
      <c r="E119" s="14">
        <v>13.811420982735733</v>
      </c>
    </row>
    <row r="120" spans="1:5" x14ac:dyDescent="0.25">
      <c r="A120" s="55">
        <v>39813</v>
      </c>
      <c r="B120" s="14">
        <v>0.95846645367412275</v>
      </c>
      <c r="C120" s="14">
        <v>3.4934497816593968</v>
      </c>
      <c r="D120" s="14">
        <v>1.7502917152858899</v>
      </c>
      <c r="E120" s="14">
        <v>12.226512226512209</v>
      </c>
    </row>
    <row r="121" spans="1:5" x14ac:dyDescent="0.25">
      <c r="A121" s="55">
        <v>39903</v>
      </c>
      <c r="B121" s="14">
        <v>-0.42194092827004814</v>
      </c>
      <c r="C121" s="14">
        <v>2.9443838604144013</v>
      </c>
      <c r="D121" s="14">
        <v>2.1788990825688082</v>
      </c>
      <c r="E121" s="14">
        <v>10.95890410958904</v>
      </c>
    </row>
    <row r="122" spans="1:5" x14ac:dyDescent="0.25">
      <c r="A122" s="55">
        <v>39994</v>
      </c>
      <c r="B122" s="14">
        <v>-0.63559322033898136</v>
      </c>
      <c r="C122" s="14">
        <v>1.5151515151515138</v>
      </c>
      <c r="D122" s="14">
        <v>1.7957351290684542</v>
      </c>
      <c r="E122" s="14">
        <v>9.2771084337349485</v>
      </c>
    </row>
    <row r="123" spans="1:5" x14ac:dyDescent="0.25">
      <c r="A123" s="55">
        <v>40086</v>
      </c>
      <c r="B123" s="14">
        <v>0.31982942430703876</v>
      </c>
      <c r="C123" s="14">
        <v>0.21299254526092604</v>
      </c>
      <c r="D123" s="14">
        <v>0.99228224917309316</v>
      </c>
      <c r="E123" s="14">
        <v>6.8844807467911329</v>
      </c>
    </row>
    <row r="124" spans="1:5" x14ac:dyDescent="0.25">
      <c r="A124" s="55">
        <v>40178</v>
      </c>
      <c r="B124" s="14">
        <v>0.74388947927737092</v>
      </c>
      <c r="C124" s="14">
        <v>0</v>
      </c>
      <c r="D124" s="14">
        <v>0.8733624454148492</v>
      </c>
      <c r="E124" s="14">
        <v>5.9633027522935755</v>
      </c>
    </row>
    <row r="125" spans="1:5" x14ac:dyDescent="0.25">
      <c r="A125" s="55">
        <v>40268</v>
      </c>
      <c r="B125" s="14">
        <v>1.7932489451476741</v>
      </c>
      <c r="C125" s="14">
        <v>2.2245762711864403</v>
      </c>
      <c r="D125" s="14">
        <v>0.7575757575757569</v>
      </c>
      <c r="E125" s="14">
        <v>4.4893378226711578</v>
      </c>
    </row>
    <row r="126" spans="1:5" x14ac:dyDescent="0.25">
      <c r="A126" s="55">
        <v>40359</v>
      </c>
      <c r="B126" s="14">
        <v>1.1398963730569811</v>
      </c>
      <c r="C126" s="14">
        <v>4.051172707889128</v>
      </c>
      <c r="D126" s="14">
        <v>0.85929108485498507</v>
      </c>
      <c r="E126" s="14">
        <v>3.5281146637265781</v>
      </c>
    </row>
    <row r="127" spans="1:5" x14ac:dyDescent="0.25">
      <c r="A127" s="55">
        <v>40451</v>
      </c>
      <c r="B127" s="14">
        <v>0.30737704918033515</v>
      </c>
      <c r="C127" s="14">
        <v>4.0382571732199724</v>
      </c>
      <c r="D127" s="14">
        <v>1.0649627263045858</v>
      </c>
      <c r="E127" s="14">
        <v>3.6026200873362502</v>
      </c>
    </row>
    <row r="128" spans="1:5" x14ac:dyDescent="0.25">
      <c r="A128" s="55">
        <v>40543</v>
      </c>
      <c r="B128" s="14">
        <v>0.30643513789581078</v>
      </c>
      <c r="C128" s="14">
        <v>3.5864978902953482</v>
      </c>
      <c r="D128" s="14">
        <v>0.6322444678608985</v>
      </c>
      <c r="E128" s="14">
        <v>3.3549783549783552</v>
      </c>
    </row>
    <row r="129" spans="1:5" x14ac:dyDescent="0.25">
      <c r="A129" s="55">
        <v>40633</v>
      </c>
      <c r="B129" s="14">
        <v>0</v>
      </c>
      <c r="C129" s="14">
        <v>1.7616580310880758</v>
      </c>
      <c r="D129" s="14">
        <v>0.62827225130890341</v>
      </c>
      <c r="E129" s="14">
        <v>3.2223415682062218</v>
      </c>
    </row>
    <row r="130" spans="1:5" x14ac:dyDescent="0.25">
      <c r="A130" s="55">
        <v>40724</v>
      </c>
      <c r="B130" s="14">
        <v>0.40733197556008793</v>
      </c>
      <c r="C130" s="14">
        <v>1.0245901639344357</v>
      </c>
      <c r="D130" s="14">
        <v>1.0405827263267442</v>
      </c>
      <c r="E130" s="14">
        <v>3.4078807241746389</v>
      </c>
    </row>
    <row r="131" spans="1:5" x14ac:dyDescent="0.25">
      <c r="A131" s="55">
        <v>40816</v>
      </c>
      <c r="B131" s="14">
        <v>0.60851926977687487</v>
      </c>
      <c r="C131" s="14">
        <v>1.327885597548506</v>
      </c>
      <c r="D131" s="14">
        <v>0.92687950566427979</v>
      </c>
      <c r="E131" s="14">
        <v>3.2665964172813311</v>
      </c>
    </row>
    <row r="132" spans="1:5" x14ac:dyDescent="0.25">
      <c r="A132" s="55">
        <v>40908</v>
      </c>
      <c r="B132" s="14">
        <v>0.60483870967742437</v>
      </c>
      <c r="C132" s="14">
        <v>1.6293279022403295</v>
      </c>
      <c r="D132" s="14">
        <v>1.2244897959183598</v>
      </c>
      <c r="E132" s="14">
        <v>3.8743455497382229</v>
      </c>
    </row>
    <row r="133" spans="1:5" x14ac:dyDescent="0.25">
      <c r="A133" s="55">
        <v>40999</v>
      </c>
      <c r="B133" s="14">
        <v>0.30060120240480437</v>
      </c>
      <c r="C133" s="14">
        <v>1.9348268839103788</v>
      </c>
      <c r="D133" s="14">
        <v>1.4112903225806495</v>
      </c>
      <c r="E133" s="14">
        <v>4.68262226847036</v>
      </c>
    </row>
    <row r="134" spans="1:5" x14ac:dyDescent="0.25">
      <c r="A134" s="55">
        <v>41090</v>
      </c>
      <c r="B134" s="14">
        <v>0.69930069930070893</v>
      </c>
      <c r="C134" s="14">
        <v>2.2312373225152005</v>
      </c>
      <c r="D134" s="14">
        <v>1.5904572564612307</v>
      </c>
      <c r="E134" s="14">
        <v>5.2523171987641781</v>
      </c>
    </row>
    <row r="135" spans="1:5" x14ac:dyDescent="0.25">
      <c r="A135" s="55">
        <v>41182</v>
      </c>
      <c r="B135" s="14">
        <v>9.9206349206348854E-2</v>
      </c>
      <c r="C135" s="14">
        <v>1.7137096774193505</v>
      </c>
      <c r="D135" s="14">
        <v>1.9569471624266033</v>
      </c>
      <c r="E135" s="14">
        <v>6.3265306122449072</v>
      </c>
    </row>
    <row r="136" spans="1:5" x14ac:dyDescent="0.25">
      <c r="A136" s="55">
        <v>41274</v>
      </c>
      <c r="B136" s="14">
        <v>0.59464816650147689</v>
      </c>
      <c r="C136" s="14">
        <v>1.7034068136272396</v>
      </c>
      <c r="D136" s="14">
        <v>1.343570057581589</v>
      </c>
      <c r="E136" s="14">
        <v>6.4516129032258007</v>
      </c>
    </row>
    <row r="137" spans="1:5" x14ac:dyDescent="0.25">
      <c r="A137" s="55">
        <v>41364</v>
      </c>
      <c r="B137" s="14">
        <v>1.2807881773398977</v>
      </c>
      <c r="C137" s="14">
        <v>2.6973026973026837</v>
      </c>
      <c r="D137" s="14">
        <v>1.799242424242431</v>
      </c>
      <c r="E137" s="14">
        <v>6.8588469184890588</v>
      </c>
    </row>
    <row r="138" spans="1:5" x14ac:dyDescent="0.25">
      <c r="A138" s="55">
        <v>41455</v>
      </c>
      <c r="B138" s="14">
        <v>1.3618677042801508</v>
      </c>
      <c r="C138" s="14">
        <v>3.373015873015861</v>
      </c>
      <c r="D138" s="14">
        <v>2.2325581395348904</v>
      </c>
      <c r="E138" s="14">
        <v>7.5342465753424737</v>
      </c>
    </row>
    <row r="139" spans="1:5" x14ac:dyDescent="0.25">
      <c r="A139" s="55">
        <v>41547</v>
      </c>
      <c r="B139" s="14">
        <v>1.343570057581589</v>
      </c>
      <c r="C139" s="14">
        <v>4.658077304261643</v>
      </c>
      <c r="D139" s="14">
        <v>1.0919017288444133</v>
      </c>
      <c r="E139" s="14">
        <v>6.6218809980806315</v>
      </c>
    </row>
    <row r="140" spans="1:5" x14ac:dyDescent="0.25">
      <c r="A140" s="55">
        <v>41639</v>
      </c>
      <c r="B140" s="14">
        <v>1.4204545454545414</v>
      </c>
      <c r="C140" s="14">
        <v>5.5172413793103559</v>
      </c>
      <c r="D140" s="14">
        <v>0.5400540054005365</v>
      </c>
      <c r="E140" s="14">
        <v>5.7765151515151603</v>
      </c>
    </row>
    <row r="141" spans="1:5" x14ac:dyDescent="0.25">
      <c r="A141" s="55">
        <v>41729</v>
      </c>
      <c r="B141" s="14">
        <v>1.2138188608776801</v>
      </c>
      <c r="C141" s="14">
        <v>5.4474708171206254</v>
      </c>
      <c r="D141" s="14">
        <v>0.71620411817368002</v>
      </c>
      <c r="E141" s="14">
        <v>4.6511627906976827</v>
      </c>
    </row>
    <row r="142" spans="1:5" x14ac:dyDescent="0.25">
      <c r="A142" s="55">
        <v>41820</v>
      </c>
      <c r="B142" s="14">
        <v>0.64575645756457245</v>
      </c>
      <c r="C142" s="14">
        <v>4.702495201535517</v>
      </c>
      <c r="D142" s="14">
        <v>0.533333333333319</v>
      </c>
      <c r="E142" s="14">
        <v>2.9117379435850577</v>
      </c>
    </row>
    <row r="143" spans="1:5" x14ac:dyDescent="0.25">
      <c r="A143" s="55">
        <v>41912</v>
      </c>
      <c r="B143" s="14">
        <v>0.36663611365719273</v>
      </c>
      <c r="C143" s="14">
        <v>3.6931818181818121</v>
      </c>
      <c r="D143" s="14">
        <v>0.26525198938991412</v>
      </c>
      <c r="E143" s="14">
        <v>2.070207020702064</v>
      </c>
    </row>
    <row r="144" spans="1:5" x14ac:dyDescent="0.25">
      <c r="A144" s="55">
        <v>42004</v>
      </c>
      <c r="B144" s="14">
        <v>0.82191780821918581</v>
      </c>
      <c r="C144" s="14">
        <v>3.0812324929972101</v>
      </c>
      <c r="D144" s="14">
        <v>0</v>
      </c>
      <c r="E144" s="14">
        <v>1.5219337511190645</v>
      </c>
    </row>
    <row r="145" spans="1:5" x14ac:dyDescent="0.25">
      <c r="A145" s="55">
        <v>42094</v>
      </c>
      <c r="B145" s="14">
        <v>0.72463768115942351</v>
      </c>
      <c r="C145" s="14">
        <v>2.583025830258312</v>
      </c>
      <c r="D145" s="14">
        <v>-0.70546737213403876</v>
      </c>
      <c r="E145" s="14">
        <v>8.8888888888893902E-2</v>
      </c>
    </row>
    <row r="146" spans="1:5" x14ac:dyDescent="0.25">
      <c r="A146" s="55">
        <v>42185</v>
      </c>
      <c r="B146" s="14">
        <v>0.62949640287770503</v>
      </c>
      <c r="C146" s="14">
        <v>2.5664527956003713</v>
      </c>
      <c r="D146" s="14">
        <v>0</v>
      </c>
      <c r="E146" s="14">
        <v>-0.44208664898319761</v>
      </c>
    </row>
    <row r="147" spans="1:5" x14ac:dyDescent="0.25">
      <c r="A147" s="55">
        <v>42277</v>
      </c>
      <c r="B147" s="14">
        <v>-0.26809651474530849</v>
      </c>
      <c r="C147" s="14">
        <v>1.9178082191780854</v>
      </c>
      <c r="D147" s="14">
        <v>-0.88809946714032417</v>
      </c>
      <c r="E147" s="14">
        <v>-1.5873015873015817</v>
      </c>
    </row>
    <row r="148" spans="1:5" x14ac:dyDescent="0.25">
      <c r="A148" s="55">
        <v>42369</v>
      </c>
      <c r="B148" s="14">
        <v>0.26881720430107503</v>
      </c>
      <c r="C148" s="14">
        <v>1.3586956521739024</v>
      </c>
      <c r="D148" s="14">
        <v>-1.3440860215053752</v>
      </c>
      <c r="E148" s="14">
        <v>-2.9100529100529071</v>
      </c>
    </row>
    <row r="149" spans="1:5" x14ac:dyDescent="0.25">
      <c r="A149" s="55">
        <v>42460</v>
      </c>
      <c r="B149" s="14">
        <v>-2.2341376228775633</v>
      </c>
      <c r="C149" s="14">
        <v>-1.6187050359712241</v>
      </c>
      <c r="D149" s="14">
        <v>-2.2706630336058131</v>
      </c>
      <c r="E149" s="14">
        <v>-4.4404973357015987</v>
      </c>
    </row>
    <row r="150" spans="1:5" x14ac:dyDescent="0.25">
      <c r="A150" s="55">
        <v>42551</v>
      </c>
      <c r="B150" s="14">
        <v>-9.1407678244970203E-2</v>
      </c>
      <c r="C150" s="14">
        <v>-2.3235031277926699</v>
      </c>
      <c r="D150" s="14">
        <v>-0.74349442379182396</v>
      </c>
      <c r="E150" s="14">
        <v>-5.1509769094138509</v>
      </c>
    </row>
    <row r="151" spans="1:5" x14ac:dyDescent="0.25">
      <c r="A151" s="55">
        <v>42643</v>
      </c>
      <c r="B151" s="14">
        <v>-0.36596523330284514</v>
      </c>
      <c r="C151" s="14">
        <v>-2.4193548387096753</v>
      </c>
      <c r="D151" s="14">
        <v>-2.1535580524344566</v>
      </c>
      <c r="E151" s="14">
        <v>-6.3620071684587725</v>
      </c>
    </row>
    <row r="152" spans="1:5" x14ac:dyDescent="0.25">
      <c r="A152" s="55">
        <v>42735</v>
      </c>
      <c r="B152" s="14">
        <v>0.18365472910928382</v>
      </c>
      <c r="C152" s="14">
        <v>-2.5022341376228718</v>
      </c>
      <c r="D152" s="14">
        <v>-2.2009569377990368</v>
      </c>
      <c r="E152" s="14">
        <v>-7.1752951861943526</v>
      </c>
    </row>
    <row r="153" spans="1:5" x14ac:dyDescent="0.25">
      <c r="A153" s="55">
        <v>42825</v>
      </c>
      <c r="B153" s="14">
        <v>-0.82493125572868919</v>
      </c>
      <c r="C153" s="14">
        <v>-1.0968921389396757</v>
      </c>
      <c r="D153" s="14">
        <v>-2.4461839530332652</v>
      </c>
      <c r="E153" s="14">
        <v>-7.3420074349442306</v>
      </c>
    </row>
    <row r="154" spans="1:5" x14ac:dyDescent="0.25">
      <c r="A154" s="55">
        <v>42916</v>
      </c>
      <c r="B154" s="14">
        <v>-9.242144177448175E-2</v>
      </c>
      <c r="C154" s="14">
        <v>-1.0978956999085132</v>
      </c>
      <c r="D154" s="14">
        <v>-1.5045135406218657</v>
      </c>
      <c r="E154" s="14">
        <v>-8.0524344569288253</v>
      </c>
    </row>
    <row r="155" spans="1:5" x14ac:dyDescent="0.25">
      <c r="A155" s="55">
        <v>43008</v>
      </c>
      <c r="B155" s="14">
        <v>0.18501387604070718</v>
      </c>
      <c r="C155" s="14">
        <v>-0.55096418732781816</v>
      </c>
      <c r="D155" s="14">
        <v>-2.1384928716904228</v>
      </c>
      <c r="E155" s="14">
        <v>-8.0382775119617111</v>
      </c>
    </row>
    <row r="156" spans="1:5" x14ac:dyDescent="0.25">
      <c r="A156" s="55">
        <v>43100</v>
      </c>
      <c r="B156" s="14">
        <v>-0.18467220683286989</v>
      </c>
      <c r="C156" s="14">
        <v>-0.91659028414299293</v>
      </c>
      <c r="D156" s="14">
        <v>-1.2486992715920908</v>
      </c>
      <c r="E156" s="14">
        <v>-7.1428571428571397</v>
      </c>
    </row>
    <row r="157" spans="1:5" x14ac:dyDescent="0.25">
      <c r="A157" s="55">
        <v>43190</v>
      </c>
      <c r="B157" s="14">
        <v>-1.7576318223866849</v>
      </c>
      <c r="C157" s="14">
        <v>-1.8484288354898348</v>
      </c>
      <c r="D157" s="14">
        <v>-1.5806111696522684</v>
      </c>
      <c r="E157" s="14">
        <v>-6.3189568706118244</v>
      </c>
    </row>
    <row r="158" spans="1:5" x14ac:dyDescent="0.25">
      <c r="A158" s="55">
        <v>43281</v>
      </c>
      <c r="B158" s="14">
        <v>-0.37664783427495685</v>
      </c>
      <c r="C158" s="14">
        <v>-2.1276595744680993</v>
      </c>
      <c r="D158" s="14">
        <v>-1.8201284796573902</v>
      </c>
      <c r="E158" s="14">
        <v>-6.619144602851323</v>
      </c>
    </row>
    <row r="159" spans="1:5" x14ac:dyDescent="0.25">
      <c r="A159" s="55">
        <v>43373</v>
      </c>
      <c r="B159" s="14">
        <v>0</v>
      </c>
      <c r="C159" s="14">
        <v>-2.3084025854109069</v>
      </c>
      <c r="D159" s="14">
        <v>-1.6357688113413316</v>
      </c>
      <c r="E159" s="14">
        <v>-6.1394380853277859</v>
      </c>
    </row>
    <row r="160" spans="1:5" x14ac:dyDescent="0.25">
      <c r="A160" s="55">
        <v>43465</v>
      </c>
      <c r="B160" s="14">
        <v>0.1890359168241984</v>
      </c>
      <c r="C160" s="14">
        <v>-1.9426456984273921</v>
      </c>
      <c r="D160" s="14">
        <v>-1.2195121951219412</v>
      </c>
      <c r="E160" s="14">
        <v>-6.1116965226554187</v>
      </c>
    </row>
    <row r="161" spans="1:5" x14ac:dyDescent="0.25">
      <c r="A161" s="55">
        <v>43555</v>
      </c>
      <c r="B161" s="14">
        <v>0</v>
      </c>
      <c r="C161" s="14">
        <v>-0.18832391713747842</v>
      </c>
      <c r="D161" s="14">
        <v>-0.67340067340067034</v>
      </c>
      <c r="E161" s="14">
        <v>-5.2462526766595126</v>
      </c>
    </row>
    <row r="162" spans="1:5" x14ac:dyDescent="0.25">
      <c r="A162" s="55">
        <v>43646</v>
      </c>
      <c r="B162" s="14">
        <v>0.56603773584904538</v>
      </c>
      <c r="C162" s="14">
        <v>0.75614366729679361</v>
      </c>
      <c r="D162" s="14">
        <v>-0.22598870056497189</v>
      </c>
      <c r="E162" s="14">
        <v>-3.7077426390403345</v>
      </c>
    </row>
    <row r="163" spans="1:5" x14ac:dyDescent="0.25">
      <c r="A163" s="55">
        <v>43738</v>
      </c>
      <c r="B163" s="14">
        <v>0.28142589118198558</v>
      </c>
      <c r="C163" s="14">
        <v>1.0396975425330801</v>
      </c>
      <c r="D163" s="14">
        <v>-0.11325028312569874</v>
      </c>
      <c r="E163" s="14">
        <v>-2.2172949002217113</v>
      </c>
    </row>
    <row r="164" spans="1:5" x14ac:dyDescent="0.25">
      <c r="A164" s="55">
        <v>43830</v>
      </c>
      <c r="B164" s="14">
        <v>-0.37418147801684398</v>
      </c>
      <c r="C164" s="14">
        <v>0.47169811320753041</v>
      </c>
      <c r="D164" s="14">
        <v>-0.11337868480725266</v>
      </c>
      <c r="E164" s="14">
        <v>-1.1223344556677728</v>
      </c>
    </row>
    <row r="165" spans="1:5" x14ac:dyDescent="0.25">
      <c r="A165" s="55">
        <v>43921</v>
      </c>
      <c r="B165" s="14">
        <v>1.1267605633802802</v>
      </c>
      <c r="C165" s="14">
        <v>1.6037735849056434</v>
      </c>
      <c r="D165" s="14">
        <v>-0.11350737797956034</v>
      </c>
      <c r="E165" s="14">
        <v>-0.56497175141241307</v>
      </c>
    </row>
    <row r="166" spans="1:5" x14ac:dyDescent="0.25">
      <c r="A166" s="55">
        <v>44012</v>
      </c>
      <c r="B166" s="14">
        <v>1.7641597028783762</v>
      </c>
      <c r="C166" s="14">
        <v>2.814258911819878</v>
      </c>
      <c r="D166" s="14">
        <v>-0.68181818181817233</v>
      </c>
      <c r="E166" s="14">
        <v>-1.0192525481313441</v>
      </c>
    </row>
    <row r="167" spans="1:5" x14ac:dyDescent="0.25">
      <c r="A167" s="55">
        <v>44104</v>
      </c>
      <c r="B167" s="14">
        <v>3.5583941605839442</v>
      </c>
      <c r="C167" s="14">
        <v>6.1739943872778369</v>
      </c>
      <c r="D167" s="14">
        <v>-0.34324942791761348</v>
      </c>
      <c r="E167" s="14">
        <v>-1.2471655328797904</v>
      </c>
    </row>
    <row r="168" spans="1:5" x14ac:dyDescent="0.25">
      <c r="A168" s="55">
        <v>44196</v>
      </c>
      <c r="B168" s="14">
        <v>2.2026431718061623</v>
      </c>
      <c r="C168" s="14">
        <v>8.9201877934272478</v>
      </c>
      <c r="D168" s="14">
        <v>0.34443168771527422</v>
      </c>
      <c r="E168" s="14">
        <v>-0.7945516458569668</v>
      </c>
    </row>
    <row r="169" spans="1:5" x14ac:dyDescent="0.25">
      <c r="A169" s="55">
        <v>44286</v>
      </c>
      <c r="B169" s="14">
        <v>2.7586206896551779</v>
      </c>
      <c r="C169" s="14">
        <v>10.677808727948012</v>
      </c>
      <c r="D169" s="14">
        <v>0.68649885583522696</v>
      </c>
      <c r="E169" s="14">
        <v>0</v>
      </c>
    </row>
    <row r="170" spans="1:5" x14ac:dyDescent="0.25">
      <c r="A170" s="55">
        <v>44377</v>
      </c>
      <c r="B170" s="14">
        <v>0.16778523489933139</v>
      </c>
      <c r="C170" s="14">
        <v>8.9416058394160771</v>
      </c>
      <c r="D170" s="14">
        <v>2.6136363636363624</v>
      </c>
      <c r="E170" s="14">
        <v>3.3180778032036562</v>
      </c>
    </row>
    <row r="171" spans="1:5" x14ac:dyDescent="0.25">
      <c r="A171" s="55">
        <v>44469</v>
      </c>
      <c r="B171" s="14">
        <v>-2.2613065326633208</v>
      </c>
      <c r="C171" s="14">
        <v>2.8193832599118895</v>
      </c>
      <c r="D171" s="14">
        <v>2.7685492801771794</v>
      </c>
      <c r="E171" s="14">
        <v>6.5442020665900991</v>
      </c>
    </row>
    <row r="172" spans="1:5" x14ac:dyDescent="0.25">
      <c r="A172" s="55">
        <v>44561</v>
      </c>
      <c r="B172" s="14">
        <v>5.22707797772064</v>
      </c>
      <c r="C172" s="14">
        <v>5.862068965517242</v>
      </c>
      <c r="D172" s="14">
        <v>1.6163793103448176</v>
      </c>
      <c r="E172" s="14">
        <v>7.8947368421052433</v>
      </c>
    </row>
    <row r="173" spans="1:5" x14ac:dyDescent="0.25">
      <c r="A173" s="55">
        <v>44651</v>
      </c>
      <c r="B173" s="14">
        <v>15.798045602605848</v>
      </c>
      <c r="C173" s="14">
        <v>19.295302013422798</v>
      </c>
      <c r="D173" s="14">
        <v>2.3329798515376421</v>
      </c>
      <c r="E173" s="14">
        <v>9.6590909090908958</v>
      </c>
    </row>
    <row r="174" spans="1:5" x14ac:dyDescent="0.25">
      <c r="A174" s="55">
        <v>44742</v>
      </c>
      <c r="B174" s="14">
        <v>4.7819971870604938</v>
      </c>
      <c r="C174" s="14">
        <v>24.790619765494128</v>
      </c>
      <c r="D174" s="14">
        <v>2.0725388601036343</v>
      </c>
      <c r="E174" s="14">
        <v>9.0808416389811732</v>
      </c>
    </row>
    <row r="175" spans="1:5" x14ac:dyDescent="0.25">
      <c r="A175" s="55">
        <v>44834</v>
      </c>
      <c r="B175" s="14">
        <v>2.6845637583892579</v>
      </c>
      <c r="C175" s="14">
        <v>31.105398457583533</v>
      </c>
      <c r="D175" s="14">
        <v>2.0304568527918843</v>
      </c>
      <c r="E175" s="14">
        <v>8.2974137931034484</v>
      </c>
    </row>
    <row r="176" spans="1:5" x14ac:dyDescent="0.25">
      <c r="A176" s="55">
        <v>44926</v>
      </c>
      <c r="B176" s="14">
        <v>1.437908496732021</v>
      </c>
      <c r="C176" s="14">
        <v>26.384364820846894</v>
      </c>
      <c r="D176" s="14">
        <v>1.2935323383084452</v>
      </c>
      <c r="E176" s="14">
        <v>7.9533404029692445</v>
      </c>
    </row>
    <row r="177" spans="1:5" x14ac:dyDescent="0.25">
      <c r="A177" s="55">
        <v>45016</v>
      </c>
      <c r="B177" s="14">
        <v>0.51546391752577136</v>
      </c>
      <c r="C177" s="14">
        <v>9.7046413502109843</v>
      </c>
      <c r="D177" s="14">
        <v>1.9646365422396839</v>
      </c>
      <c r="E177" s="14">
        <v>7.5647668393782341</v>
      </c>
    </row>
    <row r="178" spans="1:5" x14ac:dyDescent="0.25">
      <c r="A178" s="55">
        <v>45107</v>
      </c>
      <c r="B178" s="14">
        <v>-0.38461538461538325</v>
      </c>
      <c r="C178" s="14">
        <v>4.2953020134228304</v>
      </c>
      <c r="D178" s="14">
        <v>2.6974951830443183</v>
      </c>
      <c r="E178" s="14">
        <v>8.2233502538070944</v>
      </c>
    </row>
    <row r="179" spans="1:5" x14ac:dyDescent="0.25">
      <c r="A179" s="55">
        <v>45199</v>
      </c>
      <c r="B179" s="14">
        <v>2.9601029601029616</v>
      </c>
      <c r="C179" s="14">
        <v>4.5751633986928164</v>
      </c>
      <c r="D179" s="14">
        <v>2.7204502814258902</v>
      </c>
      <c r="E179" s="14">
        <v>8.9552238805969964</v>
      </c>
    </row>
    <row r="180" spans="1:5" x14ac:dyDescent="0.25">
      <c r="A180" s="55">
        <v>45291</v>
      </c>
      <c r="B180" s="14">
        <v>5.5625000000000036</v>
      </c>
      <c r="C180" s="14">
        <v>8.8273195876288781</v>
      </c>
      <c r="D180" s="14">
        <v>1.2785388127853903</v>
      </c>
      <c r="E180" s="14">
        <v>8.9390962671905605</v>
      </c>
    </row>
    <row r="181" spans="1:5" x14ac:dyDescent="0.25">
      <c r="A181" s="55">
        <v>45382</v>
      </c>
      <c r="B181" s="14">
        <v>3.5523978685612745</v>
      </c>
      <c r="C181" s="14">
        <v>12.115384615384617</v>
      </c>
      <c r="D181" s="14">
        <v>2.8854824165915227</v>
      </c>
      <c r="E181" s="14">
        <v>9.9229287090558884</v>
      </c>
    </row>
  </sheetData>
  <mergeCells count="2">
    <mergeCell ref="B99:C99"/>
    <mergeCell ref="D99:E99"/>
  </mergeCells>
  <hyperlinks>
    <hyperlink ref="A9" location="Contents!A1" display="Back to contents" xr:uid="{8CEB0411-6CAD-433B-8C72-C968B8651BC1}"/>
    <hyperlink ref="B2" r:id="rId1" display="https://www.abs.gov.au/statistics/economy/price-indexes-and-inflation/consumer-price-index-australia/latest-release" xr:uid="{8C27AD50-D319-4BE9-8DFE-E17509A103F4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8827-3824-4692-8432-0C0C344811EA}">
  <sheetPr>
    <tabColor rgb="FF002060"/>
  </sheetPr>
  <dimension ref="A1:B33"/>
  <sheetViews>
    <sheetView workbookViewId="0">
      <selection activeCell="D6" sqref="D6"/>
    </sheetView>
  </sheetViews>
  <sheetFormatPr defaultRowHeight="15" x14ac:dyDescent="0.25"/>
  <cols>
    <col min="1" max="1" width="20.5703125" customWidth="1"/>
    <col min="2" max="2" width="10.5703125" bestFit="1" customWidth="1"/>
  </cols>
  <sheetData>
    <row r="1" spans="1:2" s="37" customFormat="1" ht="18.75" x14ac:dyDescent="0.3">
      <c r="A1" s="88" t="s">
        <v>601</v>
      </c>
    </row>
    <row r="2" spans="1:2" s="37" customFormat="1" x14ac:dyDescent="0.25">
      <c r="A2" s="49" t="s">
        <v>364</v>
      </c>
      <c r="B2" s="34" t="s">
        <v>792</v>
      </c>
    </row>
    <row r="3" spans="1:2" s="37" customFormat="1" x14ac:dyDescent="0.25">
      <c r="A3" s="46" t="s">
        <v>492</v>
      </c>
      <c r="B3" s="37" t="s">
        <v>495</v>
      </c>
    </row>
    <row r="4" spans="1:2" s="37" customFormat="1" x14ac:dyDescent="0.25">
      <c r="A4" s="46" t="s">
        <v>333</v>
      </c>
      <c r="B4" s="37" t="s">
        <v>450</v>
      </c>
    </row>
    <row r="5" spans="1:2" s="37" customFormat="1" x14ac:dyDescent="0.25">
      <c r="A5" s="46" t="s">
        <v>456</v>
      </c>
      <c r="B5" s="37" t="s">
        <v>271</v>
      </c>
    </row>
    <row r="6" spans="1:2" s="37" customFormat="1" x14ac:dyDescent="0.25">
      <c r="A6" s="46" t="s">
        <v>269</v>
      </c>
      <c r="B6" s="37" t="s">
        <v>571</v>
      </c>
    </row>
    <row r="7" spans="1:2" s="37" customFormat="1" x14ac:dyDescent="0.25">
      <c r="A7" s="46" t="s">
        <v>270</v>
      </c>
      <c r="B7" s="37" t="s">
        <v>334</v>
      </c>
    </row>
    <row r="8" spans="1:2" s="37" customFormat="1" x14ac:dyDescent="0.25">
      <c r="A8" s="46" t="s">
        <v>457</v>
      </c>
      <c r="B8" s="55">
        <v>45291</v>
      </c>
    </row>
    <row r="9" spans="1:2" s="37" customFormat="1" x14ac:dyDescent="0.25">
      <c r="A9" s="34" t="s">
        <v>701</v>
      </c>
      <c r="B9" s="55"/>
    </row>
    <row r="10" spans="1:2" s="37" customFormat="1" x14ac:dyDescent="0.25">
      <c r="A10" s="43"/>
    </row>
    <row r="11" spans="1:2" s="37" customFormat="1" x14ac:dyDescent="0.25">
      <c r="A11" s="49" t="s">
        <v>454</v>
      </c>
    </row>
    <row r="12" spans="1:2" x14ac:dyDescent="0.25">
      <c r="A12" s="4" t="s">
        <v>422</v>
      </c>
      <c r="B12" s="7">
        <v>425000</v>
      </c>
    </row>
    <row r="13" spans="1:2" x14ac:dyDescent="0.25">
      <c r="A13" s="4" t="s">
        <v>59</v>
      </c>
      <c r="B13" s="7">
        <v>450000</v>
      </c>
    </row>
    <row r="14" spans="1:2" x14ac:dyDescent="0.25">
      <c r="A14" s="4" t="s">
        <v>420</v>
      </c>
      <c r="B14" s="7">
        <v>472500</v>
      </c>
    </row>
    <row r="15" spans="1:2" x14ac:dyDescent="0.25">
      <c r="A15" s="4" t="s">
        <v>798</v>
      </c>
      <c r="B15" s="7">
        <v>528000</v>
      </c>
    </row>
    <row r="16" spans="1:2" x14ac:dyDescent="0.25">
      <c r="A16" s="4" t="s">
        <v>414</v>
      </c>
      <c r="B16" s="7">
        <v>570000</v>
      </c>
    </row>
    <row r="17" spans="1:2" x14ac:dyDescent="0.25">
      <c r="A17" s="4" t="s">
        <v>416</v>
      </c>
      <c r="B17" s="7">
        <v>575000</v>
      </c>
    </row>
    <row r="18" spans="1:2" x14ac:dyDescent="0.25">
      <c r="A18" s="4" t="s">
        <v>412</v>
      </c>
      <c r="B18" s="7">
        <v>712000</v>
      </c>
    </row>
    <row r="19" spans="1:2" x14ac:dyDescent="0.25">
      <c r="B19" s="92"/>
    </row>
    <row r="20" spans="1:2" x14ac:dyDescent="0.25">
      <c r="A20" s="4" t="s">
        <v>419</v>
      </c>
      <c r="B20" s="7">
        <v>585000</v>
      </c>
    </row>
    <row r="21" spans="1:2" x14ac:dyDescent="0.25">
      <c r="A21" s="4" t="s">
        <v>179</v>
      </c>
      <c r="B21" s="7">
        <v>665000</v>
      </c>
    </row>
    <row r="22" spans="1:2" x14ac:dyDescent="0.25">
      <c r="A22" s="4" t="s">
        <v>418</v>
      </c>
      <c r="B22" s="7">
        <v>701100</v>
      </c>
    </row>
    <row r="23" spans="1:2" x14ac:dyDescent="0.25">
      <c r="A23" s="4" t="s">
        <v>417</v>
      </c>
      <c r="B23" s="7">
        <v>760000</v>
      </c>
    </row>
    <row r="24" spans="1:2" x14ac:dyDescent="0.25">
      <c r="A24" s="4" t="s">
        <v>415</v>
      </c>
      <c r="B24" s="7">
        <v>830000</v>
      </c>
    </row>
    <row r="25" spans="1:2" x14ac:dyDescent="0.25">
      <c r="A25" s="4" t="s">
        <v>413</v>
      </c>
      <c r="B25" s="7">
        <v>840000</v>
      </c>
    </row>
    <row r="26" spans="1:2" x14ac:dyDescent="0.25">
      <c r="A26" s="4" t="s">
        <v>421</v>
      </c>
      <c r="B26" s="7">
        <v>965000</v>
      </c>
    </row>
    <row r="27" spans="1:2" x14ac:dyDescent="0.25">
      <c r="A27" s="4" t="s">
        <v>411</v>
      </c>
      <c r="B27" s="7">
        <v>1360000</v>
      </c>
    </row>
    <row r="29" spans="1:2" x14ac:dyDescent="0.25">
      <c r="A29" s="46" t="s">
        <v>459</v>
      </c>
    </row>
    <row r="30" spans="1:2" x14ac:dyDescent="0.25">
      <c r="A30" s="37" t="s">
        <v>494</v>
      </c>
    </row>
    <row r="31" spans="1:2" x14ac:dyDescent="0.25">
      <c r="A31" s="37"/>
    </row>
    <row r="32" spans="1:2" x14ac:dyDescent="0.25">
      <c r="A32" s="46" t="s">
        <v>455</v>
      </c>
    </row>
    <row r="33" spans="1:1" x14ac:dyDescent="0.25">
      <c r="A33" t="s">
        <v>494</v>
      </c>
    </row>
  </sheetData>
  <sortState xmlns:xlrd2="http://schemas.microsoft.com/office/spreadsheetml/2017/richdata2" ref="A12:B18">
    <sortCondition ref="B12:B18"/>
  </sortState>
  <hyperlinks>
    <hyperlink ref="A9" location="Contents!A1" display="Back to contents" xr:uid="{08F5BCE8-A65C-4854-A116-4AA54D3054B2}"/>
    <hyperlink ref="B2" r:id="rId1" display="https://www.abs.gov.au/statistics/economy/price-indexes-and-inflation/total-value-dwellings/latest-release" xr:uid="{325F4BC9-10F2-4BDA-BC62-D5E1E8EFBB83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386C-40F1-4DF4-9A08-A7060A0B80D3}">
  <sheetPr>
    <tabColor rgb="FF002060"/>
  </sheetPr>
  <dimension ref="A1:N112"/>
  <sheetViews>
    <sheetView workbookViewId="0">
      <selection activeCell="N2" sqref="N2"/>
    </sheetView>
  </sheetViews>
  <sheetFormatPr defaultRowHeight="15" x14ac:dyDescent="0.25"/>
  <cols>
    <col min="1" max="1" width="31.42578125" customWidth="1"/>
    <col min="2" max="3" width="12.5703125" customWidth="1"/>
    <col min="14" max="14" width="10.7109375" bestFit="1" customWidth="1"/>
  </cols>
  <sheetData>
    <row r="1" spans="1:14" s="37" customFormat="1" ht="18.75" x14ac:dyDescent="0.3">
      <c r="A1" s="88" t="s">
        <v>629</v>
      </c>
    </row>
    <row r="2" spans="1:14" s="37" customFormat="1" x14ac:dyDescent="0.25">
      <c r="A2" s="49" t="s">
        <v>364</v>
      </c>
      <c r="B2" s="34" t="s">
        <v>800</v>
      </c>
      <c r="N2" s="35"/>
    </row>
    <row r="3" spans="1:14" s="37" customFormat="1" x14ac:dyDescent="0.25">
      <c r="A3" s="46" t="s">
        <v>492</v>
      </c>
      <c r="B3" s="37" t="s">
        <v>623</v>
      </c>
    </row>
    <row r="4" spans="1:14" s="49" customFormat="1" x14ac:dyDescent="0.25">
      <c r="A4" s="46" t="s">
        <v>333</v>
      </c>
      <c r="B4" s="37" t="s">
        <v>450</v>
      </c>
    </row>
    <row r="5" spans="1:14" s="49" customFormat="1" x14ac:dyDescent="0.25">
      <c r="A5" s="46" t="s">
        <v>456</v>
      </c>
      <c r="B5" s="37" t="s">
        <v>271</v>
      </c>
    </row>
    <row r="6" spans="1:14" s="49" customFormat="1" x14ac:dyDescent="0.25">
      <c r="A6" s="46" t="s">
        <v>269</v>
      </c>
      <c r="B6" s="37" t="s">
        <v>507</v>
      </c>
    </row>
    <row r="7" spans="1:14" s="49" customFormat="1" x14ac:dyDescent="0.25">
      <c r="A7" s="46" t="s">
        <v>270</v>
      </c>
      <c r="B7" s="37" t="s">
        <v>334</v>
      </c>
    </row>
    <row r="8" spans="1:14" s="49" customFormat="1" x14ac:dyDescent="0.25">
      <c r="A8" s="46" t="s">
        <v>457</v>
      </c>
      <c r="B8" s="55" t="s">
        <v>458</v>
      </c>
    </row>
    <row r="9" spans="1:14" s="49" customFormat="1" x14ac:dyDescent="0.25">
      <c r="A9" s="34" t="s">
        <v>701</v>
      </c>
      <c r="B9" s="55"/>
    </row>
    <row r="10" spans="1:14" s="46" customFormat="1" x14ac:dyDescent="0.25">
      <c r="A10" s="43"/>
    </row>
    <row r="11" spans="1:14" s="46" customFormat="1" x14ac:dyDescent="0.25">
      <c r="A11" s="49" t="s">
        <v>454</v>
      </c>
    </row>
    <row r="12" spans="1:14" s="46" customFormat="1" ht="30" x14ac:dyDescent="0.25">
      <c r="A12" s="37"/>
      <c r="B12" s="91" t="s">
        <v>45</v>
      </c>
      <c r="C12" s="91" t="s">
        <v>423</v>
      </c>
    </row>
    <row r="13" spans="1:14" x14ac:dyDescent="0.25">
      <c r="A13" s="76">
        <v>38077</v>
      </c>
      <c r="B13" s="14">
        <v>4.7439999999999998</v>
      </c>
      <c r="C13" s="14">
        <v>5.048</v>
      </c>
      <c r="D13" s="45"/>
      <c r="E13" s="45"/>
      <c r="F13" s="45"/>
    </row>
    <row r="14" spans="1:14" x14ac:dyDescent="0.25">
      <c r="A14" s="76">
        <v>38168</v>
      </c>
      <c r="B14" s="14">
        <v>4.8209999999999997</v>
      </c>
      <c r="C14" s="14">
        <v>5.2249999999999996</v>
      </c>
      <c r="D14" s="45"/>
      <c r="E14" s="45"/>
      <c r="F14" s="45"/>
    </row>
    <row r="15" spans="1:14" x14ac:dyDescent="0.25">
      <c r="A15" s="76">
        <v>38260</v>
      </c>
      <c r="B15" s="14">
        <v>4.8079999999999998</v>
      </c>
      <c r="C15" s="14">
        <v>5.3239999999999998</v>
      </c>
      <c r="D15" s="45"/>
      <c r="E15" s="45"/>
      <c r="F15" s="45"/>
    </row>
    <row r="16" spans="1:14" x14ac:dyDescent="0.25">
      <c r="A16" s="76">
        <v>38352</v>
      </c>
      <c r="B16" s="14">
        <v>4.8239999999999998</v>
      </c>
      <c r="C16" s="14">
        <v>5.476</v>
      </c>
      <c r="D16" s="45"/>
      <c r="E16" s="45"/>
      <c r="F16" s="45"/>
    </row>
    <row r="17" spans="1:6" x14ac:dyDescent="0.25">
      <c r="A17" s="76">
        <v>38442</v>
      </c>
      <c r="B17" s="14">
        <v>5.0060000000000002</v>
      </c>
      <c r="C17" s="14">
        <v>5.8620000000000001</v>
      </c>
      <c r="D17" s="45"/>
      <c r="E17" s="45"/>
      <c r="F17" s="45"/>
    </row>
    <row r="18" spans="1:6" x14ac:dyDescent="0.25">
      <c r="A18" s="76">
        <v>38533</v>
      </c>
      <c r="B18" s="14">
        <v>5.3049999999999997</v>
      </c>
      <c r="C18" s="14">
        <v>5.9379999999999997</v>
      </c>
      <c r="D18" s="45"/>
      <c r="E18" s="45"/>
      <c r="F18" s="45"/>
    </row>
    <row r="19" spans="1:6" x14ac:dyDescent="0.25">
      <c r="A19" s="76">
        <v>38625</v>
      </c>
      <c r="B19" s="14">
        <v>5.8879999999999999</v>
      </c>
      <c r="C19" s="14">
        <v>6.4210000000000003</v>
      </c>
      <c r="D19" s="45"/>
      <c r="E19" s="45"/>
      <c r="F19" s="45"/>
    </row>
    <row r="20" spans="1:6" x14ac:dyDescent="0.25">
      <c r="A20" s="76">
        <v>38717</v>
      </c>
      <c r="B20" s="14">
        <v>7.0810000000000004</v>
      </c>
      <c r="C20" s="14">
        <v>6.665</v>
      </c>
      <c r="D20" s="45"/>
      <c r="E20" s="45"/>
      <c r="F20" s="45"/>
    </row>
    <row r="21" spans="1:6" x14ac:dyDescent="0.25">
      <c r="A21" s="76">
        <v>38807</v>
      </c>
      <c r="B21" s="14">
        <v>8.5079999999999991</v>
      </c>
      <c r="C21" s="14">
        <v>6.8650000000000002</v>
      </c>
      <c r="D21" s="45"/>
      <c r="E21" s="45"/>
      <c r="F21" s="45"/>
    </row>
    <row r="22" spans="1:6" x14ac:dyDescent="0.25">
      <c r="A22" s="76">
        <v>38898</v>
      </c>
      <c r="B22" s="14">
        <v>10.738</v>
      </c>
      <c r="C22" s="14">
        <v>7.4329999999999998</v>
      </c>
      <c r="D22" s="45"/>
      <c r="E22" s="45"/>
      <c r="F22" s="45"/>
    </row>
    <row r="23" spans="1:6" x14ac:dyDescent="0.25">
      <c r="A23" s="76">
        <v>38990</v>
      </c>
      <c r="B23" s="14">
        <v>11.749000000000001</v>
      </c>
      <c r="C23" s="14">
        <v>7.3529999999999998</v>
      </c>
      <c r="D23" s="45"/>
      <c r="E23" s="45"/>
      <c r="F23" s="45"/>
    </row>
    <row r="24" spans="1:6" x14ac:dyDescent="0.25">
      <c r="A24" s="76">
        <v>39082</v>
      </c>
      <c r="B24" s="14">
        <v>12.851000000000001</v>
      </c>
      <c r="C24" s="14">
        <v>7.39</v>
      </c>
      <c r="D24" s="45"/>
      <c r="E24" s="45"/>
      <c r="F24" s="45"/>
    </row>
    <row r="25" spans="1:6" x14ac:dyDescent="0.25">
      <c r="A25" s="76">
        <v>39172</v>
      </c>
      <c r="B25" s="14">
        <v>13.557</v>
      </c>
      <c r="C25" s="14">
        <v>7.6769999999999996</v>
      </c>
      <c r="D25" s="45"/>
      <c r="E25" s="45"/>
      <c r="F25" s="45"/>
    </row>
    <row r="26" spans="1:6" x14ac:dyDescent="0.25">
      <c r="A26" s="76">
        <v>39263</v>
      </c>
      <c r="B26" s="14">
        <v>13.84</v>
      </c>
      <c r="C26" s="14">
        <v>8.26</v>
      </c>
      <c r="D26" s="45"/>
      <c r="E26" s="45"/>
      <c r="F26" s="45"/>
    </row>
    <row r="27" spans="1:6" x14ac:dyDescent="0.25">
      <c r="A27" s="76">
        <v>39355</v>
      </c>
      <c r="B27" s="14">
        <v>14.63</v>
      </c>
      <c r="C27" s="14">
        <v>8.5640000000000001</v>
      </c>
      <c r="D27" s="45"/>
      <c r="E27" s="45"/>
      <c r="F27" s="45"/>
    </row>
    <row r="28" spans="1:6" x14ac:dyDescent="0.25">
      <c r="A28" s="76">
        <v>39447</v>
      </c>
      <c r="B28" s="14">
        <v>15.273999999999999</v>
      </c>
      <c r="C28" s="14">
        <v>9.0990000000000002</v>
      </c>
      <c r="D28" s="45"/>
      <c r="E28" s="45"/>
      <c r="F28" s="45"/>
    </row>
    <row r="29" spans="1:6" x14ac:dyDescent="0.25">
      <c r="A29" s="76">
        <v>39538</v>
      </c>
      <c r="B29" s="14">
        <v>16.285</v>
      </c>
      <c r="C29" s="14">
        <v>8.9649999999999999</v>
      </c>
      <c r="D29" s="45"/>
      <c r="E29" s="45"/>
      <c r="F29" s="45"/>
    </row>
    <row r="30" spans="1:6" x14ac:dyDescent="0.25">
      <c r="A30" s="76">
        <v>39629</v>
      </c>
      <c r="B30" s="14">
        <v>17.350000000000001</v>
      </c>
      <c r="C30" s="14">
        <v>8.6300000000000008</v>
      </c>
      <c r="D30" s="45"/>
      <c r="E30" s="45"/>
      <c r="F30" s="45"/>
    </row>
    <row r="31" spans="1:6" x14ac:dyDescent="0.25">
      <c r="A31" s="76">
        <v>39721</v>
      </c>
      <c r="B31" s="14">
        <v>19.146999999999998</v>
      </c>
      <c r="C31" s="14">
        <v>8.8010000000000002</v>
      </c>
      <c r="D31" s="45"/>
      <c r="E31" s="45"/>
      <c r="F31" s="45"/>
    </row>
    <row r="32" spans="1:6" x14ac:dyDescent="0.25">
      <c r="A32" s="76">
        <v>39813</v>
      </c>
      <c r="B32" s="14">
        <v>21.538</v>
      </c>
      <c r="C32" s="14">
        <v>9.1059999999999999</v>
      </c>
      <c r="D32" s="45"/>
      <c r="E32" s="45"/>
      <c r="F32" s="45"/>
    </row>
    <row r="33" spans="1:6" x14ac:dyDescent="0.25">
      <c r="A33" s="76">
        <v>39903</v>
      </c>
      <c r="B33" s="14">
        <v>22.574000000000002</v>
      </c>
      <c r="C33" s="14">
        <v>9.2720000000000002</v>
      </c>
      <c r="D33" s="45"/>
      <c r="E33" s="45"/>
      <c r="F33" s="45"/>
    </row>
    <row r="34" spans="1:6" x14ac:dyDescent="0.25">
      <c r="A34" s="76">
        <v>39994</v>
      </c>
      <c r="B34" s="14">
        <v>23.405999999999999</v>
      </c>
      <c r="C34" s="14">
        <v>10.661</v>
      </c>
      <c r="D34" s="45"/>
      <c r="E34" s="45"/>
      <c r="F34" s="45"/>
    </row>
    <row r="35" spans="1:6" x14ac:dyDescent="0.25">
      <c r="A35" s="76">
        <v>40086</v>
      </c>
      <c r="B35" s="14">
        <v>23.042999999999999</v>
      </c>
      <c r="C35" s="14">
        <v>10.648999999999999</v>
      </c>
      <c r="D35" s="45"/>
      <c r="E35" s="45"/>
      <c r="F35" s="45"/>
    </row>
    <row r="36" spans="1:6" x14ac:dyDescent="0.25">
      <c r="A36" s="76">
        <v>40178</v>
      </c>
      <c r="B36" s="14">
        <v>21.718</v>
      </c>
      <c r="C36" s="14">
        <v>10.670999999999999</v>
      </c>
      <c r="D36" s="45"/>
      <c r="E36" s="45"/>
      <c r="F36" s="45"/>
    </row>
    <row r="37" spans="1:6" x14ac:dyDescent="0.25">
      <c r="A37" s="76">
        <v>40268</v>
      </c>
      <c r="B37" s="14">
        <v>21.699000000000002</v>
      </c>
      <c r="C37" s="14">
        <v>10.678000000000001</v>
      </c>
      <c r="D37" s="45"/>
      <c r="E37" s="45"/>
      <c r="F37" s="45"/>
    </row>
    <row r="38" spans="1:6" x14ac:dyDescent="0.25">
      <c r="A38" s="76">
        <v>40359</v>
      </c>
      <c r="B38" s="14">
        <v>21.928000000000001</v>
      </c>
      <c r="C38" s="14">
        <v>9.48</v>
      </c>
      <c r="D38" s="45"/>
      <c r="E38" s="45"/>
      <c r="F38" s="45"/>
    </row>
    <row r="39" spans="1:6" x14ac:dyDescent="0.25">
      <c r="A39" s="76">
        <v>40451</v>
      </c>
      <c r="B39" s="14">
        <v>23.28</v>
      </c>
      <c r="C39" s="14">
        <v>9.4060000000000006</v>
      </c>
      <c r="D39" s="45"/>
      <c r="E39" s="45"/>
      <c r="F39" s="45"/>
    </row>
    <row r="40" spans="1:6" x14ac:dyDescent="0.25">
      <c r="A40" s="76">
        <v>40543</v>
      </c>
      <c r="B40" s="14">
        <v>24.696000000000002</v>
      </c>
      <c r="C40" s="14">
        <v>9.0839999999999996</v>
      </c>
      <c r="D40" s="45"/>
      <c r="E40" s="45"/>
      <c r="F40" s="45"/>
    </row>
    <row r="41" spans="1:6" x14ac:dyDescent="0.25">
      <c r="A41" s="76">
        <v>40633</v>
      </c>
      <c r="B41" s="14">
        <v>25.937999999999999</v>
      </c>
      <c r="C41" s="14">
        <v>9.2590000000000003</v>
      </c>
      <c r="D41" s="45"/>
      <c r="E41" s="45"/>
      <c r="F41" s="45"/>
    </row>
    <row r="42" spans="1:6" x14ac:dyDescent="0.25">
      <c r="A42" s="76">
        <v>40724</v>
      </c>
      <c r="B42" s="14">
        <v>28.292999999999999</v>
      </c>
      <c r="C42" s="14">
        <v>9.3620000000000001</v>
      </c>
      <c r="D42" s="45"/>
      <c r="E42" s="45"/>
      <c r="F42" s="45"/>
    </row>
    <row r="43" spans="1:6" x14ac:dyDescent="0.25">
      <c r="A43" s="76">
        <v>40816</v>
      </c>
      <c r="B43" s="14">
        <v>31.38</v>
      </c>
      <c r="C43" s="14">
        <v>9.9890000000000008</v>
      </c>
      <c r="D43" s="45"/>
      <c r="E43" s="45"/>
      <c r="F43" s="45"/>
    </row>
    <row r="44" spans="1:6" x14ac:dyDescent="0.25">
      <c r="A44" s="76">
        <v>40908</v>
      </c>
      <c r="B44" s="14">
        <v>35.030999999999999</v>
      </c>
      <c r="C44" s="14">
        <v>10.725</v>
      </c>
      <c r="D44" s="45"/>
      <c r="E44" s="45"/>
      <c r="F44" s="45"/>
    </row>
    <row r="45" spans="1:6" x14ac:dyDescent="0.25">
      <c r="A45" s="76">
        <v>40999</v>
      </c>
      <c r="B45" s="14">
        <v>39.375999999999998</v>
      </c>
      <c r="C45" s="14">
        <v>11.377000000000001</v>
      </c>
      <c r="D45" s="45"/>
      <c r="E45" s="45"/>
      <c r="F45" s="45"/>
    </row>
    <row r="46" spans="1:6" x14ac:dyDescent="0.25">
      <c r="A46" s="76">
        <v>41090</v>
      </c>
      <c r="B46" s="14">
        <v>45.070999999999998</v>
      </c>
      <c r="C46" s="14">
        <v>12.007</v>
      </c>
      <c r="D46" s="45"/>
      <c r="E46" s="45"/>
      <c r="F46" s="45"/>
    </row>
    <row r="47" spans="1:6" x14ac:dyDescent="0.25">
      <c r="A47" s="76">
        <v>41182</v>
      </c>
      <c r="B47" s="14">
        <v>48.289000000000001</v>
      </c>
      <c r="C47" s="14">
        <v>12.137</v>
      </c>
      <c r="D47" s="45"/>
      <c r="E47" s="45"/>
      <c r="F47" s="45"/>
    </row>
    <row r="48" spans="1:6" x14ac:dyDescent="0.25">
      <c r="A48" s="76">
        <v>41274</v>
      </c>
      <c r="B48" s="14">
        <v>51.04</v>
      </c>
      <c r="C48" s="14">
        <v>12.086</v>
      </c>
      <c r="D48" s="45"/>
      <c r="E48" s="45"/>
      <c r="F48" s="45"/>
    </row>
    <row r="49" spans="1:6" x14ac:dyDescent="0.25">
      <c r="A49" s="76">
        <v>41364</v>
      </c>
      <c r="B49" s="14">
        <v>49.850999999999999</v>
      </c>
      <c r="C49" s="14">
        <v>11.574999999999999</v>
      </c>
      <c r="D49" s="45"/>
      <c r="E49" s="45"/>
      <c r="F49" s="45"/>
    </row>
    <row r="50" spans="1:6" x14ac:dyDescent="0.25">
      <c r="A50" s="76">
        <v>41455</v>
      </c>
      <c r="B50" s="14">
        <v>48.2</v>
      </c>
      <c r="C50" s="14">
        <v>11.03</v>
      </c>
      <c r="D50" s="45"/>
      <c r="E50" s="45"/>
      <c r="F50" s="45"/>
    </row>
    <row r="51" spans="1:6" x14ac:dyDescent="0.25">
      <c r="A51" s="76">
        <v>41547</v>
      </c>
      <c r="B51" s="14">
        <v>47.688000000000002</v>
      </c>
      <c r="C51" s="14">
        <v>10.757999999999999</v>
      </c>
      <c r="D51" s="45"/>
      <c r="E51" s="45"/>
      <c r="F51" s="45"/>
    </row>
    <row r="52" spans="1:6" x14ac:dyDescent="0.25">
      <c r="A52" s="76">
        <v>41639</v>
      </c>
      <c r="B52" s="14">
        <v>46.786000000000001</v>
      </c>
      <c r="C52" s="14">
        <v>10.201000000000001</v>
      </c>
      <c r="D52" s="45"/>
      <c r="E52" s="45"/>
      <c r="F52" s="45"/>
    </row>
    <row r="53" spans="1:6" x14ac:dyDescent="0.25">
      <c r="A53" s="76">
        <v>41729</v>
      </c>
      <c r="B53" s="14">
        <v>47.298999999999999</v>
      </c>
      <c r="C53" s="14">
        <v>10.215</v>
      </c>
      <c r="D53" s="45"/>
      <c r="E53" s="45"/>
      <c r="F53" s="45"/>
    </row>
    <row r="54" spans="1:6" x14ac:dyDescent="0.25">
      <c r="A54" s="76">
        <v>41820</v>
      </c>
      <c r="B54" s="14">
        <v>46.759</v>
      </c>
      <c r="C54" s="14">
        <v>10.209</v>
      </c>
      <c r="D54" s="45"/>
      <c r="E54" s="45"/>
      <c r="F54" s="45"/>
    </row>
    <row r="55" spans="1:6" x14ac:dyDescent="0.25">
      <c r="A55" s="76">
        <v>41912</v>
      </c>
      <c r="B55" s="14">
        <v>46.298999999999999</v>
      </c>
      <c r="C55" s="14">
        <v>10.364000000000001</v>
      </c>
      <c r="D55" s="45"/>
      <c r="E55" s="45"/>
      <c r="F55" s="45"/>
    </row>
    <row r="56" spans="1:6" x14ac:dyDescent="0.25">
      <c r="A56" s="76">
        <v>42004</v>
      </c>
      <c r="B56" s="14">
        <v>46.210999999999999</v>
      </c>
      <c r="C56" s="14">
        <v>10.721</v>
      </c>
      <c r="D56" s="45"/>
      <c r="E56" s="45"/>
      <c r="F56" s="45"/>
    </row>
    <row r="57" spans="1:6" x14ac:dyDescent="0.25">
      <c r="A57" s="76">
        <v>42094</v>
      </c>
      <c r="B57" s="14">
        <v>46.701999999999998</v>
      </c>
      <c r="C57" s="14">
        <v>10.456</v>
      </c>
      <c r="D57" s="45"/>
      <c r="E57" s="45"/>
      <c r="F57" s="45"/>
    </row>
    <row r="58" spans="1:6" x14ac:dyDescent="0.25">
      <c r="A58" s="76">
        <v>42185</v>
      </c>
      <c r="B58" s="14">
        <v>45.99</v>
      </c>
      <c r="C58" s="14">
        <v>10.239000000000001</v>
      </c>
      <c r="D58" s="45"/>
      <c r="E58" s="45"/>
      <c r="F58" s="45"/>
    </row>
    <row r="59" spans="1:6" x14ac:dyDescent="0.25">
      <c r="A59" s="76">
        <v>42277</v>
      </c>
      <c r="B59" s="14">
        <v>44.018000000000001</v>
      </c>
      <c r="C59" s="14">
        <v>9.8710000000000004</v>
      </c>
      <c r="D59" s="45"/>
      <c r="E59" s="45"/>
      <c r="F59" s="45"/>
    </row>
    <row r="60" spans="1:6" x14ac:dyDescent="0.25">
      <c r="A60" s="76">
        <v>42369</v>
      </c>
      <c r="B60" s="14">
        <v>42.384</v>
      </c>
      <c r="C60" s="14">
        <v>9.4849999999999994</v>
      </c>
      <c r="D60" s="45"/>
      <c r="E60" s="45"/>
      <c r="F60" s="45"/>
    </row>
    <row r="61" spans="1:6" x14ac:dyDescent="0.25">
      <c r="A61" s="76">
        <v>42460</v>
      </c>
      <c r="B61" s="14">
        <v>39.470999999999997</v>
      </c>
      <c r="C61" s="14">
        <v>9.23</v>
      </c>
      <c r="D61" s="45"/>
      <c r="E61" s="45"/>
      <c r="F61" s="45"/>
    </row>
    <row r="62" spans="1:6" x14ac:dyDescent="0.25">
      <c r="A62" s="76">
        <v>42551</v>
      </c>
      <c r="B62" s="14">
        <v>35.210999999999999</v>
      </c>
      <c r="C62" s="14">
        <v>8.9320000000000004</v>
      </c>
      <c r="D62" s="45"/>
      <c r="E62" s="45"/>
      <c r="F62" s="45"/>
    </row>
    <row r="63" spans="1:6" x14ac:dyDescent="0.25">
      <c r="A63" s="76">
        <v>42643</v>
      </c>
      <c r="B63" s="14">
        <v>31.266999999999999</v>
      </c>
      <c r="C63" s="14">
        <v>8.3040000000000003</v>
      </c>
      <c r="D63" s="45"/>
      <c r="E63" s="45"/>
      <c r="F63" s="45"/>
    </row>
    <row r="64" spans="1:6" x14ac:dyDescent="0.25">
      <c r="A64" s="76">
        <v>42735</v>
      </c>
      <c r="B64" s="14">
        <v>26.88</v>
      </c>
      <c r="C64" s="14">
        <v>7.7220000000000004</v>
      </c>
      <c r="D64" s="45"/>
      <c r="E64" s="45"/>
      <c r="F64" s="45"/>
    </row>
    <row r="65" spans="1:6" x14ac:dyDescent="0.25">
      <c r="A65" s="76">
        <v>42825</v>
      </c>
      <c r="B65" s="14">
        <v>23.876000000000001</v>
      </c>
      <c r="C65" s="14">
        <v>7.6749999999999998</v>
      </c>
      <c r="D65" s="45"/>
      <c r="E65" s="45"/>
      <c r="F65" s="45"/>
    </row>
    <row r="66" spans="1:6" x14ac:dyDescent="0.25">
      <c r="A66" s="76">
        <v>42916</v>
      </c>
      <c r="B66" s="14">
        <v>22.23</v>
      </c>
      <c r="C66" s="14">
        <v>7.6050000000000004</v>
      </c>
      <c r="D66" s="45"/>
      <c r="E66" s="45"/>
      <c r="F66" s="45"/>
    </row>
    <row r="67" spans="1:6" x14ac:dyDescent="0.25">
      <c r="A67" s="76">
        <v>43008</v>
      </c>
      <c r="B67" s="14">
        <v>21.416</v>
      </c>
      <c r="C67" s="14">
        <v>8.0370000000000008</v>
      </c>
      <c r="D67" s="45"/>
      <c r="E67" s="45"/>
      <c r="F67" s="45"/>
    </row>
    <row r="68" spans="1:6" x14ac:dyDescent="0.25">
      <c r="A68" s="76">
        <v>43100</v>
      </c>
      <c r="B68" s="14">
        <v>20.457999999999998</v>
      </c>
      <c r="C68" s="14">
        <v>8.3480000000000008</v>
      </c>
      <c r="D68" s="45"/>
      <c r="E68" s="45"/>
      <c r="F68" s="45"/>
    </row>
    <row r="69" spans="1:6" x14ac:dyDescent="0.25">
      <c r="A69" s="76">
        <v>43190</v>
      </c>
      <c r="B69" s="14">
        <v>19.905999999999999</v>
      </c>
      <c r="C69" s="14">
        <v>8.7200000000000006</v>
      </c>
      <c r="D69" s="45"/>
      <c r="E69" s="45"/>
      <c r="F69" s="45"/>
    </row>
    <row r="70" spans="1:6" x14ac:dyDescent="0.25">
      <c r="A70" s="76">
        <v>43281</v>
      </c>
      <c r="B70" s="14">
        <v>19.172999999999998</v>
      </c>
      <c r="C70" s="14">
        <v>8.8130000000000006</v>
      </c>
      <c r="D70" s="45"/>
      <c r="E70" s="45"/>
      <c r="F70" s="45"/>
    </row>
    <row r="71" spans="1:6" x14ac:dyDescent="0.25">
      <c r="A71" s="76">
        <v>43373</v>
      </c>
      <c r="B71" s="14">
        <v>18.367000000000001</v>
      </c>
      <c r="C71" s="14">
        <v>8.7200000000000006</v>
      </c>
      <c r="D71" s="45"/>
      <c r="E71" s="45"/>
      <c r="F71" s="45"/>
    </row>
    <row r="72" spans="1:6" x14ac:dyDescent="0.25">
      <c r="A72" s="76">
        <v>43465</v>
      </c>
      <c r="B72" s="14">
        <v>17.792999999999999</v>
      </c>
      <c r="C72" s="14">
        <v>8.6129999999999995</v>
      </c>
      <c r="D72" s="45"/>
      <c r="E72" s="45"/>
      <c r="F72" s="45"/>
    </row>
    <row r="73" spans="1:6" x14ac:dyDescent="0.25">
      <c r="A73" s="76">
        <v>43555</v>
      </c>
      <c r="B73" s="14">
        <v>17.254999999999999</v>
      </c>
      <c r="C73" s="14">
        <v>8.093</v>
      </c>
      <c r="D73" s="45"/>
      <c r="E73" s="45"/>
      <c r="F73" s="45"/>
    </row>
    <row r="74" spans="1:6" x14ac:dyDescent="0.25">
      <c r="A74" s="161">
        <v>43646</v>
      </c>
      <c r="B74" s="162">
        <v>16.968</v>
      </c>
      <c r="C74" s="14">
        <v>8.1999999999999993</v>
      </c>
      <c r="D74" s="45"/>
      <c r="E74" s="45"/>
      <c r="F74" s="45"/>
    </row>
    <row r="75" spans="1:6" x14ac:dyDescent="0.25">
      <c r="A75" s="76">
        <v>43738</v>
      </c>
      <c r="B75" s="14">
        <v>17.148</v>
      </c>
      <c r="C75" s="14">
        <v>7.9950000000000001</v>
      </c>
      <c r="D75" s="45"/>
      <c r="E75" s="45"/>
      <c r="F75" s="45"/>
    </row>
    <row r="76" spans="1:6" x14ac:dyDescent="0.25">
      <c r="A76" s="76">
        <v>43830</v>
      </c>
      <c r="B76" s="14">
        <v>17.236000000000001</v>
      </c>
      <c r="C76" s="14">
        <v>8.0670000000000002</v>
      </c>
      <c r="D76" s="45"/>
      <c r="E76" s="45"/>
      <c r="F76" s="45"/>
    </row>
    <row r="77" spans="1:6" x14ac:dyDescent="0.25">
      <c r="A77" s="76">
        <v>43921</v>
      </c>
      <c r="B77" s="14">
        <v>18.097999999999999</v>
      </c>
      <c r="C77" s="14">
        <v>8.1310000000000002</v>
      </c>
      <c r="D77" s="45"/>
      <c r="E77" s="45"/>
      <c r="F77" s="45"/>
    </row>
    <row r="78" spans="1:6" x14ac:dyDescent="0.25">
      <c r="A78" s="76">
        <v>44012</v>
      </c>
      <c r="B78" s="14">
        <v>18.960999999999999</v>
      </c>
      <c r="C78" s="14">
        <v>7.9039999999999999</v>
      </c>
      <c r="D78" s="45"/>
      <c r="E78" s="45"/>
      <c r="F78" s="45"/>
    </row>
    <row r="79" spans="1:6" x14ac:dyDescent="0.25">
      <c r="A79" s="76">
        <v>44104</v>
      </c>
      <c r="B79" s="14">
        <v>19.486000000000001</v>
      </c>
      <c r="C79" s="14">
        <v>7.8120000000000003</v>
      </c>
      <c r="D79" s="45"/>
      <c r="E79" s="45"/>
      <c r="F79" s="45"/>
    </row>
    <row r="80" spans="1:6" x14ac:dyDescent="0.25">
      <c r="A80" s="76">
        <v>44196</v>
      </c>
      <c r="B80" s="14">
        <v>19.992999999999999</v>
      </c>
      <c r="C80" s="14">
        <v>7.641</v>
      </c>
      <c r="D80" s="45"/>
      <c r="E80" s="45"/>
      <c r="F80" s="45"/>
    </row>
    <row r="81" spans="1:6" x14ac:dyDescent="0.25">
      <c r="A81" s="76">
        <v>44286</v>
      </c>
      <c r="B81" s="14">
        <v>20.350000000000001</v>
      </c>
      <c r="C81" s="14">
        <v>7.97</v>
      </c>
      <c r="D81" s="45"/>
      <c r="E81" s="45"/>
      <c r="F81" s="45"/>
    </row>
    <row r="82" spans="1:6" x14ac:dyDescent="0.25">
      <c r="A82" s="76">
        <v>44377</v>
      </c>
      <c r="B82" s="14">
        <v>20.670999999999999</v>
      </c>
      <c r="C82" s="14">
        <v>8.6630000000000003</v>
      </c>
      <c r="D82" s="45"/>
      <c r="E82" s="45"/>
      <c r="F82" s="45"/>
    </row>
    <row r="83" spans="1:6" x14ac:dyDescent="0.25">
      <c r="A83" s="76">
        <v>44469</v>
      </c>
      <c r="B83" s="14">
        <v>21.254999999999999</v>
      </c>
      <c r="C83" s="14">
        <v>9.3569999999999993</v>
      </c>
      <c r="D83" s="45"/>
      <c r="E83" s="45"/>
      <c r="F83" s="45"/>
    </row>
    <row r="84" spans="1:6" x14ac:dyDescent="0.25">
      <c r="A84" s="76">
        <v>44561</v>
      </c>
      <c r="B84" s="14">
        <v>22.257999999999999</v>
      </c>
      <c r="C84" s="14">
        <v>9.6430000000000007</v>
      </c>
      <c r="D84" s="45"/>
      <c r="E84" s="45"/>
      <c r="F84" s="45"/>
    </row>
    <row r="85" spans="1:6" x14ac:dyDescent="0.25">
      <c r="A85" s="76">
        <v>44651</v>
      </c>
      <c r="B85" s="14">
        <v>23.184999999999999</v>
      </c>
      <c r="C85" s="14">
        <v>9.6969999999999992</v>
      </c>
      <c r="D85" s="45"/>
      <c r="E85" s="45"/>
      <c r="F85" s="45"/>
    </row>
    <row r="86" spans="1:6" x14ac:dyDescent="0.25">
      <c r="A86" s="76">
        <v>44742</v>
      </c>
      <c r="B86" s="14">
        <v>24.459</v>
      </c>
      <c r="C86" s="14">
        <v>9.8279999999999994</v>
      </c>
      <c r="D86" s="45"/>
      <c r="E86" s="45"/>
      <c r="F86" s="45"/>
    </row>
    <row r="87" spans="1:6" x14ac:dyDescent="0.25">
      <c r="A87" s="76">
        <v>44834</v>
      </c>
      <c r="B87" s="14">
        <v>25.12</v>
      </c>
      <c r="C87" s="14">
        <v>9.6449999999999996</v>
      </c>
      <c r="D87" s="45"/>
      <c r="E87" s="45"/>
      <c r="F87" s="45"/>
    </row>
    <row r="88" spans="1:6" x14ac:dyDescent="0.25">
      <c r="A88" s="76">
        <v>44926</v>
      </c>
      <c r="B88" s="14">
        <v>25.834</v>
      </c>
      <c r="C88" s="14">
        <v>10.077999999999999</v>
      </c>
      <c r="D88" s="45"/>
      <c r="E88" s="45"/>
      <c r="F88" s="45"/>
    </row>
    <row r="89" spans="1:6" x14ac:dyDescent="0.25">
      <c r="A89" s="76">
        <v>45016</v>
      </c>
      <c r="B89" s="14">
        <v>26.55</v>
      </c>
      <c r="C89" s="14">
        <v>10.208</v>
      </c>
      <c r="D89" s="45"/>
      <c r="E89" s="45"/>
      <c r="F89" s="45"/>
    </row>
    <row r="90" spans="1:6" x14ac:dyDescent="0.25">
      <c r="A90" s="76">
        <v>45107</v>
      </c>
      <c r="B90" s="14">
        <v>27.292000000000002</v>
      </c>
      <c r="C90" s="14">
        <v>10.907</v>
      </c>
      <c r="D90" s="45"/>
      <c r="E90" s="45"/>
      <c r="F90" s="45"/>
    </row>
    <row r="91" spans="1:6" x14ac:dyDescent="0.25">
      <c r="A91" s="76">
        <v>45199</v>
      </c>
      <c r="B91" s="14">
        <v>29.062999999999999</v>
      </c>
      <c r="C91" s="14">
        <v>11.73</v>
      </c>
      <c r="D91" s="45"/>
      <c r="E91" s="45"/>
      <c r="F91" s="45"/>
    </row>
    <row r="92" spans="1:6" x14ac:dyDescent="0.25">
      <c r="A92" s="76">
        <v>45291</v>
      </c>
      <c r="B92" s="14">
        <v>31.052</v>
      </c>
      <c r="C92" s="14">
        <v>12.282</v>
      </c>
      <c r="D92" s="45"/>
      <c r="E92" s="45"/>
      <c r="F92" s="45"/>
    </row>
    <row r="93" spans="1:6" x14ac:dyDescent="0.25">
      <c r="A93" s="76">
        <v>45382</v>
      </c>
      <c r="B93" s="14">
        <v>31.52</v>
      </c>
      <c r="C93" s="14">
        <v>12.865</v>
      </c>
      <c r="D93" s="20"/>
      <c r="E93" s="20"/>
      <c r="F93" s="45"/>
    </row>
    <row r="94" spans="1:6" x14ac:dyDescent="0.25">
      <c r="A94" s="31"/>
      <c r="B94" s="20"/>
      <c r="C94" s="20"/>
      <c r="D94" s="45"/>
      <c r="E94" s="45"/>
      <c r="F94" s="45"/>
    </row>
    <row r="95" spans="1:6" x14ac:dyDescent="0.25">
      <c r="A95" s="46" t="s">
        <v>459</v>
      </c>
      <c r="B95" s="45"/>
      <c r="C95" s="45"/>
      <c r="D95" s="45"/>
      <c r="E95" s="45"/>
      <c r="F95" s="45"/>
    </row>
    <row r="96" spans="1:6" x14ac:dyDescent="0.25">
      <c r="A96" s="37" t="s">
        <v>624</v>
      </c>
      <c r="B96" s="45"/>
      <c r="C96" s="45"/>
      <c r="D96" s="45"/>
      <c r="E96" s="45"/>
      <c r="F96" s="45"/>
    </row>
    <row r="97" spans="1:6" x14ac:dyDescent="0.25">
      <c r="A97" s="37"/>
      <c r="B97" s="45"/>
      <c r="C97" s="45"/>
      <c r="D97" s="45"/>
      <c r="E97" s="45"/>
      <c r="F97" s="45"/>
    </row>
    <row r="98" spans="1:6" x14ac:dyDescent="0.25">
      <c r="A98" s="46" t="s">
        <v>455</v>
      </c>
      <c r="B98" s="45"/>
      <c r="C98" s="45"/>
      <c r="D98" s="45"/>
      <c r="E98" s="45"/>
      <c r="F98" s="45"/>
    </row>
    <row r="99" spans="1:6" x14ac:dyDescent="0.25">
      <c r="A99" s="79">
        <v>45382</v>
      </c>
      <c r="B99" s="17" t="s">
        <v>542</v>
      </c>
      <c r="C99" s="45"/>
      <c r="D99" s="45"/>
      <c r="E99" s="45"/>
      <c r="F99" s="45"/>
    </row>
    <row r="100" spans="1:6" x14ac:dyDescent="0.25">
      <c r="A100" s="31" t="s">
        <v>625</v>
      </c>
      <c r="B100" s="14">
        <v>24.639716658524673</v>
      </c>
      <c r="C100" s="45"/>
      <c r="D100" s="45"/>
      <c r="E100" s="45"/>
      <c r="F100" s="45"/>
    </row>
    <row r="101" spans="1:6" x14ac:dyDescent="0.25">
      <c r="A101" s="31" t="s">
        <v>626</v>
      </c>
      <c r="B101" s="14">
        <v>60.800123452027307</v>
      </c>
      <c r="C101" s="45"/>
      <c r="D101" s="45"/>
      <c r="E101" s="45"/>
      <c r="F101" s="45"/>
    </row>
    <row r="102" spans="1:6" x14ac:dyDescent="0.25">
      <c r="A102" s="31" t="s">
        <v>627</v>
      </c>
      <c r="B102" s="14">
        <v>10.027670602907362</v>
      </c>
      <c r="C102" s="45"/>
      <c r="D102" s="45"/>
      <c r="E102" s="45"/>
      <c r="F102" s="45"/>
    </row>
    <row r="103" spans="1:6" x14ac:dyDescent="0.25">
      <c r="A103" s="31" t="s">
        <v>628</v>
      </c>
      <c r="B103" s="14">
        <v>71.014982539146104</v>
      </c>
      <c r="C103" s="45"/>
      <c r="D103" s="45"/>
      <c r="E103" s="45"/>
      <c r="F103" s="45"/>
    </row>
    <row r="104" spans="1:6" x14ac:dyDescent="0.25">
      <c r="B104" s="45"/>
      <c r="C104" s="45"/>
      <c r="D104" s="45"/>
      <c r="E104" s="45"/>
      <c r="F104" s="45"/>
    </row>
    <row r="105" spans="1:6" x14ac:dyDescent="0.25">
      <c r="B105" s="17" t="s">
        <v>773</v>
      </c>
      <c r="C105" s="17" t="s">
        <v>774</v>
      </c>
      <c r="D105" s="17" t="s">
        <v>226</v>
      </c>
      <c r="E105" s="17" t="s">
        <v>774</v>
      </c>
      <c r="F105" s="17" t="s">
        <v>226</v>
      </c>
    </row>
    <row r="106" spans="1:6" x14ac:dyDescent="0.25">
      <c r="B106" s="17" t="s">
        <v>32</v>
      </c>
      <c r="C106" s="17" t="s">
        <v>772</v>
      </c>
      <c r="D106" s="45"/>
      <c r="E106" s="17" t="s">
        <v>781</v>
      </c>
      <c r="F106" s="45"/>
    </row>
    <row r="107" spans="1:6" x14ac:dyDescent="0.25">
      <c r="B107" s="17" t="s">
        <v>507</v>
      </c>
      <c r="C107" s="17" t="s">
        <v>507</v>
      </c>
      <c r="D107" s="45"/>
      <c r="E107" s="17" t="s">
        <v>507</v>
      </c>
      <c r="F107" s="45"/>
    </row>
    <row r="108" spans="1:6" x14ac:dyDescent="0.25">
      <c r="A108" s="31" t="s">
        <v>775</v>
      </c>
      <c r="B108" s="14">
        <v>27.292000000000002</v>
      </c>
      <c r="C108" s="14">
        <v>31.488</v>
      </c>
      <c r="D108" s="14">
        <v>15.374468708779121</v>
      </c>
      <c r="E108" s="14">
        <v>25.949000000000002</v>
      </c>
      <c r="F108" s="14">
        <v>-17.590828252032509</v>
      </c>
    </row>
    <row r="109" spans="1:6" x14ac:dyDescent="0.25">
      <c r="A109" t="s">
        <v>776</v>
      </c>
      <c r="B109" s="14">
        <v>10.907</v>
      </c>
      <c r="C109" s="14">
        <v>12.077999999999999</v>
      </c>
      <c r="D109" s="14">
        <v>10.73622444301825</v>
      </c>
      <c r="E109" s="14">
        <v>10.563000000000001</v>
      </c>
      <c r="F109" s="14">
        <v>-12.543467461500235</v>
      </c>
    </row>
    <row r="110" spans="1:6" x14ac:dyDescent="0.25">
      <c r="A110" s="31" t="s">
        <v>771</v>
      </c>
      <c r="B110" s="14">
        <v>38.197000000000003</v>
      </c>
      <c r="C110" s="14">
        <v>43.567</v>
      </c>
      <c r="D110" s="14">
        <v>14.058695709087088</v>
      </c>
      <c r="E110" s="14">
        <v>36.512</v>
      </c>
      <c r="F110" s="14">
        <v>-16.193449170243536</v>
      </c>
    </row>
    <row r="111" spans="1:6" x14ac:dyDescent="0.25">
      <c r="A111" s="31"/>
      <c r="B111" s="45"/>
      <c r="C111" s="45"/>
      <c r="D111" s="45"/>
      <c r="E111" s="45"/>
      <c r="F111" s="45"/>
    </row>
    <row r="112" spans="1:6" x14ac:dyDescent="0.25">
      <c r="A112" s="31"/>
      <c r="B112" s="45"/>
      <c r="C112" s="45"/>
      <c r="D112" s="45"/>
      <c r="E112" s="45"/>
      <c r="F112" s="45"/>
    </row>
  </sheetData>
  <hyperlinks>
    <hyperlink ref="A9" location="Contents!A1" display="Back to contents" xr:uid="{8289CAA3-733B-45B7-9975-9B74242B8A32}"/>
    <hyperlink ref="B2" r:id="rId1" display="https://www.abs.gov.au/statistics/economy/business-indicators/private-new-capital-expenditure-and-expected-expenditure-australia/latest-release" xr:uid="{473D45AF-4288-4464-92B6-319379E8265E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96BA-214B-488D-90D1-B3385BE5F74F}">
  <sheetPr>
    <tabColor rgb="FF002060"/>
  </sheetPr>
  <dimension ref="A1:F62"/>
  <sheetViews>
    <sheetView workbookViewId="0">
      <selection activeCell="B66" sqref="B66"/>
    </sheetView>
  </sheetViews>
  <sheetFormatPr defaultRowHeight="15" x14ac:dyDescent="0.25"/>
  <cols>
    <col min="1" max="1" width="20.5703125" style="38" customWidth="1"/>
    <col min="2" max="2" width="12.5703125" customWidth="1"/>
    <col min="3" max="3" width="13.85546875" customWidth="1"/>
    <col min="4" max="5" width="12.5703125" style="38" customWidth="1"/>
    <col min="9" max="9" width="9" bestFit="1" customWidth="1"/>
  </cols>
  <sheetData>
    <row r="1" spans="1:6" s="37" customFormat="1" ht="18.75" x14ac:dyDescent="0.3">
      <c r="A1" s="88" t="s">
        <v>512</v>
      </c>
      <c r="D1" s="38"/>
      <c r="E1" s="38"/>
    </row>
    <row r="2" spans="1:6" s="37" customFormat="1" x14ac:dyDescent="0.25">
      <c r="A2" s="49" t="s">
        <v>364</v>
      </c>
      <c r="B2" s="121" t="s">
        <v>791</v>
      </c>
      <c r="D2" s="38"/>
      <c r="E2" s="38"/>
    </row>
    <row r="3" spans="1:6" s="37" customFormat="1" x14ac:dyDescent="0.25">
      <c r="A3" s="49" t="s">
        <v>492</v>
      </c>
      <c r="B3" s="37" t="s">
        <v>514</v>
      </c>
      <c r="D3" s="38"/>
      <c r="E3" s="38"/>
    </row>
    <row r="4" spans="1:6" s="37" customFormat="1" x14ac:dyDescent="0.25">
      <c r="A4" s="46" t="s">
        <v>333</v>
      </c>
      <c r="B4" s="37" t="s">
        <v>510</v>
      </c>
      <c r="D4" s="38"/>
      <c r="E4" s="38"/>
    </row>
    <row r="5" spans="1:6" s="37" customFormat="1" x14ac:dyDescent="0.25">
      <c r="A5" s="46" t="s">
        <v>456</v>
      </c>
      <c r="B5" s="37" t="s">
        <v>483</v>
      </c>
      <c r="D5" s="38"/>
      <c r="E5" s="38"/>
    </row>
    <row r="6" spans="1:6" s="37" customFormat="1" x14ac:dyDescent="0.25">
      <c r="A6" s="46" t="s">
        <v>269</v>
      </c>
      <c r="B6" s="37" t="s">
        <v>513</v>
      </c>
      <c r="D6" s="38"/>
      <c r="E6" s="38"/>
    </row>
    <row r="7" spans="1:6" s="37" customFormat="1" x14ac:dyDescent="0.25">
      <c r="A7" s="46" t="s">
        <v>270</v>
      </c>
      <c r="B7" s="37" t="s">
        <v>334</v>
      </c>
      <c r="D7" s="38"/>
      <c r="E7" s="38"/>
    </row>
    <row r="8" spans="1:6" s="37" customFormat="1" x14ac:dyDescent="0.25">
      <c r="A8" s="46" t="s">
        <v>457</v>
      </c>
      <c r="B8" s="37" t="s">
        <v>458</v>
      </c>
      <c r="D8" s="38"/>
      <c r="E8" s="38"/>
    </row>
    <row r="9" spans="1:6" s="37" customFormat="1" x14ac:dyDescent="0.25">
      <c r="A9" s="34" t="s">
        <v>701</v>
      </c>
      <c r="D9" s="38"/>
      <c r="E9" s="38"/>
    </row>
    <row r="10" spans="1:6" s="37" customFormat="1" x14ac:dyDescent="0.25">
      <c r="A10" s="34"/>
      <c r="D10" s="38"/>
      <c r="E10" s="38"/>
    </row>
    <row r="11" spans="1:6" s="37" customFormat="1" x14ac:dyDescent="0.25">
      <c r="A11" s="49" t="s">
        <v>454</v>
      </c>
      <c r="D11" s="38"/>
      <c r="E11" s="38"/>
    </row>
    <row r="12" spans="1:6" s="37" customFormat="1" ht="30" x14ac:dyDescent="0.25">
      <c r="A12" s="57"/>
      <c r="B12" s="90" t="s">
        <v>41</v>
      </c>
      <c r="C12" s="90" t="s">
        <v>306</v>
      </c>
      <c r="D12" s="90" t="s">
        <v>307</v>
      </c>
      <c r="E12" s="90" t="s">
        <v>51</v>
      </c>
    </row>
    <row r="13" spans="1:6" x14ac:dyDescent="0.25">
      <c r="A13" s="55">
        <v>43465</v>
      </c>
      <c r="B13" s="11">
        <v>0.25045118043534309</v>
      </c>
      <c r="C13" s="11">
        <v>-1.1270303119590439</v>
      </c>
      <c r="D13" s="11">
        <v>0.19888770211041951</v>
      </c>
      <c r="E13" s="11">
        <v>-0.6776914294132852</v>
      </c>
      <c r="F13" s="40"/>
    </row>
    <row r="14" spans="1:6" x14ac:dyDescent="0.25">
      <c r="A14" s="55">
        <v>43555</v>
      </c>
      <c r="B14" s="11">
        <v>7.4164719842770791E-3</v>
      </c>
      <c r="C14" s="11">
        <v>-1.0976378536730078</v>
      </c>
      <c r="D14" s="11">
        <v>-9.2705899803463485E-3</v>
      </c>
      <c r="E14" s="11">
        <v>-1.1273037416101195</v>
      </c>
      <c r="F14" s="40"/>
    </row>
    <row r="15" spans="1:6" x14ac:dyDescent="0.25">
      <c r="A15" s="55">
        <v>43646</v>
      </c>
      <c r="B15" s="11">
        <v>0.24940929377789445</v>
      </c>
      <c r="C15" s="11">
        <v>1.802122791883884</v>
      </c>
      <c r="D15" s="11">
        <v>0.36192476465514006</v>
      </c>
      <c r="E15" s="11">
        <v>2.2559351910887759</v>
      </c>
      <c r="F15" s="40"/>
    </row>
    <row r="16" spans="1:6" x14ac:dyDescent="0.25">
      <c r="A16" s="55">
        <v>43738</v>
      </c>
      <c r="B16" s="11">
        <v>0.1137009664582149</v>
      </c>
      <c r="C16" s="11">
        <v>0.52449155495241062</v>
      </c>
      <c r="D16" s="11">
        <v>0.7977406517632819</v>
      </c>
      <c r="E16" s="11">
        <v>1.3277338663830296</v>
      </c>
      <c r="F16" s="40"/>
    </row>
    <row r="17" spans="1:6" x14ac:dyDescent="0.25">
      <c r="A17" s="55">
        <v>43830</v>
      </c>
      <c r="B17" s="11">
        <v>0.37645014750330297</v>
      </c>
      <c r="C17" s="11">
        <v>0.18098564783812643</v>
      </c>
      <c r="D17" s="11">
        <v>0.22261234684089551</v>
      </c>
      <c r="E17" s="11">
        <v>0.85244240131756577</v>
      </c>
      <c r="F17" s="40"/>
    </row>
    <row r="18" spans="1:6" x14ac:dyDescent="0.25">
      <c r="A18" s="55">
        <v>43921</v>
      </c>
      <c r="B18" s="11">
        <v>-0.60656090732897849</v>
      </c>
      <c r="C18" s="11">
        <v>0.67295958653363008</v>
      </c>
      <c r="D18" s="11">
        <v>0.13997559399899503</v>
      </c>
      <c r="E18" s="11">
        <v>0.4001866341253324</v>
      </c>
      <c r="F18" s="40"/>
    </row>
    <row r="19" spans="1:6" x14ac:dyDescent="0.25">
      <c r="A19" s="55">
        <v>44012</v>
      </c>
      <c r="B19" s="11">
        <v>-6.0074713568198472</v>
      </c>
      <c r="C19" s="11">
        <v>-0.81505710761971151</v>
      </c>
      <c r="D19" s="11">
        <v>0.34675675192592992</v>
      </c>
      <c r="E19" s="11">
        <v>-6.1004164655835025</v>
      </c>
      <c r="F19" s="40"/>
    </row>
    <row r="20" spans="1:6" x14ac:dyDescent="0.25">
      <c r="A20" s="55">
        <v>44104</v>
      </c>
      <c r="B20" s="11">
        <v>5.8476415273917848</v>
      </c>
      <c r="C20" s="11">
        <v>0.47588228575779495</v>
      </c>
      <c r="D20" s="11">
        <v>0.27410819659648988</v>
      </c>
      <c r="E20" s="11">
        <v>7.0620931206456738</v>
      </c>
      <c r="F20" s="40"/>
    </row>
    <row r="21" spans="1:6" x14ac:dyDescent="0.25">
      <c r="A21" s="55">
        <v>44196</v>
      </c>
      <c r="B21" s="11">
        <v>0.37692909465898583</v>
      </c>
      <c r="C21" s="11">
        <v>0.71652087333760051</v>
      </c>
      <c r="D21" s="11">
        <v>0.93876680179219119</v>
      </c>
      <c r="E21" s="11">
        <v>2.3291373302041007</v>
      </c>
      <c r="F21" s="40"/>
    </row>
    <row r="22" spans="1:6" x14ac:dyDescent="0.25">
      <c r="A22" s="55">
        <v>44286</v>
      </c>
      <c r="B22" s="11">
        <v>0.25888730583452063</v>
      </c>
      <c r="C22" s="11">
        <v>2.3595232303575773</v>
      </c>
      <c r="D22" s="11">
        <v>0.21892483580637315</v>
      </c>
      <c r="E22" s="11">
        <v>2.9085728185703763</v>
      </c>
      <c r="F22" s="40"/>
    </row>
    <row r="23" spans="1:6" x14ac:dyDescent="0.25">
      <c r="A23" s="55">
        <v>44377</v>
      </c>
      <c r="B23" s="11">
        <v>0.78679003174174378</v>
      </c>
      <c r="C23" s="11">
        <v>0.3055987033159992</v>
      </c>
      <c r="D23" s="11">
        <v>0.10130343756331465</v>
      </c>
      <c r="E23" s="11">
        <v>1.1497940163436304</v>
      </c>
      <c r="F23" s="40"/>
    </row>
    <row r="24" spans="1:6" x14ac:dyDescent="0.25">
      <c r="A24" s="55">
        <v>44469</v>
      </c>
      <c r="B24" s="11">
        <v>0.95978901333689426</v>
      </c>
      <c r="C24" s="11">
        <v>-0.23201856148491878</v>
      </c>
      <c r="D24" s="11">
        <v>0.62594935652406147</v>
      </c>
      <c r="E24" s="11">
        <v>1.1600928074245953</v>
      </c>
      <c r="F24" s="40"/>
    </row>
    <row r="25" spans="1:6" x14ac:dyDescent="0.25">
      <c r="A25" s="55">
        <v>44561</v>
      </c>
      <c r="B25" s="11">
        <v>1.2985941522011748</v>
      </c>
      <c r="C25" s="11">
        <v>-0.20460695663652564</v>
      </c>
      <c r="D25" s="11">
        <v>0.31351065936241834</v>
      </c>
      <c r="E25" s="11">
        <v>1.283743647284008</v>
      </c>
      <c r="F25" s="40"/>
    </row>
    <row r="26" spans="1:6" x14ac:dyDescent="0.25">
      <c r="A26" s="55">
        <v>44651</v>
      </c>
      <c r="B26" s="11">
        <v>0.13196050959564692</v>
      </c>
      <c r="C26" s="11">
        <v>0.20201361962790396</v>
      </c>
      <c r="D26" s="11">
        <v>1.0279886611710274</v>
      </c>
      <c r="E26" s="11">
        <v>1.3033136750187246</v>
      </c>
      <c r="F26" s="40"/>
    </row>
    <row r="27" spans="1:6" x14ac:dyDescent="0.25">
      <c r="A27" s="55">
        <v>44742</v>
      </c>
      <c r="B27" s="11">
        <v>0.46154835804573668</v>
      </c>
      <c r="C27" s="11">
        <v>8.3625486475185751E-2</v>
      </c>
      <c r="D27" s="11">
        <v>-0.24926827699334211</v>
      </c>
      <c r="E27" s="11">
        <v>0.28304010806985413</v>
      </c>
      <c r="F27" s="40"/>
    </row>
    <row r="28" spans="1:6" x14ac:dyDescent="0.25">
      <c r="A28" s="55">
        <v>44834</v>
      </c>
      <c r="B28" s="11">
        <v>0.13791333910644984</v>
      </c>
      <c r="C28" s="11">
        <v>-0.18922993040187305</v>
      </c>
      <c r="D28" s="11">
        <v>1.2315981910901568</v>
      </c>
      <c r="E28" s="11">
        <v>1.2476346258699866</v>
      </c>
      <c r="F28" s="40"/>
    </row>
    <row r="29" spans="1:6" x14ac:dyDescent="0.25">
      <c r="A29" s="55">
        <v>44926</v>
      </c>
      <c r="B29" s="11">
        <v>0.85529650278763303</v>
      </c>
      <c r="C29" s="11">
        <v>0.33736695387734417</v>
      </c>
      <c r="D29" s="11">
        <v>-0.39913836796756208</v>
      </c>
      <c r="E29" s="11">
        <v>0.79669285352255148</v>
      </c>
      <c r="F29" s="40"/>
    </row>
    <row r="30" spans="1:6" x14ac:dyDescent="0.25">
      <c r="A30" s="55">
        <v>45016</v>
      </c>
      <c r="B30" s="11">
        <v>0.2027058878989299</v>
      </c>
      <c r="C30" s="11">
        <v>0.46983767815333366</v>
      </c>
      <c r="D30" s="11">
        <v>0.43055359135121546</v>
      </c>
      <c r="E30" s="11">
        <v>1.0999544304593156</v>
      </c>
      <c r="F30" s="40"/>
    </row>
    <row r="31" spans="1:6" x14ac:dyDescent="0.25">
      <c r="A31" s="55">
        <v>45107</v>
      </c>
      <c r="B31" s="11">
        <v>0.39789241362159811</v>
      </c>
      <c r="C31" s="11">
        <v>0.78801349103964935</v>
      </c>
      <c r="D31" s="11">
        <v>-0.17096939647803044</v>
      </c>
      <c r="E31" s="11">
        <v>1.0164907754239172</v>
      </c>
      <c r="F31" s="40"/>
    </row>
    <row r="32" spans="1:6" x14ac:dyDescent="0.25">
      <c r="A32" s="55">
        <v>45199</v>
      </c>
      <c r="B32" s="11">
        <v>-0.18925115012385949</v>
      </c>
      <c r="C32" s="11">
        <v>1.7155693690089702</v>
      </c>
      <c r="D32" s="11">
        <v>0.95856476851353223</v>
      </c>
      <c r="E32" s="11">
        <v>2.48488298739864</v>
      </c>
      <c r="F32" s="40"/>
    </row>
    <row r="33" spans="1:6" x14ac:dyDescent="0.25">
      <c r="A33" s="55">
        <v>45291</v>
      </c>
      <c r="B33" s="11">
        <v>0.43238049483545521</v>
      </c>
      <c r="C33" s="11">
        <v>4.8042277203939464E-2</v>
      </c>
      <c r="D33" s="11">
        <v>0.31978140763872209</v>
      </c>
      <c r="E33" s="11">
        <v>0.80020417967812119</v>
      </c>
      <c r="F33" s="40"/>
    </row>
    <row r="34" spans="1:6" x14ac:dyDescent="0.25">
      <c r="A34" s="39"/>
      <c r="B34" s="10"/>
      <c r="C34" s="10"/>
      <c r="D34" s="10"/>
      <c r="E34" s="10"/>
      <c r="F34" s="40"/>
    </row>
    <row r="35" spans="1:6" x14ac:dyDescent="0.25">
      <c r="A35" s="49" t="s">
        <v>459</v>
      </c>
      <c r="B35" s="10"/>
      <c r="C35" s="10"/>
      <c r="D35" s="10"/>
      <c r="E35" s="10"/>
      <c r="F35" s="40"/>
    </row>
    <row r="36" spans="1:6" x14ac:dyDescent="0.25">
      <c r="A36" s="43" t="s">
        <v>452</v>
      </c>
      <c r="B36" s="10"/>
      <c r="C36" s="10"/>
      <c r="D36" s="10"/>
      <c r="E36" s="10"/>
      <c r="F36" s="40"/>
    </row>
    <row r="37" spans="1:6" x14ac:dyDescent="0.25">
      <c r="A37" s="43" t="s">
        <v>453</v>
      </c>
      <c r="B37" s="10"/>
      <c r="C37" s="10"/>
      <c r="D37" s="10"/>
      <c r="E37" s="10"/>
      <c r="F37" s="40"/>
    </row>
    <row r="38" spans="1:6" x14ac:dyDescent="0.25">
      <c r="A38" s="43"/>
      <c r="B38" s="10"/>
      <c r="C38" s="10"/>
      <c r="D38" s="10"/>
      <c r="E38" s="10"/>
      <c r="F38" s="40"/>
    </row>
    <row r="39" spans="1:6" x14ac:dyDescent="0.25">
      <c r="A39" s="49" t="s">
        <v>455</v>
      </c>
      <c r="B39" s="10"/>
      <c r="C39" s="10"/>
      <c r="D39" s="10"/>
      <c r="E39" s="10"/>
      <c r="F39" s="40"/>
    </row>
    <row r="40" spans="1:6" ht="30" x14ac:dyDescent="0.25">
      <c r="A40" s="57"/>
      <c r="B40" s="90" t="s">
        <v>41</v>
      </c>
      <c r="C40" s="90" t="s">
        <v>306</v>
      </c>
      <c r="D40" s="90" t="s">
        <v>307</v>
      </c>
      <c r="E40" s="90" t="s">
        <v>51</v>
      </c>
      <c r="F40" s="40"/>
    </row>
    <row r="41" spans="1:6" s="37" customFormat="1" x14ac:dyDescent="0.25">
      <c r="A41" s="57"/>
      <c r="B41" s="58" t="s">
        <v>226</v>
      </c>
      <c r="C41" s="58" t="s">
        <v>226</v>
      </c>
      <c r="D41" s="58" t="s">
        <v>226</v>
      </c>
      <c r="E41" s="58" t="s">
        <v>226</v>
      </c>
      <c r="F41" s="40"/>
    </row>
    <row r="42" spans="1:6" x14ac:dyDescent="0.25">
      <c r="A42" s="55">
        <v>43465</v>
      </c>
      <c r="B42" s="11">
        <v>0.47838474796861874</v>
      </c>
      <c r="C42" s="11">
        <v>-4.651162790697672</v>
      </c>
      <c r="D42" s="11">
        <v>0.82135523613962036</v>
      </c>
      <c r="E42" s="11">
        <v>-0.6776914294132852</v>
      </c>
      <c r="F42" s="40"/>
    </row>
    <row r="43" spans="1:6" x14ac:dyDescent="0.25">
      <c r="A43" s="55">
        <v>43555</v>
      </c>
      <c r="B43" s="11">
        <v>1.4003150708918888E-2</v>
      </c>
      <c r="C43" s="11">
        <v>-4.7186354216483313</v>
      </c>
      <c r="D43" s="11">
        <v>-3.7715923662973161E-2</v>
      </c>
      <c r="E43" s="11">
        <v>-1.1273037416101195</v>
      </c>
      <c r="F43" s="40"/>
    </row>
    <row r="44" spans="1:6" x14ac:dyDescent="0.25">
      <c r="A44" s="55">
        <v>43646</v>
      </c>
      <c r="B44" s="11">
        <v>0.46553957086352682</v>
      </c>
      <c r="C44" s="11">
        <v>8.0391500752886138</v>
      </c>
      <c r="D44" s="11">
        <v>1.4563839420464797</v>
      </c>
      <c r="E44" s="11">
        <v>2.2559351910887759</v>
      </c>
      <c r="F44" s="40"/>
    </row>
    <row r="45" spans="1:6" x14ac:dyDescent="0.25">
      <c r="A45" s="55">
        <v>43738</v>
      </c>
      <c r="B45" s="11">
        <v>0.21601282140617517</v>
      </c>
      <c r="C45" s="11">
        <v>2.2144792876500174</v>
      </c>
      <c r="D45" s="11">
        <v>3.2354034957233102</v>
      </c>
      <c r="E45" s="11">
        <v>1.3277338663830296</v>
      </c>
      <c r="F45" s="40"/>
    </row>
    <row r="46" spans="1:6" x14ac:dyDescent="0.25">
      <c r="A46" s="55">
        <v>43830</v>
      </c>
      <c r="B46" s="11">
        <v>0.72312612988458813</v>
      </c>
      <c r="C46" s="11">
        <v>0.75751836982047571</v>
      </c>
      <c r="D46" s="11">
        <v>0.88616714697407062</v>
      </c>
      <c r="E46" s="11">
        <v>0.85244240131756577</v>
      </c>
      <c r="F46" s="40"/>
    </row>
    <row r="47" spans="1:6" x14ac:dyDescent="0.25">
      <c r="A47" s="55">
        <v>43921</v>
      </c>
      <c r="B47" s="11">
        <v>-1.1666436559436666</v>
      </c>
      <c r="C47" s="11">
        <v>2.8193368919630091</v>
      </c>
      <c r="D47" s="11">
        <v>0.55702349496535852</v>
      </c>
      <c r="E47" s="11">
        <v>0.4001866341253324</v>
      </c>
      <c r="F47" s="40"/>
    </row>
    <row r="48" spans="1:6" x14ac:dyDescent="0.25">
      <c r="A48" s="55">
        <v>44012</v>
      </c>
      <c r="B48" s="11">
        <v>-11.737794230634913</v>
      </c>
      <c r="C48" s="11">
        <v>-3.3343082772740562</v>
      </c>
      <c r="D48" s="11">
        <v>1.3777430580214522</v>
      </c>
      <c r="E48" s="11">
        <v>-6.1004164655835025</v>
      </c>
      <c r="F48" s="40"/>
    </row>
    <row r="49" spans="1:6" x14ac:dyDescent="0.25">
      <c r="A49" s="55">
        <v>44104</v>
      </c>
      <c r="B49" s="11">
        <v>12.155264511534059</v>
      </c>
      <c r="C49" s="11">
        <v>1.8910741301058964</v>
      </c>
      <c r="D49" s="11">
        <v>1.0087565674255616</v>
      </c>
      <c r="E49" s="11">
        <v>7.0620931206456738</v>
      </c>
      <c r="F49" s="40"/>
    </row>
    <row r="50" spans="1:6" x14ac:dyDescent="0.25">
      <c r="A50" s="55">
        <v>44196</v>
      </c>
      <c r="B50" s="11">
        <v>0.74792732404305173</v>
      </c>
      <c r="C50" s="11">
        <v>2.9918337045285792</v>
      </c>
      <c r="D50" s="11">
        <v>3.6618350787155807</v>
      </c>
      <c r="E50" s="11">
        <v>2.3291373302041007</v>
      </c>
      <c r="F50" s="40"/>
    </row>
    <row r="51" spans="1:6" x14ac:dyDescent="0.25">
      <c r="A51" s="55">
        <v>44286</v>
      </c>
      <c r="B51" s="11">
        <v>0.52176349056274329</v>
      </c>
      <c r="C51" s="11">
        <v>9.7887983853528482</v>
      </c>
      <c r="D51" s="11">
        <v>0.84297852411854279</v>
      </c>
      <c r="E51" s="11">
        <v>2.9085728185703763</v>
      </c>
      <c r="F51" s="40"/>
    </row>
    <row r="52" spans="1:6" x14ac:dyDescent="0.25">
      <c r="A52" s="55">
        <v>44377</v>
      </c>
      <c r="B52" s="11">
        <v>1.6233540026475257</v>
      </c>
      <c r="C52" s="11">
        <v>1.1883658328409208</v>
      </c>
      <c r="D52" s="11">
        <v>0.39806276122869022</v>
      </c>
      <c r="E52" s="11">
        <v>1.1497940163436304</v>
      </c>
    </row>
    <row r="53" spans="1:6" x14ac:dyDescent="0.25">
      <c r="A53" s="55">
        <v>44469</v>
      </c>
      <c r="B53" s="11">
        <v>1.9710681475387348</v>
      </c>
      <c r="C53" s="11">
        <v>-0.90189462756293803</v>
      </c>
      <c r="D53" s="11">
        <v>2.4780281503997914</v>
      </c>
      <c r="E53" s="11">
        <v>1.1600928074245953</v>
      </c>
    </row>
    <row r="54" spans="1:6" x14ac:dyDescent="0.25">
      <c r="A54" s="55">
        <v>44561</v>
      </c>
      <c r="B54" s="11">
        <v>2.6456449389854475</v>
      </c>
      <c r="C54" s="11">
        <v>-0.81189026386433438</v>
      </c>
      <c r="D54" s="11">
        <v>1.225174103688409</v>
      </c>
      <c r="E54" s="11">
        <v>1.283743647284008</v>
      </c>
    </row>
    <row r="55" spans="1:6" x14ac:dyDescent="0.25">
      <c r="A55" s="55">
        <v>44651</v>
      </c>
      <c r="B55" s="11">
        <v>0.26527805069758159</v>
      </c>
      <c r="C55" s="11">
        <v>0.81853587695557284</v>
      </c>
      <c r="D55" s="11">
        <v>4.0196203338004777</v>
      </c>
      <c r="E55" s="11">
        <v>1.3033136750187246</v>
      </c>
    </row>
    <row r="56" spans="1:6" x14ac:dyDescent="0.25">
      <c r="A56" s="55">
        <v>44742</v>
      </c>
      <c r="B56" s="11">
        <v>0.93744896292666802</v>
      </c>
      <c r="C56" s="11">
        <v>0.34047011065279076</v>
      </c>
      <c r="D56" s="11">
        <v>-0.94923142874639987</v>
      </c>
      <c r="E56" s="11">
        <v>0.28304010806985413</v>
      </c>
    </row>
    <row r="57" spans="1:6" x14ac:dyDescent="0.25">
      <c r="A57" s="55">
        <v>44834</v>
      </c>
      <c r="B57" s="11">
        <v>0.27829913921428862</v>
      </c>
      <c r="C57" s="11">
        <v>-0.76998368678630191</v>
      </c>
      <c r="D57" s="11">
        <v>4.7483615679485558</v>
      </c>
      <c r="E57" s="11">
        <v>1.2476346258699866</v>
      </c>
    </row>
    <row r="58" spans="1:6" x14ac:dyDescent="0.25">
      <c r="A58" s="55">
        <v>44926</v>
      </c>
      <c r="B58" s="11">
        <v>1.7426100425971258</v>
      </c>
      <c r="C58" s="11">
        <v>1.400670743736443</v>
      </c>
      <c r="D58" s="11">
        <v>-1.4874276944870757</v>
      </c>
      <c r="E58" s="11">
        <v>0.79669285352255148</v>
      </c>
    </row>
    <row r="59" spans="1:6" x14ac:dyDescent="0.25">
      <c r="A59" s="55">
        <v>45016</v>
      </c>
      <c r="B59" s="11">
        <v>0.40916011164680022</v>
      </c>
      <c r="C59" s="11">
        <v>1.9390402075226909</v>
      </c>
      <c r="D59" s="11">
        <v>1.6417016177351806</v>
      </c>
      <c r="E59" s="11">
        <v>1.0999544304593156</v>
      </c>
    </row>
    <row r="60" spans="1:6" x14ac:dyDescent="0.25">
      <c r="A60" s="55">
        <v>45107</v>
      </c>
      <c r="B60" s="11">
        <v>0.80866790915121722</v>
      </c>
      <c r="C60" s="11">
        <v>3.2253960175583796</v>
      </c>
      <c r="D60" s="11">
        <v>-0.6484319735911348</v>
      </c>
      <c r="E60" s="11">
        <v>1.0164907754239172</v>
      </c>
    </row>
    <row r="61" spans="1:6" x14ac:dyDescent="0.25">
      <c r="A61" s="55">
        <v>45199</v>
      </c>
      <c r="B61" s="11">
        <v>-0.38542286842352391</v>
      </c>
      <c r="C61" s="11">
        <v>6.8716874152594531</v>
      </c>
      <c r="D61" s="11">
        <v>3.6964518808591418</v>
      </c>
      <c r="E61" s="11">
        <v>2.48488298739864</v>
      </c>
    </row>
    <row r="62" spans="1:6" x14ac:dyDescent="0.25">
      <c r="A62" s="55">
        <v>45291</v>
      </c>
      <c r="B62" s="11">
        <v>0.9059452658068512</v>
      </c>
      <c r="C62" s="11">
        <v>0.18453376391212029</v>
      </c>
      <c r="D62" s="11">
        <v>1.2187446358070675</v>
      </c>
      <c r="E62" s="11">
        <v>0.80020417967812119</v>
      </c>
    </row>
  </sheetData>
  <hyperlinks>
    <hyperlink ref="A9" location="Contents!A1" display="Back to contents" xr:uid="{652C8C9B-A785-4059-BD0C-05370490D268}"/>
    <hyperlink ref="B2" r:id="rId1" display="https://www.abs.gov.au/statistics/economy/national-accounts/australian-national-accounts-national-income-expenditure-and-product/latest-release" xr:uid="{80037B37-21B8-4FBB-A4FB-270419532E2A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14B9-39B9-4C08-9D99-D64C664CA09C}">
  <sheetPr>
    <tabColor rgb="FF002060"/>
  </sheetPr>
  <dimension ref="A1:J202"/>
  <sheetViews>
    <sheetView workbookViewId="0">
      <selection activeCell="J3" sqref="J3"/>
    </sheetView>
  </sheetViews>
  <sheetFormatPr defaultRowHeight="15" x14ac:dyDescent="0.25"/>
  <cols>
    <col min="1" max="1" width="33.7109375" customWidth="1"/>
    <col min="2" max="4" width="15.5703125" customWidth="1"/>
    <col min="7" max="7" width="9.5703125" bestFit="1" customWidth="1"/>
    <col min="10" max="10" width="10.7109375" bestFit="1" customWidth="1"/>
  </cols>
  <sheetData>
    <row r="1" spans="1:10" s="37" customFormat="1" ht="18.75" x14ac:dyDescent="0.3">
      <c r="A1" s="88" t="s">
        <v>645</v>
      </c>
    </row>
    <row r="2" spans="1:10" s="37" customFormat="1" x14ac:dyDescent="0.25">
      <c r="A2" s="49" t="s">
        <v>364</v>
      </c>
      <c r="B2" s="34" t="s">
        <v>799</v>
      </c>
    </row>
    <row r="3" spans="1:10" s="37" customFormat="1" x14ac:dyDescent="0.25">
      <c r="B3" s="34" t="s">
        <v>801</v>
      </c>
      <c r="J3" s="35"/>
    </row>
    <row r="4" spans="1:10" s="37" customFormat="1" x14ac:dyDescent="0.25">
      <c r="A4" s="46" t="s">
        <v>492</v>
      </c>
      <c r="B4" s="37" t="s">
        <v>623</v>
      </c>
    </row>
    <row r="5" spans="1:10" s="37" customFormat="1" x14ac:dyDescent="0.25">
      <c r="A5" s="46" t="s">
        <v>333</v>
      </c>
      <c r="B5" s="37" t="s">
        <v>450</v>
      </c>
    </row>
    <row r="6" spans="1:10" s="37" customFormat="1" x14ac:dyDescent="0.25">
      <c r="A6" s="46" t="s">
        <v>456</v>
      </c>
      <c r="B6" s="37" t="s">
        <v>483</v>
      </c>
    </row>
    <row r="7" spans="1:10" s="37" customFormat="1" x14ac:dyDescent="0.25">
      <c r="A7" s="46" t="s">
        <v>269</v>
      </c>
      <c r="B7" s="37" t="s">
        <v>507</v>
      </c>
    </row>
    <row r="8" spans="1:10" s="37" customFormat="1" x14ac:dyDescent="0.25">
      <c r="A8" s="46" t="s">
        <v>270</v>
      </c>
      <c r="B8" s="37" t="s">
        <v>334</v>
      </c>
    </row>
    <row r="9" spans="1:10" s="37" customFormat="1" x14ac:dyDescent="0.25">
      <c r="A9" s="46" t="s">
        <v>457</v>
      </c>
      <c r="B9" s="55" t="s">
        <v>458</v>
      </c>
    </row>
    <row r="10" spans="1:10" s="37" customFormat="1" x14ac:dyDescent="0.25">
      <c r="A10" s="34" t="s">
        <v>701</v>
      </c>
      <c r="B10" s="55"/>
    </row>
    <row r="11" spans="1:10" s="37" customFormat="1" x14ac:dyDescent="0.25">
      <c r="A11" s="43"/>
    </row>
    <row r="12" spans="1:10" s="37" customFormat="1" x14ac:dyDescent="0.25">
      <c r="A12" s="49" t="s">
        <v>454</v>
      </c>
    </row>
    <row r="13" spans="1:10" x14ac:dyDescent="0.25">
      <c r="B13" s="78" t="s">
        <v>424</v>
      </c>
      <c r="C13" s="78" t="s">
        <v>425</v>
      </c>
    </row>
    <row r="14" spans="1:10" x14ac:dyDescent="0.25">
      <c r="A14" s="76">
        <v>37986</v>
      </c>
      <c r="B14" s="14">
        <v>4.9148839999999998</v>
      </c>
      <c r="C14" s="14">
        <v>4.546341</v>
      </c>
      <c r="D14" s="45"/>
    </row>
    <row r="15" spans="1:10" x14ac:dyDescent="0.25">
      <c r="A15" s="76">
        <v>38077</v>
      </c>
      <c r="B15" s="14">
        <v>4.9519060000000001</v>
      </c>
      <c r="C15" s="14">
        <v>4.7026120000000002</v>
      </c>
      <c r="D15" s="45"/>
    </row>
    <row r="16" spans="1:10" x14ac:dyDescent="0.25">
      <c r="A16" s="76">
        <v>38168</v>
      </c>
      <c r="B16" s="14">
        <v>4.8885459999999998</v>
      </c>
      <c r="C16" s="14">
        <v>4.84429</v>
      </c>
      <c r="D16" s="45"/>
    </row>
    <row r="17" spans="1:4" x14ac:dyDescent="0.25">
      <c r="A17" s="76">
        <v>38260</v>
      </c>
      <c r="B17" s="14">
        <v>5.084778</v>
      </c>
      <c r="C17" s="14">
        <v>4.9522700000000004</v>
      </c>
      <c r="D17" s="45"/>
    </row>
    <row r="18" spans="1:4" x14ac:dyDescent="0.25">
      <c r="A18" s="76">
        <v>38352</v>
      </c>
      <c r="B18" s="14">
        <v>5.309844</v>
      </c>
      <c r="C18" s="14">
        <v>5.1833799999999997</v>
      </c>
      <c r="D18" s="45"/>
    </row>
    <row r="19" spans="1:4" x14ac:dyDescent="0.25">
      <c r="A19" s="76">
        <v>38442</v>
      </c>
      <c r="B19" s="14">
        <v>5.8440269999999996</v>
      </c>
      <c r="C19" s="14">
        <v>5.4006270000000001</v>
      </c>
      <c r="D19" s="45"/>
    </row>
    <row r="20" spans="1:4" x14ac:dyDescent="0.25">
      <c r="A20" s="76">
        <v>38533</v>
      </c>
      <c r="B20" s="14">
        <v>6.2062549999999996</v>
      </c>
      <c r="C20" s="14">
        <v>5.6858880000000003</v>
      </c>
      <c r="D20" s="45"/>
    </row>
    <row r="21" spans="1:4" x14ac:dyDescent="0.25">
      <c r="A21" s="76">
        <v>38625</v>
      </c>
      <c r="B21" s="14">
        <v>6.8921429999999999</v>
      </c>
      <c r="C21" s="14">
        <v>5.9682120000000003</v>
      </c>
      <c r="D21" s="45"/>
    </row>
    <row r="22" spans="1:4" x14ac:dyDescent="0.25">
      <c r="A22" s="76">
        <v>38717</v>
      </c>
      <c r="B22" s="14">
        <v>8.0932829999999996</v>
      </c>
      <c r="C22" s="14">
        <v>6.3129330000000001</v>
      </c>
      <c r="D22" s="45"/>
    </row>
    <row r="23" spans="1:4" x14ac:dyDescent="0.25">
      <c r="A23" s="76">
        <v>38807</v>
      </c>
      <c r="B23" s="14">
        <v>9.1434169999999995</v>
      </c>
      <c r="C23" s="14">
        <v>6.5981350000000001</v>
      </c>
      <c r="D23" s="45"/>
    </row>
    <row r="24" spans="1:4" x14ac:dyDescent="0.25">
      <c r="A24" s="76">
        <v>38898</v>
      </c>
      <c r="B24" s="14">
        <v>11.497182</v>
      </c>
      <c r="C24" s="14">
        <v>7.0719130000000003</v>
      </c>
      <c r="D24" s="45"/>
    </row>
    <row r="25" spans="1:4" x14ac:dyDescent="0.25">
      <c r="A25" s="76">
        <v>38990</v>
      </c>
      <c r="B25" s="14">
        <v>12.717891</v>
      </c>
      <c r="C25" s="14">
        <v>7.5568020000000002</v>
      </c>
      <c r="D25" s="45"/>
    </row>
    <row r="26" spans="1:4" x14ac:dyDescent="0.25">
      <c r="A26" s="76">
        <v>39082</v>
      </c>
      <c r="B26" s="14">
        <v>14.198304</v>
      </c>
      <c r="C26" s="14">
        <v>8.0048359999999992</v>
      </c>
      <c r="D26" s="45"/>
    </row>
    <row r="27" spans="1:4" x14ac:dyDescent="0.25">
      <c r="A27" s="76">
        <v>39172</v>
      </c>
      <c r="B27" s="14">
        <v>15.723877</v>
      </c>
      <c r="C27" s="14">
        <v>8.4886649999999992</v>
      </c>
      <c r="D27" s="45"/>
    </row>
    <row r="28" spans="1:4" x14ac:dyDescent="0.25">
      <c r="A28" s="76">
        <v>39263</v>
      </c>
      <c r="B28" s="14">
        <v>16.236017</v>
      </c>
      <c r="C28" s="14">
        <v>8.8949560000000005</v>
      </c>
      <c r="D28" s="45"/>
    </row>
    <row r="29" spans="1:4" x14ac:dyDescent="0.25">
      <c r="A29" s="76">
        <v>39355</v>
      </c>
      <c r="B29" s="14">
        <v>17.855530999999999</v>
      </c>
      <c r="C29" s="14">
        <v>9.3696640000000002</v>
      </c>
      <c r="D29" s="45"/>
    </row>
    <row r="30" spans="1:4" x14ac:dyDescent="0.25">
      <c r="A30" s="76">
        <v>39447</v>
      </c>
      <c r="B30" s="14">
        <v>18.287466999999999</v>
      </c>
      <c r="C30" s="14">
        <v>9.7112259999999999</v>
      </c>
      <c r="D30" s="45"/>
    </row>
    <row r="31" spans="1:4" x14ac:dyDescent="0.25">
      <c r="A31" s="76">
        <v>39538</v>
      </c>
      <c r="B31" s="14">
        <v>19.321206</v>
      </c>
      <c r="C31" s="14">
        <v>10.162661</v>
      </c>
      <c r="D31" s="45"/>
    </row>
    <row r="32" spans="1:4" x14ac:dyDescent="0.25">
      <c r="A32" s="76">
        <v>39629</v>
      </c>
      <c r="B32" s="14">
        <v>19.620629999999998</v>
      </c>
      <c r="C32" s="14">
        <v>10.591087</v>
      </c>
      <c r="D32" s="45"/>
    </row>
    <row r="33" spans="1:4" x14ac:dyDescent="0.25">
      <c r="A33" s="76">
        <v>39721</v>
      </c>
      <c r="B33" s="14">
        <v>20.301583999999998</v>
      </c>
      <c r="C33" s="14">
        <v>10.963412999999999</v>
      </c>
      <c r="D33" s="45"/>
    </row>
    <row r="34" spans="1:4" x14ac:dyDescent="0.25">
      <c r="A34" s="76">
        <v>39813</v>
      </c>
      <c r="B34" s="14">
        <v>21.646844000000002</v>
      </c>
      <c r="C34" s="14">
        <v>11.544058</v>
      </c>
      <c r="D34" s="45"/>
    </row>
    <row r="35" spans="1:4" x14ac:dyDescent="0.25">
      <c r="A35" s="76">
        <v>39903</v>
      </c>
      <c r="B35" s="14">
        <v>21.452991000000001</v>
      </c>
      <c r="C35" s="14">
        <v>11.714826</v>
      </c>
      <c r="D35" s="45"/>
    </row>
    <row r="36" spans="1:4" x14ac:dyDescent="0.25">
      <c r="A36" s="76">
        <v>39994</v>
      </c>
      <c r="B36" s="14">
        <v>22.609421000000001</v>
      </c>
      <c r="C36" s="14">
        <v>11.684297000000001</v>
      </c>
      <c r="D36" s="45"/>
    </row>
    <row r="37" spans="1:4" x14ac:dyDescent="0.25">
      <c r="A37" s="76">
        <v>40086</v>
      </c>
      <c r="B37" s="14">
        <v>22.829359</v>
      </c>
      <c r="C37" s="14">
        <v>11.444419</v>
      </c>
      <c r="D37" s="45"/>
    </row>
    <row r="38" spans="1:4" x14ac:dyDescent="0.25">
      <c r="A38" s="76">
        <v>40178</v>
      </c>
      <c r="B38" s="14">
        <v>22.561717999999999</v>
      </c>
      <c r="C38" s="14">
        <v>11.198236</v>
      </c>
      <c r="D38" s="45"/>
    </row>
    <row r="39" spans="1:4" x14ac:dyDescent="0.25">
      <c r="A39" s="76">
        <v>40268</v>
      </c>
      <c r="B39" s="14">
        <v>22.996323</v>
      </c>
      <c r="C39" s="14">
        <v>11.236814000000001</v>
      </c>
      <c r="D39" s="45"/>
    </row>
    <row r="40" spans="1:4" x14ac:dyDescent="0.25">
      <c r="A40" s="76">
        <v>40359</v>
      </c>
      <c r="B40" s="14">
        <v>23.515104999999998</v>
      </c>
      <c r="C40" s="14">
        <v>11.615876</v>
      </c>
      <c r="D40" s="45"/>
    </row>
    <row r="41" spans="1:4" x14ac:dyDescent="0.25">
      <c r="A41" s="76">
        <v>40451</v>
      </c>
      <c r="B41" s="14">
        <v>23.298856000000001</v>
      </c>
      <c r="C41" s="14">
        <v>12.218800999999999</v>
      </c>
      <c r="D41" s="45"/>
    </row>
    <row r="42" spans="1:4" x14ac:dyDescent="0.25">
      <c r="A42" s="76">
        <v>40543</v>
      </c>
      <c r="B42" s="14">
        <v>24.074857000000002</v>
      </c>
      <c r="C42" s="14">
        <v>12.526558</v>
      </c>
      <c r="D42" s="45"/>
    </row>
    <row r="43" spans="1:4" x14ac:dyDescent="0.25">
      <c r="A43" s="76">
        <v>40633</v>
      </c>
      <c r="B43" s="14">
        <v>25.098258000000001</v>
      </c>
      <c r="C43" s="14">
        <v>12.770775</v>
      </c>
      <c r="D43" s="45"/>
    </row>
    <row r="44" spans="1:4" x14ac:dyDescent="0.25">
      <c r="A44" s="76">
        <v>40724</v>
      </c>
      <c r="B44" s="14">
        <v>25.476483999999999</v>
      </c>
      <c r="C44" s="14">
        <v>12.708705</v>
      </c>
      <c r="D44" s="45"/>
    </row>
    <row r="45" spans="1:4" x14ac:dyDescent="0.25">
      <c r="A45" s="76">
        <v>40816</v>
      </c>
      <c r="B45" s="14">
        <v>30.473383999999999</v>
      </c>
      <c r="C45" s="14">
        <v>12.623741000000001</v>
      </c>
      <c r="D45" s="45"/>
    </row>
    <row r="46" spans="1:4" x14ac:dyDescent="0.25">
      <c r="A46" s="76">
        <v>40908</v>
      </c>
      <c r="B46" s="14">
        <v>31.886738000000001</v>
      </c>
      <c r="C46" s="14">
        <v>12.650645000000001</v>
      </c>
      <c r="D46" s="45"/>
    </row>
    <row r="47" spans="1:4" x14ac:dyDescent="0.25">
      <c r="A47" s="76">
        <v>40999</v>
      </c>
      <c r="B47" s="14">
        <v>37.069674999999997</v>
      </c>
      <c r="C47" s="14">
        <v>12.663648</v>
      </c>
      <c r="D47" s="45"/>
    </row>
    <row r="48" spans="1:4" x14ac:dyDescent="0.25">
      <c r="A48" s="76">
        <v>41090</v>
      </c>
      <c r="B48" s="14">
        <v>41.640003</v>
      </c>
      <c r="C48" s="14">
        <v>12.528483</v>
      </c>
      <c r="D48" s="45"/>
    </row>
    <row r="49" spans="1:4" x14ac:dyDescent="0.25">
      <c r="A49" s="76">
        <v>41182</v>
      </c>
      <c r="B49" s="14">
        <v>43.060431999999999</v>
      </c>
      <c r="C49" s="14">
        <v>12.445086</v>
      </c>
      <c r="D49" s="45"/>
    </row>
    <row r="50" spans="1:4" x14ac:dyDescent="0.25">
      <c r="A50" s="76">
        <v>41274</v>
      </c>
      <c r="B50" s="14">
        <v>46.329723999999999</v>
      </c>
      <c r="C50" s="14">
        <v>12.298330999999999</v>
      </c>
      <c r="D50" s="45"/>
    </row>
    <row r="51" spans="1:4" x14ac:dyDescent="0.25">
      <c r="A51" s="76">
        <v>41364</v>
      </c>
      <c r="B51" s="14">
        <v>44.559092999999997</v>
      </c>
      <c r="C51" s="14">
        <v>12.282427999999999</v>
      </c>
      <c r="D51" s="45"/>
    </row>
    <row r="52" spans="1:4" x14ac:dyDescent="0.25">
      <c r="A52" s="76">
        <v>41455</v>
      </c>
      <c r="B52" s="14">
        <v>43.746741</v>
      </c>
      <c r="C52" s="14">
        <v>12.495233000000001</v>
      </c>
      <c r="D52" s="45"/>
    </row>
    <row r="53" spans="1:4" x14ac:dyDescent="0.25">
      <c r="A53" s="76">
        <v>41547</v>
      </c>
      <c r="B53" s="14">
        <v>42.906498999999997</v>
      </c>
      <c r="C53" s="14">
        <v>12.763999999999999</v>
      </c>
      <c r="D53" s="45"/>
    </row>
    <row r="54" spans="1:4" x14ac:dyDescent="0.25">
      <c r="A54" s="76">
        <v>41639</v>
      </c>
      <c r="B54" s="14">
        <v>42.835766999999997</v>
      </c>
      <c r="C54" s="14">
        <v>13.168075999999999</v>
      </c>
      <c r="D54" s="45"/>
    </row>
    <row r="55" spans="1:4" x14ac:dyDescent="0.25">
      <c r="A55" s="76">
        <v>41729</v>
      </c>
      <c r="B55" s="14">
        <v>43.924433000000001</v>
      </c>
      <c r="C55" s="14">
        <v>13.549073999999999</v>
      </c>
      <c r="D55" s="45"/>
    </row>
    <row r="56" spans="1:4" x14ac:dyDescent="0.25">
      <c r="A56" s="76">
        <v>41820</v>
      </c>
      <c r="B56" s="14">
        <v>43.844735999999997</v>
      </c>
      <c r="C56" s="14">
        <v>13.802329</v>
      </c>
      <c r="D56" s="45"/>
    </row>
    <row r="57" spans="1:4" x14ac:dyDescent="0.25">
      <c r="A57" s="76">
        <v>41912</v>
      </c>
      <c r="B57" s="14">
        <v>42.509504999999997</v>
      </c>
      <c r="C57" s="14">
        <v>13.920574999999999</v>
      </c>
      <c r="D57" s="45"/>
    </row>
    <row r="58" spans="1:4" x14ac:dyDescent="0.25">
      <c r="A58" s="76">
        <v>42004</v>
      </c>
      <c r="B58" s="14">
        <v>41.012861999999998</v>
      </c>
      <c r="C58" s="14">
        <v>14.074465</v>
      </c>
      <c r="D58" s="45"/>
    </row>
    <row r="59" spans="1:4" x14ac:dyDescent="0.25">
      <c r="A59" s="76">
        <v>42094</v>
      </c>
      <c r="B59" s="14">
        <v>38.967449999999999</v>
      </c>
      <c r="C59" s="14">
        <v>14.18755</v>
      </c>
      <c r="D59" s="45"/>
    </row>
    <row r="60" spans="1:4" x14ac:dyDescent="0.25">
      <c r="A60" s="76">
        <v>42185</v>
      </c>
      <c r="B60" s="14">
        <v>40.963151000000003</v>
      </c>
      <c r="C60" s="14">
        <v>14.395528000000001</v>
      </c>
      <c r="D60" s="45"/>
    </row>
    <row r="61" spans="1:4" x14ac:dyDescent="0.25">
      <c r="A61" s="76">
        <v>42277</v>
      </c>
      <c r="B61" s="14">
        <v>41.937869999999997</v>
      </c>
      <c r="C61" s="14">
        <v>14.656012</v>
      </c>
      <c r="D61" s="45"/>
    </row>
    <row r="62" spans="1:4" x14ac:dyDescent="0.25">
      <c r="A62" s="76">
        <v>42369</v>
      </c>
      <c r="B62" s="14">
        <v>42.060015999999997</v>
      </c>
      <c r="C62" s="14">
        <v>14.670972000000001</v>
      </c>
      <c r="D62" s="45"/>
    </row>
    <row r="63" spans="1:4" x14ac:dyDescent="0.25">
      <c r="A63" s="76">
        <v>42460</v>
      </c>
      <c r="B63" s="14">
        <v>41.828265999999999</v>
      </c>
      <c r="C63" s="14">
        <v>14.117815</v>
      </c>
      <c r="D63" s="45"/>
    </row>
    <row r="64" spans="1:4" x14ac:dyDescent="0.25">
      <c r="A64" s="76">
        <v>42551</v>
      </c>
      <c r="B64" s="14">
        <v>35.914082999999998</v>
      </c>
      <c r="C64" s="14">
        <v>13.679349</v>
      </c>
      <c r="D64" s="45"/>
    </row>
    <row r="65" spans="1:4" x14ac:dyDescent="0.25">
      <c r="A65" s="76">
        <v>42643</v>
      </c>
      <c r="B65" s="14">
        <v>30.415286999999999</v>
      </c>
      <c r="C65" s="14">
        <v>12.931647999999999</v>
      </c>
      <c r="D65" s="45"/>
    </row>
    <row r="66" spans="1:4" x14ac:dyDescent="0.25">
      <c r="A66" s="76">
        <v>42735</v>
      </c>
      <c r="B66" s="14">
        <v>25.663627000000002</v>
      </c>
      <c r="C66" s="14">
        <v>12.117385000000001</v>
      </c>
      <c r="D66" s="45"/>
    </row>
    <row r="67" spans="1:4" x14ac:dyDescent="0.25">
      <c r="A67" s="76">
        <v>42825</v>
      </c>
      <c r="B67" s="14">
        <v>21.766473999999999</v>
      </c>
      <c r="C67" s="14">
        <v>11.643159000000001</v>
      </c>
      <c r="D67" s="45"/>
    </row>
    <row r="68" spans="1:4" x14ac:dyDescent="0.25">
      <c r="A68" s="76">
        <v>42916</v>
      </c>
      <c r="B68" s="14">
        <v>24.220364</v>
      </c>
      <c r="C68" s="14">
        <v>11.160164999999999</v>
      </c>
      <c r="D68" s="45"/>
    </row>
    <row r="69" spans="1:4" x14ac:dyDescent="0.25">
      <c r="A69" s="76">
        <v>43008</v>
      </c>
      <c r="B69" s="14">
        <v>36.403579999999998</v>
      </c>
      <c r="C69" s="14">
        <v>10.856932</v>
      </c>
      <c r="D69" s="45"/>
    </row>
    <row r="70" spans="1:4" x14ac:dyDescent="0.25">
      <c r="A70" s="76">
        <v>43100</v>
      </c>
      <c r="B70" s="14">
        <v>36.592404999999999</v>
      </c>
      <c r="C70" s="14">
        <v>10.799391</v>
      </c>
      <c r="D70" s="45"/>
    </row>
    <row r="71" spans="1:4" x14ac:dyDescent="0.25">
      <c r="A71" s="76">
        <v>43190</v>
      </c>
      <c r="B71" s="14">
        <v>36.291431000000003</v>
      </c>
      <c r="C71" s="14">
        <v>10.857491</v>
      </c>
      <c r="D71" s="45"/>
    </row>
    <row r="72" spans="1:4" x14ac:dyDescent="0.25">
      <c r="A72" s="76">
        <v>43281</v>
      </c>
      <c r="B72" s="14">
        <v>31.876415999999999</v>
      </c>
      <c r="C72" s="14">
        <v>10.622843</v>
      </c>
      <c r="D72" s="45"/>
    </row>
    <row r="73" spans="1:4" x14ac:dyDescent="0.25">
      <c r="A73" s="76">
        <v>43373</v>
      </c>
      <c r="B73" s="14">
        <v>18.937867000000001</v>
      </c>
      <c r="C73" s="14">
        <v>10.257557</v>
      </c>
      <c r="D73" s="45"/>
    </row>
    <row r="74" spans="1:4" x14ac:dyDescent="0.25">
      <c r="A74" s="76">
        <v>43465</v>
      </c>
      <c r="B74" s="14">
        <v>18.305866000000002</v>
      </c>
      <c r="C74" s="14">
        <v>9.9343640000000004</v>
      </c>
      <c r="D74" s="45"/>
    </row>
    <row r="75" spans="1:4" x14ac:dyDescent="0.25">
      <c r="A75" s="76">
        <v>43555</v>
      </c>
      <c r="B75" s="14">
        <v>17.308136000000001</v>
      </c>
      <c r="C75" s="14">
        <v>9.5249690000000005</v>
      </c>
      <c r="D75" s="45"/>
    </row>
    <row r="76" spans="1:4" x14ac:dyDescent="0.25">
      <c r="A76" s="76">
        <v>43646</v>
      </c>
      <c r="B76" s="14">
        <v>16.639610000000001</v>
      </c>
      <c r="C76" s="14">
        <v>9.3580590000000008</v>
      </c>
      <c r="D76" s="45"/>
    </row>
    <row r="77" spans="1:4" x14ac:dyDescent="0.25">
      <c r="A77" s="76">
        <v>43738</v>
      </c>
      <c r="B77" s="14">
        <v>16.233127</v>
      </c>
      <c r="C77" s="14">
        <v>9.3568479999999994</v>
      </c>
      <c r="D77" s="45"/>
    </row>
    <row r="78" spans="1:4" x14ac:dyDescent="0.25">
      <c r="A78" s="76">
        <v>43830</v>
      </c>
      <c r="B78" s="14">
        <v>15.974252</v>
      </c>
      <c r="C78" s="14">
        <v>9.1726770000000002</v>
      </c>
      <c r="D78" s="45"/>
    </row>
    <row r="79" spans="1:4" x14ac:dyDescent="0.25">
      <c r="A79" s="76">
        <v>43921</v>
      </c>
      <c r="B79" s="14">
        <v>16.722372</v>
      </c>
      <c r="C79" s="14">
        <v>9.1289709999999999</v>
      </c>
      <c r="D79" s="45"/>
    </row>
    <row r="80" spans="1:4" x14ac:dyDescent="0.25">
      <c r="A80" s="76">
        <v>44012</v>
      </c>
      <c r="B80" s="14">
        <v>17.648878</v>
      </c>
      <c r="C80" s="14">
        <v>8.8477630000000005</v>
      </c>
      <c r="D80" s="45"/>
    </row>
    <row r="81" spans="1:4" x14ac:dyDescent="0.25">
      <c r="A81" s="76">
        <v>44104</v>
      </c>
      <c r="B81" s="14">
        <v>18.364913999999999</v>
      </c>
      <c r="C81" s="14">
        <v>8.5646880000000003</v>
      </c>
      <c r="D81" s="45"/>
    </row>
    <row r="82" spans="1:4" x14ac:dyDescent="0.25">
      <c r="A82" s="76">
        <v>44196</v>
      </c>
      <c r="B82" s="14">
        <v>18.891121999999999</v>
      </c>
      <c r="C82" s="14">
        <v>8.4858159999999998</v>
      </c>
      <c r="D82" s="45"/>
    </row>
    <row r="83" spans="1:4" x14ac:dyDescent="0.25">
      <c r="A83" s="76">
        <v>44286</v>
      </c>
      <c r="B83" s="14">
        <v>19.852364999999999</v>
      </c>
      <c r="C83" s="14">
        <v>8.6926869999999994</v>
      </c>
      <c r="D83" s="45"/>
    </row>
    <row r="84" spans="1:4" x14ac:dyDescent="0.25">
      <c r="A84" s="76">
        <v>44377</v>
      </c>
      <c r="B84" s="14">
        <v>20.199992999999999</v>
      </c>
      <c r="C84" s="14">
        <v>9.1946750000000002</v>
      </c>
      <c r="D84" s="45"/>
    </row>
    <row r="85" spans="1:4" x14ac:dyDescent="0.25">
      <c r="A85" s="76">
        <v>44469</v>
      </c>
      <c r="B85" s="14">
        <v>20.155584000000001</v>
      </c>
      <c r="C85" s="14">
        <v>9.8513959999999994</v>
      </c>
      <c r="D85" s="45"/>
    </row>
    <row r="86" spans="1:4" x14ac:dyDescent="0.25">
      <c r="A86" s="76">
        <v>44561</v>
      </c>
      <c r="B86" s="14">
        <v>20.375115999999998</v>
      </c>
      <c r="C86" s="14">
        <v>10.449089000000001</v>
      </c>
      <c r="D86" s="45"/>
    </row>
    <row r="87" spans="1:4" x14ac:dyDescent="0.25">
      <c r="A87" s="76">
        <v>44651</v>
      </c>
      <c r="B87" s="14">
        <v>20.001823999999999</v>
      </c>
      <c r="C87" s="14">
        <v>10.878576000000001</v>
      </c>
      <c r="D87" s="45"/>
    </row>
    <row r="88" spans="1:4" x14ac:dyDescent="0.25">
      <c r="A88" s="76">
        <v>44742</v>
      </c>
      <c r="B88" s="14">
        <v>19.909858</v>
      </c>
      <c r="C88" s="14">
        <v>11.309455</v>
      </c>
      <c r="D88" s="45"/>
    </row>
    <row r="89" spans="1:4" x14ac:dyDescent="0.25">
      <c r="A89" s="76">
        <v>44834</v>
      </c>
      <c r="B89" s="14">
        <v>20.710882000000002</v>
      </c>
      <c r="C89" s="14">
        <v>11.552474999999999</v>
      </c>
      <c r="D89" s="45"/>
    </row>
    <row r="90" spans="1:4" x14ac:dyDescent="0.25">
      <c r="A90" s="76">
        <v>44926</v>
      </c>
      <c r="B90" s="14">
        <v>21.704070000000002</v>
      </c>
      <c r="C90" s="14">
        <v>12.115992</v>
      </c>
      <c r="D90" s="45"/>
    </row>
    <row r="91" spans="1:4" x14ac:dyDescent="0.25">
      <c r="A91" s="76">
        <v>45016</v>
      </c>
      <c r="B91" s="14">
        <v>22.780503</v>
      </c>
      <c r="C91" s="14">
        <v>12.574149999999999</v>
      </c>
      <c r="D91" s="45"/>
    </row>
    <row r="92" spans="1:4" x14ac:dyDescent="0.25">
      <c r="A92" s="76">
        <v>45107</v>
      </c>
      <c r="B92" s="14">
        <v>24.040704000000002</v>
      </c>
      <c r="C92" s="14">
        <v>13.066492</v>
      </c>
      <c r="D92" s="45"/>
    </row>
    <row r="93" spans="1:4" x14ac:dyDescent="0.25">
      <c r="A93" s="76">
        <v>45199</v>
      </c>
      <c r="B93" s="14">
        <v>25.502718000000002</v>
      </c>
      <c r="C93" s="14">
        <v>13.660356999999999</v>
      </c>
      <c r="D93" s="45"/>
    </row>
    <row r="94" spans="1:4" x14ac:dyDescent="0.25">
      <c r="A94" s="76">
        <v>45291</v>
      </c>
      <c r="B94" s="14">
        <v>27.457433999999999</v>
      </c>
      <c r="C94" s="14">
        <v>13.910461</v>
      </c>
      <c r="D94" s="45"/>
    </row>
    <row r="95" spans="1:4" x14ac:dyDescent="0.25">
      <c r="A95" s="31"/>
      <c r="B95" s="45"/>
      <c r="C95" s="45"/>
      <c r="D95" s="45"/>
    </row>
    <row r="96" spans="1:4" x14ac:dyDescent="0.25">
      <c r="A96" s="46" t="s">
        <v>459</v>
      </c>
      <c r="B96" s="45"/>
      <c r="C96" s="45"/>
      <c r="D96" s="45"/>
    </row>
    <row r="97" spans="1:4" x14ac:dyDescent="0.25">
      <c r="A97" s="31" t="s">
        <v>630</v>
      </c>
      <c r="B97" s="45"/>
      <c r="C97" s="45"/>
      <c r="D97" s="45"/>
    </row>
    <row r="98" spans="1:4" x14ac:dyDescent="0.25">
      <c r="A98" s="31" t="s">
        <v>631</v>
      </c>
      <c r="B98" s="45"/>
      <c r="C98" s="45"/>
      <c r="D98" s="45"/>
    </row>
    <row r="99" spans="1:4" x14ac:dyDescent="0.25">
      <c r="A99" s="31"/>
      <c r="B99" s="45"/>
      <c r="C99" s="45"/>
      <c r="D99" s="45"/>
    </row>
    <row r="100" spans="1:4" x14ac:dyDescent="0.25">
      <c r="A100" s="46" t="s">
        <v>455</v>
      </c>
      <c r="B100" s="45"/>
      <c r="C100" s="45"/>
      <c r="D100" s="45"/>
    </row>
    <row r="101" spans="1:4" x14ac:dyDescent="0.25">
      <c r="A101" s="79">
        <v>45291</v>
      </c>
      <c r="B101" s="17" t="s">
        <v>643</v>
      </c>
      <c r="C101" s="17" t="s">
        <v>226</v>
      </c>
      <c r="D101" s="17" t="s">
        <v>644</v>
      </c>
    </row>
    <row r="102" spans="1:4" s="37" customFormat="1" x14ac:dyDescent="0.25">
      <c r="A102" s="31" t="s">
        <v>632</v>
      </c>
      <c r="B102" s="17"/>
      <c r="C102" s="17"/>
      <c r="D102" s="17"/>
    </row>
    <row r="103" spans="1:4" x14ac:dyDescent="0.25">
      <c r="A103" s="80" t="s">
        <v>636</v>
      </c>
      <c r="B103" s="14">
        <v>0.66956000000000004</v>
      </c>
      <c r="C103" s="14">
        <v>27.550247436246124</v>
      </c>
      <c r="D103" s="14">
        <v>3.0998830000000002</v>
      </c>
    </row>
    <row r="104" spans="1:4" x14ac:dyDescent="0.25">
      <c r="A104" s="80" t="s">
        <v>637</v>
      </c>
      <c r="B104" s="14">
        <v>1.1679120000000001</v>
      </c>
      <c r="C104" s="14">
        <v>59.812008165363984</v>
      </c>
      <c r="D104" s="14">
        <v>3.1205500000000002</v>
      </c>
    </row>
    <row r="105" spans="1:4" ht="30" customHeight="1" x14ac:dyDescent="0.25">
      <c r="A105" s="94" t="s">
        <v>638</v>
      </c>
      <c r="B105" s="95">
        <v>0.29872900000000002</v>
      </c>
      <c r="C105" s="95">
        <v>10.844933235894505</v>
      </c>
      <c r="D105" s="95">
        <v>3.0532780000000002</v>
      </c>
    </row>
    <row r="106" spans="1:4" x14ac:dyDescent="0.25">
      <c r="A106" s="80" t="s">
        <v>639</v>
      </c>
      <c r="B106" s="14">
        <v>0.25196200000000002</v>
      </c>
      <c r="C106" s="14">
        <v>17.250711870348191</v>
      </c>
      <c r="D106" s="14">
        <v>1.7125509999999999</v>
      </c>
    </row>
    <row r="107" spans="1:4" x14ac:dyDescent="0.25">
      <c r="A107" s="80" t="s">
        <v>640</v>
      </c>
      <c r="B107" s="14">
        <v>0.16031100000000001</v>
      </c>
      <c r="C107" s="14">
        <v>21.906484995155751</v>
      </c>
      <c r="D107" s="14">
        <v>0.89210800000000001</v>
      </c>
    </row>
    <row r="108" spans="1:4" x14ac:dyDescent="0.25">
      <c r="A108" s="80" t="s">
        <v>641</v>
      </c>
      <c r="B108" s="14">
        <v>3.0732529999999998</v>
      </c>
      <c r="C108" s="14">
        <v>25.865725600962499</v>
      </c>
      <c r="D108" s="14">
        <v>14.954818</v>
      </c>
    </row>
    <row r="109" spans="1:4" x14ac:dyDescent="0.25">
      <c r="A109" s="80" t="s">
        <v>642</v>
      </c>
      <c r="B109" s="14">
        <v>0.18195500000000001</v>
      </c>
      <c r="C109" s="14">
        <v>34.06350858537828</v>
      </c>
      <c r="D109" s="14">
        <v>0.71611899999999995</v>
      </c>
    </row>
    <row r="110" spans="1:4" x14ac:dyDescent="0.25">
      <c r="A110" s="80" t="s">
        <v>51</v>
      </c>
      <c r="B110" s="14">
        <v>5.8036810000000001</v>
      </c>
      <c r="C110" s="14">
        <v>26.688960500742589</v>
      </c>
      <c r="D110" s="14">
        <v>27.549305</v>
      </c>
    </row>
    <row r="111" spans="1:4" x14ac:dyDescent="0.25">
      <c r="B111" s="14"/>
      <c r="C111" s="14"/>
      <c r="D111" s="14"/>
    </row>
    <row r="112" spans="1:4" x14ac:dyDescent="0.25">
      <c r="A112" s="31" t="s">
        <v>633</v>
      </c>
      <c r="B112" s="14"/>
      <c r="C112" s="14"/>
      <c r="D112" s="14"/>
    </row>
    <row r="113" spans="1:4" x14ac:dyDescent="0.25">
      <c r="A113" s="80" t="s">
        <v>634</v>
      </c>
      <c r="B113" s="14">
        <v>1.0356399999999999</v>
      </c>
      <c r="C113" s="14">
        <v>14.703203672535569</v>
      </c>
      <c r="D113" s="14">
        <v>8.0792750000000009</v>
      </c>
    </row>
    <row r="114" spans="1:4" x14ac:dyDescent="0.25">
      <c r="A114" s="80" t="s">
        <v>635</v>
      </c>
      <c r="B114" s="14">
        <v>0.75882899999999998</v>
      </c>
      <c r="C114" s="14">
        <v>14.960089552074018</v>
      </c>
      <c r="D114" s="14">
        <v>5.8311849999999996</v>
      </c>
    </row>
    <row r="115" spans="1:4" x14ac:dyDescent="0.25">
      <c r="A115" s="80" t="s">
        <v>51</v>
      </c>
      <c r="B115" s="14">
        <v>1.7944690000000001</v>
      </c>
      <c r="C115" s="14">
        <v>14.810747646581479</v>
      </c>
      <c r="D115" s="14">
        <v>13.910461</v>
      </c>
    </row>
    <row r="116" spans="1:4" x14ac:dyDescent="0.25">
      <c r="C116" s="37"/>
    </row>
    <row r="117" spans="1:4" x14ac:dyDescent="0.25">
      <c r="C117" s="37"/>
    </row>
    <row r="118" spans="1:4" x14ac:dyDescent="0.25">
      <c r="C118" s="37"/>
    </row>
    <row r="119" spans="1:4" x14ac:dyDescent="0.25">
      <c r="C119" s="37"/>
    </row>
    <row r="120" spans="1:4" x14ac:dyDescent="0.25">
      <c r="C120" s="37"/>
    </row>
    <row r="121" spans="1:4" x14ac:dyDescent="0.25">
      <c r="C121" s="37"/>
    </row>
    <row r="122" spans="1:4" x14ac:dyDescent="0.25">
      <c r="C122" s="37"/>
    </row>
    <row r="123" spans="1:4" x14ac:dyDescent="0.25">
      <c r="C123" s="37"/>
    </row>
    <row r="124" spans="1:4" x14ac:dyDescent="0.25">
      <c r="C124" s="37"/>
    </row>
    <row r="125" spans="1:4" x14ac:dyDescent="0.25">
      <c r="C125" s="37"/>
    </row>
    <row r="126" spans="1:4" x14ac:dyDescent="0.25">
      <c r="C126" s="37"/>
    </row>
    <row r="127" spans="1:4" x14ac:dyDescent="0.25">
      <c r="C127" s="37"/>
    </row>
    <row r="128" spans="1:4" x14ac:dyDescent="0.25">
      <c r="C128" s="37"/>
    </row>
    <row r="129" spans="3:3" x14ac:dyDescent="0.25">
      <c r="C129" s="37"/>
    </row>
    <row r="130" spans="3:3" x14ac:dyDescent="0.25">
      <c r="C130" s="37"/>
    </row>
    <row r="131" spans="3:3" x14ac:dyDescent="0.25">
      <c r="C131" s="37"/>
    </row>
    <row r="132" spans="3:3" x14ac:dyDescent="0.25">
      <c r="C132" s="37"/>
    </row>
    <row r="133" spans="3:3" x14ac:dyDescent="0.25">
      <c r="C133" s="37"/>
    </row>
    <row r="134" spans="3:3" x14ac:dyDescent="0.25">
      <c r="C134" s="37"/>
    </row>
    <row r="135" spans="3:3" x14ac:dyDescent="0.25">
      <c r="C135" s="37"/>
    </row>
    <row r="136" spans="3:3" x14ac:dyDescent="0.25">
      <c r="C136" s="37"/>
    </row>
    <row r="137" spans="3:3" x14ac:dyDescent="0.25">
      <c r="C137" s="37"/>
    </row>
    <row r="138" spans="3:3" x14ac:dyDescent="0.25">
      <c r="C138" s="37"/>
    </row>
    <row r="139" spans="3:3" x14ac:dyDescent="0.25">
      <c r="C139" s="37"/>
    </row>
    <row r="140" spans="3:3" x14ac:dyDescent="0.25">
      <c r="C140" s="37"/>
    </row>
    <row r="141" spans="3:3" x14ac:dyDescent="0.25">
      <c r="C141" s="37"/>
    </row>
    <row r="142" spans="3:3" x14ac:dyDescent="0.25">
      <c r="C142" s="37"/>
    </row>
    <row r="143" spans="3:3" x14ac:dyDescent="0.25">
      <c r="C143" s="37"/>
    </row>
    <row r="144" spans="3:3" x14ac:dyDescent="0.25">
      <c r="C144" s="37"/>
    </row>
    <row r="145" spans="3:3" x14ac:dyDescent="0.25">
      <c r="C145" s="37"/>
    </row>
    <row r="146" spans="3:3" x14ac:dyDescent="0.25">
      <c r="C146" s="37"/>
    </row>
    <row r="147" spans="3:3" x14ac:dyDescent="0.25">
      <c r="C147" s="37"/>
    </row>
    <row r="148" spans="3:3" x14ac:dyDescent="0.25">
      <c r="C148" s="37"/>
    </row>
    <row r="149" spans="3:3" x14ac:dyDescent="0.25">
      <c r="C149" s="37"/>
    </row>
    <row r="150" spans="3:3" x14ac:dyDescent="0.25">
      <c r="C150" s="37"/>
    </row>
    <row r="151" spans="3:3" x14ac:dyDescent="0.25">
      <c r="C151" s="37"/>
    </row>
    <row r="152" spans="3:3" x14ac:dyDescent="0.25">
      <c r="C152" s="37"/>
    </row>
    <row r="153" spans="3:3" x14ac:dyDescent="0.25">
      <c r="C153" s="37"/>
    </row>
    <row r="154" spans="3:3" x14ac:dyDescent="0.25">
      <c r="C154" s="37"/>
    </row>
    <row r="155" spans="3:3" x14ac:dyDescent="0.25">
      <c r="C155" s="37"/>
    </row>
    <row r="156" spans="3:3" x14ac:dyDescent="0.25">
      <c r="C156" s="37"/>
    </row>
    <row r="157" spans="3:3" x14ac:dyDescent="0.25">
      <c r="C157" s="37"/>
    </row>
    <row r="158" spans="3:3" x14ac:dyDescent="0.25">
      <c r="C158" s="37"/>
    </row>
    <row r="159" spans="3:3" x14ac:dyDescent="0.25">
      <c r="C159" s="37"/>
    </row>
    <row r="160" spans="3:3" x14ac:dyDescent="0.25">
      <c r="C160" s="37"/>
    </row>
    <row r="161" spans="3:3" x14ac:dyDescent="0.25">
      <c r="C161" s="37"/>
    </row>
    <row r="162" spans="3:3" x14ac:dyDescent="0.25">
      <c r="C162" s="37"/>
    </row>
    <row r="163" spans="3:3" x14ac:dyDescent="0.25">
      <c r="C163" s="37"/>
    </row>
    <row r="164" spans="3:3" x14ac:dyDescent="0.25">
      <c r="C164" s="37"/>
    </row>
    <row r="165" spans="3:3" x14ac:dyDescent="0.25">
      <c r="C165" s="37"/>
    </row>
    <row r="166" spans="3:3" x14ac:dyDescent="0.25">
      <c r="C166" s="37"/>
    </row>
    <row r="167" spans="3:3" x14ac:dyDescent="0.25">
      <c r="C167" s="37"/>
    </row>
    <row r="168" spans="3:3" x14ac:dyDescent="0.25">
      <c r="C168" s="37"/>
    </row>
    <row r="169" spans="3:3" x14ac:dyDescent="0.25">
      <c r="C169" s="37"/>
    </row>
    <row r="170" spans="3:3" x14ac:dyDescent="0.25">
      <c r="C170" s="37"/>
    </row>
    <row r="171" spans="3:3" x14ac:dyDescent="0.25">
      <c r="C171" s="37"/>
    </row>
    <row r="172" spans="3:3" x14ac:dyDescent="0.25">
      <c r="C172" s="37"/>
    </row>
    <row r="173" spans="3:3" x14ac:dyDescent="0.25">
      <c r="C173" s="37"/>
    </row>
    <row r="174" spans="3:3" x14ac:dyDescent="0.25">
      <c r="C174" s="37"/>
    </row>
    <row r="175" spans="3:3" x14ac:dyDescent="0.25">
      <c r="C175" s="37"/>
    </row>
    <row r="176" spans="3:3" x14ac:dyDescent="0.25">
      <c r="C176" s="37"/>
    </row>
    <row r="177" spans="3:3" x14ac:dyDescent="0.25">
      <c r="C177" s="37"/>
    </row>
    <row r="178" spans="3:3" x14ac:dyDescent="0.25">
      <c r="C178" s="37"/>
    </row>
    <row r="179" spans="3:3" x14ac:dyDescent="0.25">
      <c r="C179" s="37"/>
    </row>
    <row r="180" spans="3:3" x14ac:dyDescent="0.25">
      <c r="C180" s="37"/>
    </row>
    <row r="181" spans="3:3" x14ac:dyDescent="0.25">
      <c r="C181" s="37"/>
    </row>
    <row r="182" spans="3:3" x14ac:dyDescent="0.25">
      <c r="C182" s="37"/>
    </row>
    <row r="183" spans="3:3" x14ac:dyDescent="0.25">
      <c r="C183" s="37"/>
    </row>
    <row r="184" spans="3:3" x14ac:dyDescent="0.25">
      <c r="C184" s="37"/>
    </row>
    <row r="185" spans="3:3" x14ac:dyDescent="0.25">
      <c r="C185" s="37"/>
    </row>
    <row r="186" spans="3:3" x14ac:dyDescent="0.25">
      <c r="C186" s="37"/>
    </row>
    <row r="187" spans="3:3" x14ac:dyDescent="0.25">
      <c r="C187" s="37"/>
    </row>
    <row r="188" spans="3:3" x14ac:dyDescent="0.25">
      <c r="C188" s="37"/>
    </row>
    <row r="189" spans="3:3" x14ac:dyDescent="0.25">
      <c r="C189" s="37"/>
    </row>
    <row r="190" spans="3:3" x14ac:dyDescent="0.25">
      <c r="C190" s="37"/>
    </row>
    <row r="191" spans="3:3" x14ac:dyDescent="0.25">
      <c r="C191" s="37"/>
    </row>
    <row r="192" spans="3:3" x14ac:dyDescent="0.25">
      <c r="C192" s="37"/>
    </row>
    <row r="193" spans="3:3" x14ac:dyDescent="0.25">
      <c r="C193" s="37"/>
    </row>
    <row r="194" spans="3:3" x14ac:dyDescent="0.25">
      <c r="C194" s="37"/>
    </row>
    <row r="195" spans="3:3" x14ac:dyDescent="0.25">
      <c r="C195" s="37"/>
    </row>
    <row r="196" spans="3:3" x14ac:dyDescent="0.25">
      <c r="C196" s="37"/>
    </row>
    <row r="197" spans="3:3" x14ac:dyDescent="0.25">
      <c r="C197" s="37"/>
    </row>
    <row r="198" spans="3:3" x14ac:dyDescent="0.25">
      <c r="C198" s="37"/>
    </row>
    <row r="199" spans="3:3" x14ac:dyDescent="0.25">
      <c r="C199" s="37"/>
    </row>
    <row r="200" spans="3:3" x14ac:dyDescent="0.25">
      <c r="C200" s="37"/>
    </row>
    <row r="201" spans="3:3" x14ac:dyDescent="0.25">
      <c r="C201" s="37"/>
    </row>
    <row r="202" spans="3:3" x14ac:dyDescent="0.25">
      <c r="C202" s="37"/>
    </row>
  </sheetData>
  <hyperlinks>
    <hyperlink ref="A10" location="Contents!A1" display="Back to contents" xr:uid="{176AE6FC-485A-4D49-AF7E-99808298C919}"/>
    <hyperlink ref="B2" r:id="rId1" display="https://www.abs.gov.au/statistics/industry/building-and-construction/building-activity-australia/latest-release" xr:uid="{EF6F6724-3AD4-469E-9A70-57CF9BD94A5B}"/>
    <hyperlink ref="B3" r:id="rId2" display="https://www.abs.gov.au/statistics/industry/building-and-construction/engineering-construction-activity-australia/latest-release" xr:uid="{80A29F0C-5BF4-43A4-9CCD-7919C54D1AB4}"/>
  </hyperlinks>
  <pageMargins left="0.7" right="0.7" top="0.75" bottom="0.75" header="0.3" footer="0.3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97C2-A153-4A2E-88A8-8288FC978A68}">
  <sheetPr>
    <tabColor rgb="FF002060"/>
  </sheetPr>
  <dimension ref="A1:D108"/>
  <sheetViews>
    <sheetView workbookViewId="0">
      <selection activeCell="C8" sqref="C8"/>
    </sheetView>
  </sheetViews>
  <sheetFormatPr defaultRowHeight="15" x14ac:dyDescent="0.25"/>
  <cols>
    <col min="1" max="1" width="25.5703125" style="37" customWidth="1"/>
    <col min="2" max="2" width="17" style="37" customWidth="1"/>
    <col min="3" max="4" width="15.5703125" customWidth="1"/>
  </cols>
  <sheetData>
    <row r="1" spans="1:3" s="37" customFormat="1" ht="18.75" x14ac:dyDescent="0.3">
      <c r="A1" s="88" t="s">
        <v>646</v>
      </c>
    </row>
    <row r="2" spans="1:3" s="37" customFormat="1" x14ac:dyDescent="0.25">
      <c r="A2" s="49" t="s">
        <v>364</v>
      </c>
      <c r="B2" s="34" t="s">
        <v>799</v>
      </c>
    </row>
    <row r="3" spans="1:3" s="37" customFormat="1" x14ac:dyDescent="0.25">
      <c r="B3" s="34" t="s">
        <v>801</v>
      </c>
    </row>
    <row r="4" spans="1:3" s="37" customFormat="1" x14ac:dyDescent="0.25">
      <c r="A4" s="46" t="s">
        <v>492</v>
      </c>
      <c r="B4" s="37" t="s">
        <v>495</v>
      </c>
    </row>
    <row r="5" spans="1:3" s="37" customFormat="1" x14ac:dyDescent="0.25">
      <c r="A5" s="46" t="s">
        <v>333</v>
      </c>
      <c r="B5" s="37" t="s">
        <v>450</v>
      </c>
      <c r="C5" s="34"/>
    </row>
    <row r="6" spans="1:3" s="37" customFormat="1" x14ac:dyDescent="0.25">
      <c r="A6" s="46" t="s">
        <v>456</v>
      </c>
      <c r="B6" s="37" t="s">
        <v>271</v>
      </c>
      <c r="C6" s="34"/>
    </row>
    <row r="7" spans="1:3" s="37" customFormat="1" x14ac:dyDescent="0.25">
      <c r="A7" s="46" t="s">
        <v>269</v>
      </c>
      <c r="B7" s="37" t="s">
        <v>507</v>
      </c>
    </row>
    <row r="8" spans="1:3" s="37" customFormat="1" x14ac:dyDescent="0.25">
      <c r="A8" s="46" t="s">
        <v>270</v>
      </c>
      <c r="B8" s="37" t="s">
        <v>334</v>
      </c>
    </row>
    <row r="9" spans="1:3" s="37" customFormat="1" x14ac:dyDescent="0.25">
      <c r="A9" s="46" t="s">
        <v>457</v>
      </c>
      <c r="B9" s="37" t="s">
        <v>458</v>
      </c>
    </row>
    <row r="10" spans="1:3" s="37" customFormat="1" x14ac:dyDescent="0.25">
      <c r="A10" s="34" t="s">
        <v>701</v>
      </c>
    </row>
    <row r="11" spans="1:3" s="37" customFormat="1" x14ac:dyDescent="0.25">
      <c r="A11" s="43"/>
    </row>
    <row r="12" spans="1:3" s="37" customFormat="1" x14ac:dyDescent="0.25">
      <c r="A12" s="49" t="s">
        <v>454</v>
      </c>
    </row>
    <row r="13" spans="1:3" x14ac:dyDescent="0.25">
      <c r="A13"/>
      <c r="B13" s="91" t="s">
        <v>426</v>
      </c>
      <c r="C13" s="91" t="s">
        <v>427</v>
      </c>
    </row>
    <row r="14" spans="1:3" x14ac:dyDescent="0.25">
      <c r="A14" s="76">
        <v>37986</v>
      </c>
      <c r="B14" s="2">
        <v>3.8354729999999999</v>
      </c>
      <c r="C14" s="2">
        <v>2.2754400000000001</v>
      </c>
    </row>
    <row r="15" spans="1:3" x14ac:dyDescent="0.25">
      <c r="A15" s="76">
        <v>38077</v>
      </c>
      <c r="B15" s="2">
        <v>4.9492060000000002</v>
      </c>
      <c r="C15" s="2">
        <v>2.405948</v>
      </c>
    </row>
    <row r="16" spans="1:3" x14ac:dyDescent="0.25">
      <c r="A16" s="76">
        <v>38168</v>
      </c>
      <c r="B16" s="2">
        <v>4.1635679999999997</v>
      </c>
      <c r="C16" s="2">
        <v>2.6209289999999998</v>
      </c>
    </row>
    <row r="17" spans="1:3" x14ac:dyDescent="0.25">
      <c r="A17" s="76">
        <v>38260</v>
      </c>
      <c r="B17" s="2">
        <v>5.2605570000000004</v>
      </c>
      <c r="C17" s="2">
        <v>2.8262130000000001</v>
      </c>
    </row>
    <row r="18" spans="1:3" x14ac:dyDescent="0.25">
      <c r="A18" s="76">
        <v>38352</v>
      </c>
      <c r="B18" s="2">
        <v>7.450844</v>
      </c>
      <c r="C18" s="2">
        <v>2.9726370000000002</v>
      </c>
    </row>
    <row r="19" spans="1:3" x14ac:dyDescent="0.25">
      <c r="A19" s="76">
        <v>38442</v>
      </c>
      <c r="B19" s="2">
        <v>8.4233510000000003</v>
      </c>
      <c r="C19" s="2">
        <v>3.3556530000000002</v>
      </c>
    </row>
    <row r="20" spans="1:3" x14ac:dyDescent="0.25">
      <c r="A20" s="76">
        <v>38533</v>
      </c>
      <c r="B20" s="2">
        <v>8.3083779999999994</v>
      </c>
      <c r="C20" s="2">
        <v>3.4017750000000002</v>
      </c>
    </row>
    <row r="21" spans="1:3" x14ac:dyDescent="0.25">
      <c r="A21" s="76">
        <v>38625</v>
      </c>
      <c r="B21" s="2">
        <v>9.5412669999999995</v>
      </c>
      <c r="C21" s="2">
        <v>3.6845370000000002</v>
      </c>
    </row>
    <row r="22" spans="1:3" x14ac:dyDescent="0.25">
      <c r="A22" s="76">
        <v>38717</v>
      </c>
      <c r="B22" s="2">
        <v>10.41342</v>
      </c>
      <c r="C22" s="2">
        <v>4.0743010000000002</v>
      </c>
    </row>
    <row r="23" spans="1:3" x14ac:dyDescent="0.25">
      <c r="A23" s="76">
        <v>38807</v>
      </c>
      <c r="B23" s="2">
        <v>8.9335149999999999</v>
      </c>
      <c r="C23" s="2">
        <v>4.2205570000000003</v>
      </c>
    </row>
    <row r="24" spans="1:3" x14ac:dyDescent="0.25">
      <c r="A24" s="76">
        <v>38898</v>
      </c>
      <c r="B24" s="2">
        <v>12.021587999999999</v>
      </c>
      <c r="C24" s="2">
        <v>4.6342470000000002</v>
      </c>
    </row>
    <row r="25" spans="1:3" x14ac:dyDescent="0.25">
      <c r="A25" s="76">
        <v>38990</v>
      </c>
      <c r="B25" s="2">
        <v>13.154237999999999</v>
      </c>
      <c r="C25" s="2">
        <v>4.8730900000000004</v>
      </c>
    </row>
    <row r="26" spans="1:3" x14ac:dyDescent="0.25">
      <c r="A26" s="76">
        <v>39082</v>
      </c>
      <c r="B26" s="2">
        <v>13.807990999999999</v>
      </c>
      <c r="C26" s="2">
        <v>5.5579429999999999</v>
      </c>
    </row>
    <row r="27" spans="1:3" x14ac:dyDescent="0.25">
      <c r="A27" s="76">
        <v>39172</v>
      </c>
      <c r="B27" s="2">
        <v>15.098502999999999</v>
      </c>
      <c r="C27" s="2">
        <v>5.6830170000000004</v>
      </c>
    </row>
    <row r="28" spans="1:3" x14ac:dyDescent="0.25">
      <c r="A28" s="76">
        <v>39263</v>
      </c>
      <c r="B28" s="2">
        <v>13.071059999999999</v>
      </c>
      <c r="C28" s="2">
        <v>5.7530999999999999</v>
      </c>
    </row>
    <row r="29" spans="1:3" x14ac:dyDescent="0.25">
      <c r="A29" s="76">
        <v>39355</v>
      </c>
      <c r="B29" s="2">
        <v>22.450877999999999</v>
      </c>
      <c r="C29" s="2">
        <v>6.0545470000000003</v>
      </c>
    </row>
    <row r="30" spans="1:3" x14ac:dyDescent="0.25">
      <c r="A30" s="76">
        <v>39447</v>
      </c>
      <c r="B30" s="2">
        <v>22.373881999999998</v>
      </c>
      <c r="C30" s="2">
        <v>7.088743</v>
      </c>
    </row>
    <row r="31" spans="1:3" x14ac:dyDescent="0.25">
      <c r="A31" s="76">
        <v>39538</v>
      </c>
      <c r="B31" s="2">
        <v>24.484625999999999</v>
      </c>
      <c r="C31" s="2">
        <v>7.7485010000000001</v>
      </c>
    </row>
    <row r="32" spans="1:3" x14ac:dyDescent="0.25">
      <c r="A32" s="76">
        <v>39629</v>
      </c>
      <c r="B32" s="2">
        <v>25.477253000000001</v>
      </c>
      <c r="C32" s="2">
        <v>8.6327809999999996</v>
      </c>
    </row>
    <row r="33" spans="1:3" x14ac:dyDescent="0.25">
      <c r="A33" s="76">
        <v>39721</v>
      </c>
      <c r="B33" s="2">
        <v>23.385818</v>
      </c>
      <c r="C33" s="2">
        <v>9.3971470000000004</v>
      </c>
    </row>
    <row r="34" spans="1:3" x14ac:dyDescent="0.25">
      <c r="A34" s="76">
        <v>39813</v>
      </c>
      <c r="B34" s="2">
        <v>23.877257</v>
      </c>
      <c r="C34" s="2">
        <v>8.7631409999999992</v>
      </c>
    </row>
    <row r="35" spans="1:3" x14ac:dyDescent="0.25">
      <c r="A35" s="76">
        <v>39903</v>
      </c>
      <c r="B35" s="2">
        <v>23.742319999999999</v>
      </c>
      <c r="C35" s="2">
        <v>7.8725490000000002</v>
      </c>
    </row>
    <row r="36" spans="1:3" x14ac:dyDescent="0.25">
      <c r="A36" s="76">
        <v>39994</v>
      </c>
      <c r="B36" s="2">
        <v>21.074400000000001</v>
      </c>
      <c r="C36" s="2">
        <v>6.8124359999999999</v>
      </c>
    </row>
    <row r="37" spans="1:3" x14ac:dyDescent="0.25">
      <c r="A37" s="76">
        <v>40086</v>
      </c>
      <c r="B37" s="2">
        <v>19.765215000000001</v>
      </c>
      <c r="C37" s="2">
        <v>8.7531490000000005</v>
      </c>
    </row>
    <row r="38" spans="1:3" x14ac:dyDescent="0.25">
      <c r="A38" s="76">
        <v>40178</v>
      </c>
      <c r="B38" s="2">
        <v>57.494664999999998</v>
      </c>
      <c r="C38" s="2">
        <v>9.7491500000000002</v>
      </c>
    </row>
    <row r="39" spans="1:3" x14ac:dyDescent="0.25">
      <c r="A39" s="76">
        <v>40268</v>
      </c>
      <c r="B39" s="2">
        <v>56.541285999999999</v>
      </c>
      <c r="C39" s="2">
        <v>9.8379270000000005</v>
      </c>
    </row>
    <row r="40" spans="1:3" x14ac:dyDescent="0.25">
      <c r="A40" s="76">
        <v>40359</v>
      </c>
      <c r="B40" s="2">
        <v>53.338779000000002</v>
      </c>
      <c r="C40" s="2">
        <v>9.9573719999999994</v>
      </c>
    </row>
    <row r="41" spans="1:3" x14ac:dyDescent="0.25">
      <c r="A41" s="76">
        <v>40451</v>
      </c>
      <c r="B41" s="2">
        <v>53.336354999999998</v>
      </c>
      <c r="C41" s="2">
        <v>9.2407070000000004</v>
      </c>
    </row>
    <row r="42" spans="1:3" x14ac:dyDescent="0.25">
      <c r="A42" s="76">
        <v>40543</v>
      </c>
      <c r="B42" s="2">
        <v>66.558584999999994</v>
      </c>
      <c r="C42" s="2">
        <v>8.7702500000000008</v>
      </c>
    </row>
    <row r="43" spans="1:3" x14ac:dyDescent="0.25">
      <c r="A43" s="76">
        <v>40633</v>
      </c>
      <c r="B43" s="2">
        <v>64.287722000000002</v>
      </c>
      <c r="C43" s="2">
        <v>8.5094879999999993</v>
      </c>
    </row>
    <row r="44" spans="1:3" x14ac:dyDescent="0.25">
      <c r="A44" s="76">
        <v>40724</v>
      </c>
      <c r="B44" s="2">
        <v>66.209051000000002</v>
      </c>
      <c r="C44" s="2">
        <v>8.2350809999999992</v>
      </c>
    </row>
    <row r="45" spans="1:3" x14ac:dyDescent="0.25">
      <c r="A45" s="76">
        <v>40816</v>
      </c>
      <c r="B45" s="2">
        <v>65.547038999999998</v>
      </c>
      <c r="C45" s="2">
        <v>7.873081</v>
      </c>
    </row>
    <row r="46" spans="1:3" x14ac:dyDescent="0.25">
      <c r="A46" s="76">
        <v>40908</v>
      </c>
      <c r="B46" s="2">
        <v>63.671959999999999</v>
      </c>
      <c r="C46" s="2">
        <v>7.7369050000000001</v>
      </c>
    </row>
    <row r="47" spans="1:3" x14ac:dyDescent="0.25">
      <c r="A47" s="76">
        <v>40999</v>
      </c>
      <c r="B47" s="2">
        <v>77.229887000000005</v>
      </c>
      <c r="C47" s="2">
        <v>8.2128130000000006</v>
      </c>
    </row>
    <row r="48" spans="1:3" x14ac:dyDescent="0.25">
      <c r="A48" s="76">
        <v>41090</v>
      </c>
      <c r="B48" s="2">
        <v>73.073297999999994</v>
      </c>
      <c r="C48" s="2">
        <v>7.554748</v>
      </c>
    </row>
    <row r="49" spans="1:3" x14ac:dyDescent="0.25">
      <c r="A49" s="76">
        <v>41182</v>
      </c>
      <c r="B49" s="2">
        <v>99.745572999999993</v>
      </c>
      <c r="C49" s="2">
        <v>8.4938559999999992</v>
      </c>
    </row>
    <row r="50" spans="1:3" x14ac:dyDescent="0.25">
      <c r="A50" s="76">
        <v>41274</v>
      </c>
      <c r="B50" s="2">
        <v>93.743256000000002</v>
      </c>
      <c r="C50" s="2">
        <v>8.8467190000000002</v>
      </c>
    </row>
    <row r="51" spans="1:3" x14ac:dyDescent="0.25">
      <c r="A51" s="76">
        <v>41364</v>
      </c>
      <c r="B51" s="2">
        <v>89.433045000000007</v>
      </c>
      <c r="C51" s="2">
        <v>8.9250769999999999</v>
      </c>
    </row>
    <row r="52" spans="1:3" x14ac:dyDescent="0.25">
      <c r="A52" s="76">
        <v>41455</v>
      </c>
      <c r="B52" s="2">
        <v>79.750073999999998</v>
      </c>
      <c r="C52" s="2">
        <v>9.0122820000000008</v>
      </c>
    </row>
    <row r="53" spans="1:3" x14ac:dyDescent="0.25">
      <c r="A53" s="76">
        <v>41547</v>
      </c>
      <c r="B53" s="2">
        <v>75.870799000000005</v>
      </c>
      <c r="C53" s="2">
        <v>9.3456869999999999</v>
      </c>
    </row>
    <row r="54" spans="1:3" x14ac:dyDescent="0.25">
      <c r="A54" s="76">
        <v>41639</v>
      </c>
      <c r="B54" s="2">
        <v>71.644661999999997</v>
      </c>
      <c r="C54" s="2">
        <v>9.8721610000000002</v>
      </c>
    </row>
    <row r="55" spans="1:3" x14ac:dyDescent="0.25">
      <c r="A55" s="76">
        <v>41729</v>
      </c>
      <c r="B55" s="2">
        <v>75.742822000000004</v>
      </c>
      <c r="C55" s="2">
        <v>9.4938490000000009</v>
      </c>
    </row>
    <row r="56" spans="1:3" x14ac:dyDescent="0.25">
      <c r="A56" s="76">
        <v>41820</v>
      </c>
      <c r="B56" s="2">
        <v>70.310889000000003</v>
      </c>
      <c r="C56" s="2">
        <v>9.1653929999999999</v>
      </c>
    </row>
    <row r="57" spans="1:3" x14ac:dyDescent="0.25">
      <c r="A57" s="76">
        <v>41912</v>
      </c>
      <c r="B57" s="2">
        <v>64.037654000000003</v>
      </c>
      <c r="C57" s="2">
        <v>9.3202280000000002</v>
      </c>
    </row>
    <row r="58" spans="1:3" x14ac:dyDescent="0.25">
      <c r="A58" s="76">
        <v>42004</v>
      </c>
      <c r="B58" s="2">
        <v>58.826203999999997</v>
      </c>
      <c r="C58" s="2">
        <v>9.5842860000000005</v>
      </c>
    </row>
    <row r="59" spans="1:3" x14ac:dyDescent="0.25">
      <c r="A59" s="76">
        <v>42094</v>
      </c>
      <c r="B59" s="2">
        <v>53.621420999999998</v>
      </c>
      <c r="C59" s="2">
        <v>9.0134729999999994</v>
      </c>
    </row>
    <row r="60" spans="1:3" x14ac:dyDescent="0.25">
      <c r="A60" s="76">
        <v>42185</v>
      </c>
      <c r="B60" s="2">
        <v>45.167411000000001</v>
      </c>
      <c r="C60" s="2">
        <v>8.8974820000000001</v>
      </c>
    </row>
    <row r="61" spans="1:3" x14ac:dyDescent="0.25">
      <c r="A61" s="76">
        <v>42277</v>
      </c>
      <c r="B61" s="2">
        <v>44.477234000000003</v>
      </c>
      <c r="C61" s="2">
        <v>8.637715</v>
      </c>
    </row>
    <row r="62" spans="1:3" x14ac:dyDescent="0.25">
      <c r="A62" s="76">
        <v>42369</v>
      </c>
      <c r="B62" s="2">
        <v>38.487161999999998</v>
      </c>
      <c r="C62" s="2">
        <v>7.5610480000000004</v>
      </c>
    </row>
    <row r="63" spans="1:3" x14ac:dyDescent="0.25">
      <c r="A63" s="76">
        <v>42460</v>
      </c>
      <c r="B63" s="2">
        <v>38.814385999999999</v>
      </c>
      <c r="C63" s="2">
        <v>7.109337</v>
      </c>
    </row>
    <row r="64" spans="1:3" x14ac:dyDescent="0.25">
      <c r="A64" s="76">
        <v>42551</v>
      </c>
      <c r="B64" s="2">
        <v>37.806257000000002</v>
      </c>
      <c r="C64" s="2">
        <v>7.2000690000000001</v>
      </c>
    </row>
    <row r="65" spans="1:3" x14ac:dyDescent="0.25">
      <c r="A65" s="76">
        <v>42643</v>
      </c>
      <c r="B65" s="2">
        <v>33.295256000000002</v>
      </c>
      <c r="C65" s="2">
        <v>7.0952659999999996</v>
      </c>
    </row>
    <row r="66" spans="1:3" x14ac:dyDescent="0.25">
      <c r="A66" s="76">
        <v>42735</v>
      </c>
      <c r="B66" s="2">
        <v>30.630983000000001</v>
      </c>
      <c r="C66" s="2">
        <v>7.0473600000000003</v>
      </c>
    </row>
    <row r="67" spans="1:3" x14ac:dyDescent="0.25">
      <c r="A67" s="76">
        <v>42825</v>
      </c>
      <c r="B67" s="2">
        <v>23.901678</v>
      </c>
      <c r="C67" s="2">
        <v>6.9617979999999999</v>
      </c>
    </row>
    <row r="68" spans="1:3" x14ac:dyDescent="0.25">
      <c r="A68" s="76">
        <v>42916</v>
      </c>
      <c r="B68" s="2">
        <v>19.926718999999999</v>
      </c>
      <c r="C68" s="2">
        <v>6.8563809999999998</v>
      </c>
    </row>
    <row r="69" spans="1:3" x14ac:dyDescent="0.25">
      <c r="A69" s="76">
        <v>43008</v>
      </c>
      <c r="B69" s="2">
        <v>13.691039999999999</v>
      </c>
      <c r="C69" s="2">
        <v>6.6656950000000004</v>
      </c>
    </row>
    <row r="70" spans="1:3" x14ac:dyDescent="0.25">
      <c r="A70" s="76">
        <v>43100</v>
      </c>
      <c r="B70" s="2">
        <v>15.129149</v>
      </c>
      <c r="C70" s="2">
        <v>6.4139499999999998</v>
      </c>
    </row>
    <row r="71" spans="1:3" x14ac:dyDescent="0.25">
      <c r="A71" s="76">
        <v>43190</v>
      </c>
      <c r="B71" s="2">
        <v>13.116249</v>
      </c>
      <c r="C71" s="2">
        <v>6.4109489999999996</v>
      </c>
    </row>
    <row r="72" spans="1:3" x14ac:dyDescent="0.25">
      <c r="A72" s="76">
        <v>43281</v>
      </c>
      <c r="B72" s="2">
        <v>20.100109</v>
      </c>
      <c r="C72" s="2">
        <v>6.3193729999999997</v>
      </c>
    </row>
    <row r="73" spans="1:3" x14ac:dyDescent="0.25">
      <c r="A73" s="76">
        <v>43373</v>
      </c>
      <c r="B73" s="2">
        <v>19.732112000000001</v>
      </c>
      <c r="C73" s="2">
        <v>5.9048299999999996</v>
      </c>
    </row>
    <row r="74" spans="1:3" x14ac:dyDescent="0.25">
      <c r="A74" s="76">
        <v>43465</v>
      </c>
      <c r="B74" s="2">
        <v>24.328424999999999</v>
      </c>
      <c r="C74" s="2">
        <v>5.3631760000000002</v>
      </c>
    </row>
    <row r="75" spans="1:3" x14ac:dyDescent="0.25">
      <c r="A75" s="76">
        <v>43555</v>
      </c>
      <c r="B75" s="2">
        <v>23.585099</v>
      </c>
      <c r="C75" s="2">
        <v>5.4207619999999999</v>
      </c>
    </row>
    <row r="76" spans="1:3" x14ac:dyDescent="0.25">
      <c r="A76" s="76">
        <v>43646</v>
      </c>
      <c r="B76" s="2">
        <v>27.397842000000001</v>
      </c>
      <c r="C76" s="2">
        <v>5.1507589999999999</v>
      </c>
    </row>
    <row r="77" spans="1:3" x14ac:dyDescent="0.25">
      <c r="A77" s="76">
        <v>43738</v>
      </c>
      <c r="B77" s="2">
        <v>26.632839000000001</v>
      </c>
      <c r="C77" s="2">
        <v>5.7630790000000003</v>
      </c>
    </row>
    <row r="78" spans="1:3" x14ac:dyDescent="0.25">
      <c r="A78" s="76">
        <v>43830</v>
      </c>
      <c r="B78" s="2">
        <v>24.811897999999999</v>
      </c>
      <c r="C78" s="2">
        <v>5.5702489999999996</v>
      </c>
    </row>
    <row r="79" spans="1:3" x14ac:dyDescent="0.25">
      <c r="A79" s="76">
        <v>43921</v>
      </c>
      <c r="B79" s="2">
        <v>24.044419999999999</v>
      </c>
      <c r="C79" s="2">
        <v>5.5486579999999996</v>
      </c>
    </row>
    <row r="80" spans="1:3" x14ac:dyDescent="0.25">
      <c r="A80" s="76">
        <v>44012</v>
      </c>
      <c r="B80" s="2">
        <v>21.990175000000001</v>
      </c>
      <c r="C80" s="2">
        <v>5.7437889999999996</v>
      </c>
    </row>
    <row r="81" spans="1:3" x14ac:dyDescent="0.25">
      <c r="A81" s="76">
        <v>44104</v>
      </c>
      <c r="B81" s="2">
        <v>20.448027</v>
      </c>
      <c r="C81" s="2">
        <v>5.4949779999999997</v>
      </c>
    </row>
    <row r="82" spans="1:3" x14ac:dyDescent="0.25">
      <c r="A82" s="76">
        <v>44196</v>
      </c>
      <c r="B82" s="2">
        <v>24.640474000000001</v>
      </c>
      <c r="C82" s="2">
        <v>6.0593690000000002</v>
      </c>
    </row>
    <row r="83" spans="1:3" x14ac:dyDescent="0.25">
      <c r="A83" s="76">
        <v>44286</v>
      </c>
      <c r="B83" s="2">
        <v>24.239108000000002</v>
      </c>
      <c r="C83" s="2">
        <v>7.3994530000000003</v>
      </c>
    </row>
    <row r="84" spans="1:3" x14ac:dyDescent="0.25">
      <c r="A84" s="76">
        <v>44377</v>
      </c>
      <c r="B84" s="2">
        <v>24.747657</v>
      </c>
      <c r="C84" s="2">
        <v>9.2664159999999995</v>
      </c>
    </row>
    <row r="85" spans="1:3" x14ac:dyDescent="0.25">
      <c r="A85" s="76">
        <v>44469</v>
      </c>
      <c r="B85" s="2">
        <v>25.781269000000002</v>
      </c>
      <c r="C85" s="2">
        <v>10.267595999999999</v>
      </c>
    </row>
    <row r="86" spans="1:3" x14ac:dyDescent="0.25">
      <c r="A86" s="76">
        <v>44561</v>
      </c>
      <c r="B86" s="2">
        <v>24.976212</v>
      </c>
      <c r="C86" s="2">
        <v>10.841283000000001</v>
      </c>
    </row>
    <row r="87" spans="1:3" x14ac:dyDescent="0.25">
      <c r="A87" s="76">
        <v>44651</v>
      </c>
      <c r="B87" s="2">
        <v>28.629265</v>
      </c>
      <c r="C87" s="2">
        <v>10.407881</v>
      </c>
    </row>
    <row r="88" spans="1:3" x14ac:dyDescent="0.25">
      <c r="A88" s="76">
        <v>44742</v>
      </c>
      <c r="B88" s="2">
        <v>29.540065999999999</v>
      </c>
      <c r="C88" s="2">
        <v>11.990755</v>
      </c>
    </row>
    <row r="89" spans="1:3" x14ac:dyDescent="0.25">
      <c r="A89" s="76">
        <v>44834</v>
      </c>
      <c r="B89" s="2">
        <v>34.298101000000003</v>
      </c>
      <c r="C89" s="2">
        <v>12.015597</v>
      </c>
    </row>
    <row r="90" spans="1:3" x14ac:dyDescent="0.25">
      <c r="A90" s="76">
        <v>44926</v>
      </c>
      <c r="B90" s="2">
        <v>35.587251999999999</v>
      </c>
      <c r="C90" s="2">
        <v>11.983383999999999</v>
      </c>
    </row>
    <row r="91" spans="1:3" x14ac:dyDescent="0.25">
      <c r="A91" s="76">
        <v>45016</v>
      </c>
      <c r="B91" s="2">
        <v>37.024264000000002</v>
      </c>
      <c r="C91" s="2">
        <v>11.121936</v>
      </c>
    </row>
    <row r="92" spans="1:3" x14ac:dyDescent="0.25">
      <c r="A92" s="76">
        <v>45107</v>
      </c>
      <c r="B92" s="2">
        <v>37.454104000000001</v>
      </c>
      <c r="C92" s="2">
        <v>10.638014999999999</v>
      </c>
    </row>
    <row r="93" spans="1:3" x14ac:dyDescent="0.25">
      <c r="A93" s="76">
        <v>45199</v>
      </c>
      <c r="B93" s="2">
        <v>40.063547999999997</v>
      </c>
      <c r="C93" s="2">
        <v>10.603669999999999</v>
      </c>
    </row>
    <row r="94" spans="1:3" x14ac:dyDescent="0.25">
      <c r="A94" s="76">
        <v>45291</v>
      </c>
      <c r="B94" s="2">
        <v>40.550249000000001</v>
      </c>
      <c r="C94" s="2">
        <v>10.613383000000001</v>
      </c>
    </row>
    <row r="95" spans="1:3" x14ac:dyDescent="0.25">
      <c r="A95" s="45"/>
      <c r="B95" s="45"/>
    </row>
    <row r="96" spans="1:3" x14ac:dyDescent="0.25">
      <c r="A96" s="46" t="s">
        <v>459</v>
      </c>
      <c r="B96" s="45"/>
    </row>
    <row r="97" spans="1:4" x14ac:dyDescent="0.25">
      <c r="A97" t="s">
        <v>647</v>
      </c>
      <c r="B97" s="45"/>
    </row>
    <row r="98" spans="1:4" x14ac:dyDescent="0.25">
      <c r="A98" s="45" t="s">
        <v>648</v>
      </c>
      <c r="B98" s="45"/>
    </row>
    <row r="99" spans="1:4" x14ac:dyDescent="0.25">
      <c r="A99" s="45" t="s">
        <v>649</v>
      </c>
      <c r="B99" s="45"/>
    </row>
    <row r="100" spans="1:4" x14ac:dyDescent="0.25">
      <c r="A100" s="45"/>
      <c r="B100" s="45"/>
    </row>
    <row r="101" spans="1:4" x14ac:dyDescent="0.25">
      <c r="A101" s="46" t="s">
        <v>455</v>
      </c>
      <c r="B101" s="20"/>
    </row>
    <row r="102" spans="1:4" ht="30" x14ac:dyDescent="0.25">
      <c r="A102" s="81">
        <v>45291</v>
      </c>
      <c r="B102" s="96" t="s">
        <v>559</v>
      </c>
      <c r="C102" s="91" t="s">
        <v>560</v>
      </c>
      <c r="D102" s="91" t="s">
        <v>644</v>
      </c>
    </row>
    <row r="103" spans="1:4" x14ac:dyDescent="0.25">
      <c r="A103" s="31" t="s">
        <v>650</v>
      </c>
      <c r="B103" s="2">
        <v>1.2148225114760214</v>
      </c>
      <c r="C103" s="2">
        <v>13.945996729390631</v>
      </c>
      <c r="D103" s="2">
        <v>40.550249000000001</v>
      </c>
    </row>
    <row r="104" spans="1:4" x14ac:dyDescent="0.25">
      <c r="B104" s="2"/>
      <c r="C104" s="2"/>
      <c r="D104" s="2"/>
    </row>
    <row r="105" spans="1:4" x14ac:dyDescent="0.25">
      <c r="A105" s="31" t="s">
        <v>633</v>
      </c>
      <c r="B105" s="2"/>
      <c r="C105" s="2"/>
      <c r="D105" s="2"/>
    </row>
    <row r="106" spans="1:4" x14ac:dyDescent="0.25">
      <c r="A106" s="80" t="s">
        <v>634</v>
      </c>
      <c r="B106" s="2">
        <v>-2.5217787157583049</v>
      </c>
      <c r="C106" s="2">
        <v>-22.016294036363394</v>
      </c>
      <c r="D106" s="2">
        <v>5.4945510000000004</v>
      </c>
    </row>
    <row r="107" spans="1:4" x14ac:dyDescent="0.25">
      <c r="A107" s="80" t="s">
        <v>635</v>
      </c>
      <c r="B107" s="2">
        <v>3.0573745705131605</v>
      </c>
      <c r="C107" s="2">
        <v>3.6701314966574916</v>
      </c>
      <c r="D107" s="2">
        <v>5.1188330000000004</v>
      </c>
    </row>
    <row r="108" spans="1:4" x14ac:dyDescent="0.25">
      <c r="A108" s="80" t="s">
        <v>51</v>
      </c>
      <c r="B108" s="2">
        <v>9.160036100710478E-2</v>
      </c>
      <c r="C108" s="2">
        <v>-11.432505208879217</v>
      </c>
      <c r="D108" s="2">
        <v>10.613383000000001</v>
      </c>
    </row>
  </sheetData>
  <hyperlinks>
    <hyperlink ref="A10" location="Contents!A1" display="Back to contents" xr:uid="{93CD4996-7061-4AFC-A9A7-7FD39F221E6E}"/>
    <hyperlink ref="B2" r:id="rId1" display="https://www.abs.gov.au/statistics/industry/building-and-construction/building-activity-australia/latest-release" xr:uid="{BB9605B5-5360-438C-BC35-E8F5C5ED6CC8}"/>
    <hyperlink ref="B3" r:id="rId2" display="https://www.abs.gov.au/statistics/industry/building-and-construction/engineering-construction-activity-australia/latest-release" xr:uid="{092D36A0-CC1B-4ABC-B364-04AD697723F1}"/>
  </hyperlinks>
  <pageMargins left="0.7" right="0.7" top="0.75" bottom="0.75" header="0.3" footer="0.3"/>
  <pageSetup paperSize="9" orientation="portrait" r:id="rId3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B205-9458-429F-9123-4317ED36155D}">
  <sheetPr>
    <tabColor rgb="FF002060"/>
  </sheetPr>
  <dimension ref="A1:E259"/>
  <sheetViews>
    <sheetView workbookViewId="0">
      <selection activeCell="C10" sqref="C10"/>
    </sheetView>
  </sheetViews>
  <sheetFormatPr defaultRowHeight="15" x14ac:dyDescent="0.25"/>
  <cols>
    <col min="1" max="1" width="20.7109375" customWidth="1"/>
    <col min="2" max="4" width="10.7109375" customWidth="1"/>
  </cols>
  <sheetData>
    <row r="1" spans="1:4" ht="18.75" x14ac:dyDescent="0.3">
      <c r="A1" s="88" t="s">
        <v>485</v>
      </c>
      <c r="B1" s="37"/>
    </row>
    <row r="2" spans="1:4" x14ac:dyDescent="0.25">
      <c r="A2" s="49" t="s">
        <v>364</v>
      </c>
      <c r="B2" s="34" t="s">
        <v>818</v>
      </c>
    </row>
    <row r="3" spans="1:4" x14ac:dyDescent="0.25">
      <c r="A3" s="46" t="s">
        <v>492</v>
      </c>
      <c r="B3" t="s">
        <v>500</v>
      </c>
    </row>
    <row r="4" spans="1:4" s="37" customFormat="1" x14ac:dyDescent="0.25">
      <c r="A4" s="46" t="s">
        <v>333</v>
      </c>
      <c r="B4" s="37" t="s">
        <v>450</v>
      </c>
    </row>
    <row r="5" spans="1:4" x14ac:dyDescent="0.25">
      <c r="A5" s="46" t="s">
        <v>456</v>
      </c>
      <c r="B5" s="37" t="s">
        <v>271</v>
      </c>
    </row>
    <row r="6" spans="1:4" x14ac:dyDescent="0.25">
      <c r="A6" s="46" t="s">
        <v>269</v>
      </c>
      <c r="B6" s="37" t="s">
        <v>451</v>
      </c>
    </row>
    <row r="7" spans="1:4" x14ac:dyDescent="0.25">
      <c r="A7" s="46" t="s">
        <v>270</v>
      </c>
      <c r="B7" s="37" t="s">
        <v>384</v>
      </c>
    </row>
    <row r="8" spans="1:4" x14ac:dyDescent="0.25">
      <c r="A8" s="46" t="s">
        <v>457</v>
      </c>
      <c r="B8" s="52" t="s">
        <v>458</v>
      </c>
    </row>
    <row r="9" spans="1:4" s="37" customFormat="1" x14ac:dyDescent="0.25">
      <c r="A9" s="34" t="s">
        <v>701</v>
      </c>
      <c r="B9" s="52"/>
    </row>
    <row r="10" spans="1:4" x14ac:dyDescent="0.25">
      <c r="A10" s="43"/>
      <c r="B10" s="37"/>
    </row>
    <row r="11" spans="1:4" x14ac:dyDescent="0.25">
      <c r="A11" s="49" t="s">
        <v>454</v>
      </c>
      <c r="B11" s="37"/>
    </row>
    <row r="12" spans="1:4" x14ac:dyDescent="0.25">
      <c r="A12" s="61"/>
      <c r="B12" s="63" t="s">
        <v>52</v>
      </c>
      <c r="C12" s="63" t="s">
        <v>275</v>
      </c>
      <c r="D12" s="63" t="s">
        <v>51</v>
      </c>
    </row>
    <row r="13" spans="1:4" x14ac:dyDescent="0.25">
      <c r="A13" s="55">
        <v>38047</v>
      </c>
      <c r="B13" s="50">
        <v>5.0456920000000007</v>
      </c>
      <c r="C13" s="50">
        <v>26.777307999999998</v>
      </c>
      <c r="D13" s="50">
        <v>31.823</v>
      </c>
    </row>
    <row r="14" spans="1:4" x14ac:dyDescent="0.25">
      <c r="A14" s="55">
        <v>38078</v>
      </c>
      <c r="B14" s="50">
        <v>5.0316840000000003</v>
      </c>
      <c r="C14" s="50">
        <v>26.962316000000001</v>
      </c>
      <c r="D14" s="50">
        <v>31.994</v>
      </c>
    </row>
    <row r="15" spans="1:4" x14ac:dyDescent="0.25">
      <c r="A15" s="55">
        <v>38108</v>
      </c>
      <c r="B15" s="50">
        <v>5.0458180000000006</v>
      </c>
      <c r="C15" s="50">
        <v>27.150181999999997</v>
      </c>
      <c r="D15" s="50">
        <v>32.195999999999998</v>
      </c>
    </row>
    <row r="16" spans="1:4" x14ac:dyDescent="0.25">
      <c r="A16" s="55">
        <v>38139</v>
      </c>
      <c r="B16" s="50">
        <v>4.9873710000000004</v>
      </c>
      <c r="C16" s="50">
        <v>27.314629</v>
      </c>
      <c r="D16" s="50">
        <v>32.302</v>
      </c>
    </row>
    <row r="17" spans="1:4" x14ac:dyDescent="0.25">
      <c r="A17" s="55">
        <v>38169</v>
      </c>
      <c r="B17" s="50">
        <v>5.0392239999999999</v>
      </c>
      <c r="C17" s="50">
        <v>27.708775999999997</v>
      </c>
      <c r="D17" s="50">
        <v>32.747999999999998</v>
      </c>
    </row>
    <row r="18" spans="1:4" x14ac:dyDescent="0.25">
      <c r="A18" s="55">
        <v>38200</v>
      </c>
      <c r="B18" s="50">
        <v>5.1039960000000004</v>
      </c>
      <c r="C18" s="50">
        <v>27.845003999999996</v>
      </c>
      <c r="D18" s="50">
        <v>32.948999999999998</v>
      </c>
    </row>
    <row r="19" spans="1:4" x14ac:dyDescent="0.25">
      <c r="A19" s="55">
        <v>38231</v>
      </c>
      <c r="B19" s="50">
        <v>5.2164649999999995</v>
      </c>
      <c r="C19" s="50">
        <v>28.274535</v>
      </c>
      <c r="D19" s="50">
        <v>33.491</v>
      </c>
    </row>
    <row r="20" spans="1:4" x14ac:dyDescent="0.25">
      <c r="A20" s="55">
        <v>38261</v>
      </c>
      <c r="B20" s="50">
        <v>5.2956959999999995</v>
      </c>
      <c r="C20" s="50">
        <v>28.789304000000001</v>
      </c>
      <c r="D20" s="50">
        <v>34.085000000000001</v>
      </c>
    </row>
    <row r="21" spans="1:4" x14ac:dyDescent="0.25">
      <c r="A21" s="55">
        <v>38292</v>
      </c>
      <c r="B21" s="50">
        <v>5.5102340000000005</v>
      </c>
      <c r="C21" s="50">
        <v>29.030765999999996</v>
      </c>
      <c r="D21" s="50">
        <v>34.540999999999997</v>
      </c>
    </row>
    <row r="22" spans="1:4" x14ac:dyDescent="0.25">
      <c r="A22" s="55">
        <v>38322</v>
      </c>
      <c r="B22" s="50">
        <v>5.6434080000000009</v>
      </c>
      <c r="C22" s="50">
        <v>29.298591999999999</v>
      </c>
      <c r="D22" s="50">
        <v>34.942</v>
      </c>
    </row>
    <row r="23" spans="1:4" x14ac:dyDescent="0.25">
      <c r="A23" s="55">
        <v>38353</v>
      </c>
      <c r="B23" s="50">
        <v>5.7908810000000006</v>
      </c>
      <c r="C23" s="50">
        <v>29.496119</v>
      </c>
      <c r="D23" s="50">
        <v>35.286999999999999</v>
      </c>
    </row>
    <row r="24" spans="1:4" x14ac:dyDescent="0.25">
      <c r="A24" s="55">
        <v>38384</v>
      </c>
      <c r="B24" s="50">
        <v>5.9088669999999999</v>
      </c>
      <c r="C24" s="50">
        <v>29.842132999999997</v>
      </c>
      <c r="D24" s="50">
        <v>35.750999999999998</v>
      </c>
    </row>
    <row r="25" spans="1:4" x14ac:dyDescent="0.25">
      <c r="A25" s="55">
        <v>38412</v>
      </c>
      <c r="B25" s="50">
        <v>6.089112000000001</v>
      </c>
      <c r="C25" s="50">
        <v>30.145887999999999</v>
      </c>
      <c r="D25" s="50">
        <v>36.234999999999999</v>
      </c>
    </row>
    <row r="26" spans="1:4" x14ac:dyDescent="0.25">
      <c r="A26" s="55">
        <v>38443</v>
      </c>
      <c r="B26" s="50">
        <v>6.2598039999999999</v>
      </c>
      <c r="C26" s="50">
        <v>30.896196</v>
      </c>
      <c r="D26" s="50">
        <v>37.155999999999999</v>
      </c>
    </row>
    <row r="27" spans="1:4" x14ac:dyDescent="0.25">
      <c r="A27" s="55">
        <v>38473</v>
      </c>
      <c r="B27" s="50">
        <v>6.3613469999999994</v>
      </c>
      <c r="C27" s="50">
        <v>31.878653000000003</v>
      </c>
      <c r="D27" s="50">
        <v>38.24</v>
      </c>
    </row>
    <row r="28" spans="1:4" x14ac:dyDescent="0.25">
      <c r="A28" s="55">
        <v>38504</v>
      </c>
      <c r="B28" s="50">
        <v>6.6137130000000006</v>
      </c>
      <c r="C28" s="50">
        <v>32.233287000000004</v>
      </c>
      <c r="D28" s="50">
        <v>38.847000000000001</v>
      </c>
    </row>
    <row r="29" spans="1:4" x14ac:dyDescent="0.25">
      <c r="A29" s="55">
        <v>38534</v>
      </c>
      <c r="B29" s="50">
        <v>7.0621810000000007</v>
      </c>
      <c r="C29" s="50">
        <v>32.683819</v>
      </c>
      <c r="D29" s="50">
        <v>39.746000000000002</v>
      </c>
    </row>
    <row r="30" spans="1:4" x14ac:dyDescent="0.25">
      <c r="A30" s="55">
        <v>38565</v>
      </c>
      <c r="B30" s="50">
        <v>7.556718</v>
      </c>
      <c r="C30" s="50">
        <v>33.107281999999998</v>
      </c>
      <c r="D30" s="50">
        <v>40.664000000000001</v>
      </c>
    </row>
    <row r="31" spans="1:4" x14ac:dyDescent="0.25">
      <c r="A31" s="55">
        <v>38596</v>
      </c>
      <c r="B31" s="50">
        <v>8.0311310000000002</v>
      </c>
      <c r="C31" s="50">
        <v>32.835868999999995</v>
      </c>
      <c r="D31" s="50">
        <v>40.866999999999997</v>
      </c>
    </row>
    <row r="32" spans="1:4" x14ac:dyDescent="0.25">
      <c r="A32" s="55">
        <v>38626</v>
      </c>
      <c r="B32" s="50">
        <v>8.5361159999999998</v>
      </c>
      <c r="C32" s="50">
        <v>32.948884</v>
      </c>
      <c r="D32" s="50">
        <v>41.484999999999999</v>
      </c>
    </row>
    <row r="33" spans="1:4" x14ac:dyDescent="0.25">
      <c r="A33" s="55">
        <v>38657</v>
      </c>
      <c r="B33" s="50">
        <v>8.930220000000002</v>
      </c>
      <c r="C33" s="50">
        <v>33.191779999999994</v>
      </c>
      <c r="D33" s="50">
        <v>42.122</v>
      </c>
    </row>
    <row r="34" spans="1:4" x14ac:dyDescent="0.25">
      <c r="A34" s="55">
        <v>38687</v>
      </c>
      <c r="B34" s="50">
        <v>9.3142130000000023</v>
      </c>
      <c r="C34" s="50">
        <v>34.301786999999997</v>
      </c>
      <c r="D34" s="50">
        <v>43.616</v>
      </c>
    </row>
    <row r="35" spans="1:4" x14ac:dyDescent="0.25">
      <c r="A35" s="55">
        <v>38718</v>
      </c>
      <c r="B35" s="50">
        <v>9.8260140000000007</v>
      </c>
      <c r="C35" s="50">
        <v>34.084986000000001</v>
      </c>
      <c r="D35" s="50">
        <v>43.911000000000001</v>
      </c>
    </row>
    <row r="36" spans="1:4" x14ac:dyDescent="0.25">
      <c r="A36" s="55">
        <v>38749</v>
      </c>
      <c r="B36" s="50">
        <v>10.40218</v>
      </c>
      <c r="C36" s="50">
        <v>34.667819999999999</v>
      </c>
      <c r="D36" s="50">
        <v>45.07</v>
      </c>
    </row>
    <row r="37" spans="1:4" x14ac:dyDescent="0.25">
      <c r="A37" s="55">
        <v>38777</v>
      </c>
      <c r="B37" s="50">
        <v>10.963747999999999</v>
      </c>
      <c r="C37" s="50">
        <v>34.654252</v>
      </c>
      <c r="D37" s="50">
        <v>45.618000000000002</v>
      </c>
    </row>
    <row r="38" spans="1:4" x14ac:dyDescent="0.25">
      <c r="A38" s="55">
        <v>38808</v>
      </c>
      <c r="B38" s="50">
        <v>11.19336</v>
      </c>
      <c r="C38" s="50">
        <v>34.894640000000003</v>
      </c>
      <c r="D38" s="50">
        <v>46.088000000000001</v>
      </c>
    </row>
    <row r="39" spans="1:4" x14ac:dyDescent="0.25">
      <c r="A39" s="55">
        <v>38838</v>
      </c>
      <c r="B39" s="50">
        <v>11.769004000000001</v>
      </c>
      <c r="C39" s="50">
        <v>34.361995999999998</v>
      </c>
      <c r="D39" s="50">
        <v>46.131</v>
      </c>
    </row>
    <row r="40" spans="1:4" x14ac:dyDescent="0.25">
      <c r="A40" s="55">
        <v>38869</v>
      </c>
      <c r="B40" s="50">
        <v>12.109390000000001</v>
      </c>
      <c r="C40" s="50">
        <v>35.829610000000002</v>
      </c>
      <c r="D40" s="50">
        <v>47.939</v>
      </c>
    </row>
    <row r="41" spans="1:4" x14ac:dyDescent="0.25">
      <c r="A41" s="55">
        <v>38899</v>
      </c>
      <c r="B41" s="50">
        <v>12.308391</v>
      </c>
      <c r="C41" s="50">
        <v>36.790608999999996</v>
      </c>
      <c r="D41" s="50">
        <v>49.098999999999997</v>
      </c>
    </row>
    <row r="42" spans="1:4" x14ac:dyDescent="0.25">
      <c r="A42" s="55">
        <v>38930</v>
      </c>
      <c r="B42" s="50">
        <v>12.401278</v>
      </c>
      <c r="C42" s="50">
        <v>37.725722000000005</v>
      </c>
      <c r="D42" s="50">
        <v>50.127000000000002</v>
      </c>
    </row>
    <row r="43" spans="1:4" x14ac:dyDescent="0.25">
      <c r="A43" s="55">
        <v>38961</v>
      </c>
      <c r="B43" s="50">
        <v>12.718529</v>
      </c>
      <c r="C43" s="50">
        <v>38.905471000000006</v>
      </c>
      <c r="D43" s="50">
        <v>51.624000000000002</v>
      </c>
    </row>
    <row r="44" spans="1:4" x14ac:dyDescent="0.25">
      <c r="A44" s="55">
        <v>38991</v>
      </c>
      <c r="B44" s="50">
        <v>13.036755000000001</v>
      </c>
      <c r="C44" s="50">
        <v>40.151245000000003</v>
      </c>
      <c r="D44" s="50">
        <v>53.188000000000002</v>
      </c>
    </row>
    <row r="45" spans="1:4" x14ac:dyDescent="0.25">
      <c r="A45" s="55">
        <v>39022</v>
      </c>
      <c r="B45" s="50">
        <v>13.332351000000001</v>
      </c>
      <c r="C45" s="50">
        <v>40.865648999999998</v>
      </c>
      <c r="D45" s="50">
        <v>54.198</v>
      </c>
    </row>
    <row r="46" spans="1:4" x14ac:dyDescent="0.25">
      <c r="A46" s="55">
        <v>39052</v>
      </c>
      <c r="B46" s="50">
        <v>13.629822000000001</v>
      </c>
      <c r="C46" s="50">
        <v>41.386178000000001</v>
      </c>
      <c r="D46" s="50">
        <v>55.015999999999998</v>
      </c>
    </row>
    <row r="47" spans="1:4" x14ac:dyDescent="0.25">
      <c r="A47" s="55">
        <v>39083</v>
      </c>
      <c r="B47" s="50">
        <v>13.964758</v>
      </c>
      <c r="C47" s="50">
        <v>42.347241999999994</v>
      </c>
      <c r="D47" s="50">
        <v>56.311999999999998</v>
      </c>
    </row>
    <row r="48" spans="1:4" x14ac:dyDescent="0.25">
      <c r="A48" s="55">
        <v>39114</v>
      </c>
      <c r="B48" s="50">
        <v>14.106039999999998</v>
      </c>
      <c r="C48" s="50">
        <v>43.112960000000001</v>
      </c>
      <c r="D48" s="50">
        <v>57.219000000000001</v>
      </c>
    </row>
    <row r="49" spans="1:4" x14ac:dyDescent="0.25">
      <c r="A49" s="55">
        <v>39142</v>
      </c>
      <c r="B49" s="50">
        <v>14.246188999999999</v>
      </c>
      <c r="C49" s="50">
        <v>44.014811000000002</v>
      </c>
      <c r="D49" s="50">
        <v>58.261000000000003</v>
      </c>
    </row>
    <row r="50" spans="1:4" x14ac:dyDescent="0.25">
      <c r="A50" s="55">
        <v>39173</v>
      </c>
      <c r="B50" s="50">
        <v>14.677528999999998</v>
      </c>
      <c r="C50" s="50">
        <v>44.451470999999998</v>
      </c>
      <c r="D50" s="50">
        <v>59.128999999999998</v>
      </c>
    </row>
    <row r="51" spans="1:4" x14ac:dyDescent="0.25">
      <c r="A51" s="55">
        <v>39203</v>
      </c>
      <c r="B51" s="50">
        <v>14.83794</v>
      </c>
      <c r="C51" s="50">
        <v>45.721059999999994</v>
      </c>
      <c r="D51" s="50">
        <v>60.558999999999997</v>
      </c>
    </row>
    <row r="52" spans="1:4" x14ac:dyDescent="0.25">
      <c r="A52" s="55">
        <v>39234</v>
      </c>
      <c r="B52" s="50">
        <v>14.861113999999999</v>
      </c>
      <c r="C52" s="50">
        <v>45.648885999999997</v>
      </c>
      <c r="D52" s="50">
        <v>60.51</v>
      </c>
    </row>
    <row r="53" spans="1:4" x14ac:dyDescent="0.25">
      <c r="A53" s="55">
        <v>39264</v>
      </c>
      <c r="B53" s="50">
        <v>15.167147999999999</v>
      </c>
      <c r="C53" s="50">
        <v>45.506852000000002</v>
      </c>
      <c r="D53" s="50">
        <v>60.673999999999999</v>
      </c>
    </row>
    <row r="54" spans="1:4" x14ac:dyDescent="0.25">
      <c r="A54" s="55">
        <v>39295</v>
      </c>
      <c r="B54" s="50">
        <v>15.404907000000001</v>
      </c>
      <c r="C54" s="50">
        <v>45.899093000000001</v>
      </c>
      <c r="D54" s="50">
        <v>61.304000000000002</v>
      </c>
    </row>
    <row r="55" spans="1:4" x14ac:dyDescent="0.25">
      <c r="A55" s="55">
        <v>39326</v>
      </c>
      <c r="B55" s="50">
        <v>15.350583</v>
      </c>
      <c r="C55" s="50">
        <v>45.781416999999998</v>
      </c>
      <c r="D55" s="50">
        <v>61.131999999999998</v>
      </c>
    </row>
    <row r="56" spans="1:4" x14ac:dyDescent="0.25">
      <c r="A56" s="55">
        <v>39356</v>
      </c>
      <c r="B56" s="50">
        <v>15.280936000000002</v>
      </c>
      <c r="C56" s="50">
        <v>45.711063999999993</v>
      </c>
      <c r="D56" s="50">
        <v>60.991999999999997</v>
      </c>
    </row>
    <row r="57" spans="1:4" x14ac:dyDescent="0.25">
      <c r="A57" s="55">
        <v>39387</v>
      </c>
      <c r="B57" s="50">
        <v>15.458033000000004</v>
      </c>
      <c r="C57" s="50">
        <v>46.203966999999992</v>
      </c>
      <c r="D57" s="50">
        <v>61.661999999999999</v>
      </c>
    </row>
    <row r="58" spans="1:4" x14ac:dyDescent="0.25">
      <c r="A58" s="55">
        <v>39417</v>
      </c>
      <c r="B58" s="50">
        <v>15.523061000000002</v>
      </c>
      <c r="C58" s="50">
        <v>46.085938999999996</v>
      </c>
      <c r="D58" s="50">
        <v>61.609000000000002</v>
      </c>
    </row>
    <row r="59" spans="1:4" x14ac:dyDescent="0.25">
      <c r="A59" s="55">
        <v>39448</v>
      </c>
      <c r="B59" s="50">
        <v>15.408544000000001</v>
      </c>
      <c r="C59" s="50">
        <v>47.396456000000001</v>
      </c>
      <c r="D59" s="50">
        <v>62.805</v>
      </c>
    </row>
    <row r="60" spans="1:4" x14ac:dyDescent="0.25">
      <c r="A60" s="55">
        <v>39479</v>
      </c>
      <c r="B60" s="50">
        <v>15.586430000000002</v>
      </c>
      <c r="C60" s="50">
        <v>47.804569999999998</v>
      </c>
      <c r="D60" s="50">
        <v>63.390999999999998</v>
      </c>
    </row>
    <row r="61" spans="1:4" x14ac:dyDescent="0.25">
      <c r="A61" s="55">
        <v>39508</v>
      </c>
      <c r="B61" s="50">
        <v>15.930280999999999</v>
      </c>
      <c r="C61" s="50">
        <v>48.568718999999994</v>
      </c>
      <c r="D61" s="50">
        <v>64.498999999999995</v>
      </c>
    </row>
    <row r="62" spans="1:4" x14ac:dyDescent="0.25">
      <c r="A62" s="55">
        <v>39539</v>
      </c>
      <c r="B62" s="50">
        <v>16.501878000000001</v>
      </c>
      <c r="C62" s="50">
        <v>49.648122000000001</v>
      </c>
      <c r="D62" s="50">
        <v>66.150000000000006</v>
      </c>
    </row>
    <row r="63" spans="1:4" x14ac:dyDescent="0.25">
      <c r="A63" s="55">
        <v>39569</v>
      </c>
      <c r="B63" s="50">
        <v>16.582422999999999</v>
      </c>
      <c r="C63" s="50">
        <v>50.906577000000006</v>
      </c>
      <c r="D63" s="50">
        <v>67.489000000000004</v>
      </c>
    </row>
    <row r="64" spans="1:4" x14ac:dyDescent="0.25">
      <c r="A64" s="55">
        <v>39600</v>
      </c>
      <c r="B64" s="50">
        <v>17.331484</v>
      </c>
      <c r="C64" s="50">
        <v>51.511516</v>
      </c>
      <c r="D64" s="50">
        <v>68.843000000000004</v>
      </c>
    </row>
    <row r="65" spans="1:4" x14ac:dyDescent="0.25">
      <c r="A65" s="55">
        <v>39630</v>
      </c>
      <c r="B65" s="50">
        <v>17.901315</v>
      </c>
      <c r="C65" s="50">
        <v>52.954684999999998</v>
      </c>
      <c r="D65" s="50">
        <v>70.855999999999995</v>
      </c>
    </row>
    <row r="66" spans="1:4" x14ac:dyDescent="0.25">
      <c r="A66" s="55">
        <v>39661</v>
      </c>
      <c r="B66" s="50">
        <v>18.955655</v>
      </c>
      <c r="C66" s="50">
        <v>53.941345000000005</v>
      </c>
      <c r="D66" s="50">
        <v>72.897000000000006</v>
      </c>
    </row>
    <row r="67" spans="1:4" x14ac:dyDescent="0.25">
      <c r="A67" s="55">
        <v>39692</v>
      </c>
      <c r="B67" s="50">
        <v>20.025390999999999</v>
      </c>
      <c r="C67" s="50">
        <v>56.232608999999997</v>
      </c>
      <c r="D67" s="50">
        <v>76.257999999999996</v>
      </c>
    </row>
    <row r="68" spans="1:4" x14ac:dyDescent="0.25">
      <c r="A68" s="55">
        <v>39722</v>
      </c>
      <c r="B68" s="50">
        <v>21.661170000000002</v>
      </c>
      <c r="C68" s="50">
        <v>58.078829999999996</v>
      </c>
      <c r="D68" s="50">
        <v>79.739999999999995</v>
      </c>
    </row>
    <row r="69" spans="1:4" x14ac:dyDescent="0.25">
      <c r="A69" s="55">
        <v>39753</v>
      </c>
      <c r="B69" s="50">
        <v>23.257488999999996</v>
      </c>
      <c r="C69" s="50">
        <v>58.508511000000013</v>
      </c>
      <c r="D69" s="50">
        <v>81.766000000000005</v>
      </c>
    </row>
    <row r="70" spans="1:4" x14ac:dyDescent="0.25">
      <c r="A70" s="55">
        <v>39783</v>
      </c>
      <c r="B70" s="50">
        <v>25.395483999999996</v>
      </c>
      <c r="C70" s="50">
        <v>58.00451600000001</v>
      </c>
      <c r="D70" s="50">
        <v>83.4</v>
      </c>
    </row>
    <row r="71" spans="1:4" x14ac:dyDescent="0.25">
      <c r="A71" s="55">
        <v>39814</v>
      </c>
      <c r="B71" s="50">
        <v>27.662958</v>
      </c>
      <c r="C71" s="50">
        <v>57.001041999999998</v>
      </c>
      <c r="D71" s="50">
        <v>84.664000000000001</v>
      </c>
    </row>
    <row r="72" spans="1:4" x14ac:dyDescent="0.25">
      <c r="A72" s="55">
        <v>39845</v>
      </c>
      <c r="B72" s="50">
        <v>28.676282999999994</v>
      </c>
      <c r="C72" s="50">
        <v>58.155716999999996</v>
      </c>
      <c r="D72" s="50">
        <v>86.831999999999994</v>
      </c>
    </row>
    <row r="73" spans="1:4" x14ac:dyDescent="0.25">
      <c r="A73" s="55">
        <v>39873</v>
      </c>
      <c r="B73" s="50">
        <v>29.556803999999996</v>
      </c>
      <c r="C73" s="50">
        <v>59.559196</v>
      </c>
      <c r="D73" s="50">
        <v>89.116</v>
      </c>
    </row>
    <row r="74" spans="1:4" x14ac:dyDescent="0.25">
      <c r="A74" s="55">
        <v>39904</v>
      </c>
      <c r="B74" s="50">
        <v>30.639358999999995</v>
      </c>
      <c r="C74" s="50">
        <v>58.022641000000007</v>
      </c>
      <c r="D74" s="50">
        <v>88.662000000000006</v>
      </c>
    </row>
    <row r="75" spans="1:4" x14ac:dyDescent="0.25">
      <c r="A75" s="55">
        <v>39934</v>
      </c>
      <c r="B75" s="50">
        <v>32.044774999999994</v>
      </c>
      <c r="C75" s="50">
        <v>55.571225000000005</v>
      </c>
      <c r="D75" s="50">
        <v>87.616</v>
      </c>
    </row>
    <row r="76" spans="1:4" x14ac:dyDescent="0.25">
      <c r="A76" s="55">
        <v>39965</v>
      </c>
      <c r="B76" s="50">
        <v>33.333682000000003</v>
      </c>
      <c r="C76" s="50">
        <v>53.546317999999992</v>
      </c>
      <c r="D76" s="50">
        <v>86.88</v>
      </c>
    </row>
    <row r="77" spans="1:4" x14ac:dyDescent="0.25">
      <c r="A77" s="55">
        <v>39995</v>
      </c>
      <c r="B77" s="50">
        <v>33.699534999999997</v>
      </c>
      <c r="C77" s="50">
        <v>51.751464999999996</v>
      </c>
      <c r="D77" s="50">
        <v>85.450999999999993</v>
      </c>
    </row>
    <row r="78" spans="1:4" x14ac:dyDescent="0.25">
      <c r="A78" s="55">
        <v>40026</v>
      </c>
      <c r="B78" s="50">
        <v>33.661929000000001</v>
      </c>
      <c r="C78" s="50">
        <v>49.850071</v>
      </c>
      <c r="D78" s="50">
        <v>83.512</v>
      </c>
    </row>
    <row r="79" spans="1:4" x14ac:dyDescent="0.25">
      <c r="A79" s="55">
        <v>40057</v>
      </c>
      <c r="B79" s="50">
        <v>33.529367000000001</v>
      </c>
      <c r="C79" s="50">
        <v>48.073632999999994</v>
      </c>
      <c r="D79" s="50">
        <v>81.602999999999994</v>
      </c>
    </row>
    <row r="80" spans="1:4" x14ac:dyDescent="0.25">
      <c r="A80" s="55">
        <v>40087</v>
      </c>
      <c r="B80" s="50">
        <v>32.876973999999997</v>
      </c>
      <c r="C80" s="50">
        <v>46.312025999999996</v>
      </c>
      <c r="D80" s="50">
        <v>79.188999999999993</v>
      </c>
    </row>
    <row r="81" spans="1:5" x14ac:dyDescent="0.25">
      <c r="A81" s="55">
        <v>40118</v>
      </c>
      <c r="B81" s="50">
        <v>32.198242999999998</v>
      </c>
      <c r="C81" s="50">
        <v>45.344757000000008</v>
      </c>
      <c r="D81" s="50">
        <v>77.543000000000006</v>
      </c>
    </row>
    <row r="82" spans="1:5" x14ac:dyDescent="0.25">
      <c r="A82" s="55">
        <v>40148</v>
      </c>
      <c r="B82" s="50">
        <v>31.063816999999997</v>
      </c>
      <c r="C82" s="50">
        <v>45.909182999999999</v>
      </c>
      <c r="D82" s="50">
        <v>76.972999999999999</v>
      </c>
    </row>
    <row r="83" spans="1:5" x14ac:dyDescent="0.25">
      <c r="A83" s="55">
        <v>40179</v>
      </c>
      <c r="B83" s="50">
        <v>29.675450999999999</v>
      </c>
      <c r="C83" s="50">
        <v>46.751549000000011</v>
      </c>
      <c r="D83" s="50">
        <v>76.427000000000007</v>
      </c>
    </row>
    <row r="84" spans="1:5" x14ac:dyDescent="0.25">
      <c r="A84" s="55">
        <v>40210</v>
      </c>
      <c r="B84" s="50">
        <v>29.404301</v>
      </c>
      <c r="C84" s="50">
        <v>45.496698999999992</v>
      </c>
      <c r="D84" s="50">
        <v>74.900999999999996</v>
      </c>
    </row>
    <row r="85" spans="1:5" x14ac:dyDescent="0.25">
      <c r="A85" s="55">
        <v>40238</v>
      </c>
      <c r="B85" s="50">
        <v>29.247811000000002</v>
      </c>
      <c r="C85" s="50">
        <v>44.709188999999995</v>
      </c>
      <c r="D85" s="50">
        <v>73.956999999999994</v>
      </c>
    </row>
    <row r="86" spans="1:5" x14ac:dyDescent="0.25">
      <c r="A86" s="55">
        <v>40269</v>
      </c>
      <c r="B86" s="50">
        <v>28.726458722</v>
      </c>
      <c r="C86" s="50">
        <v>47.225541277999994</v>
      </c>
      <c r="D86" s="50">
        <v>75.951999999999998</v>
      </c>
      <c r="E86" s="9"/>
    </row>
    <row r="87" spans="1:5" x14ac:dyDescent="0.25">
      <c r="A87" s="55">
        <v>40299</v>
      </c>
      <c r="B87" s="50">
        <v>28.523264147000003</v>
      </c>
      <c r="C87" s="50">
        <v>51.146735852999996</v>
      </c>
      <c r="D87" s="50">
        <v>79.67</v>
      </c>
      <c r="E87" s="9"/>
    </row>
    <row r="88" spans="1:5" x14ac:dyDescent="0.25">
      <c r="A88" s="55">
        <v>40330</v>
      </c>
      <c r="B88" s="50">
        <v>28.217345790000003</v>
      </c>
      <c r="C88" s="50">
        <v>55.089654209999999</v>
      </c>
      <c r="D88" s="50">
        <v>83.307000000000002</v>
      </c>
      <c r="E88" s="9"/>
    </row>
    <row r="89" spans="1:5" x14ac:dyDescent="0.25">
      <c r="A89" s="55">
        <v>40360</v>
      </c>
      <c r="B89" s="50">
        <v>29.707236732000002</v>
      </c>
      <c r="C89" s="50">
        <v>57.406763268000006</v>
      </c>
      <c r="D89" s="50">
        <v>87.114000000000004</v>
      </c>
      <c r="E89" s="9"/>
    </row>
    <row r="90" spans="1:5" x14ac:dyDescent="0.25">
      <c r="A90" s="55">
        <v>40391</v>
      </c>
      <c r="B90" s="50">
        <v>31.608402076000001</v>
      </c>
      <c r="C90" s="50">
        <v>58.721597923999994</v>
      </c>
      <c r="D90" s="50">
        <v>90.33</v>
      </c>
      <c r="E90" s="9"/>
    </row>
    <row r="91" spans="1:5" x14ac:dyDescent="0.25">
      <c r="A91" s="55">
        <v>40422</v>
      </c>
      <c r="B91" s="50">
        <v>34.110890633000004</v>
      </c>
      <c r="C91" s="50">
        <v>58.978109366999995</v>
      </c>
      <c r="D91" s="50">
        <v>93.088999999999999</v>
      </c>
      <c r="E91" s="9"/>
    </row>
    <row r="92" spans="1:5" x14ac:dyDescent="0.25">
      <c r="A92" s="55">
        <v>40452</v>
      </c>
      <c r="B92" s="50">
        <v>36.579897733999999</v>
      </c>
      <c r="C92" s="50">
        <v>59.447102266000002</v>
      </c>
      <c r="D92" s="50">
        <v>96.027000000000001</v>
      </c>
      <c r="E92" s="9"/>
    </row>
    <row r="93" spans="1:5" x14ac:dyDescent="0.25">
      <c r="A93" s="55">
        <v>40483</v>
      </c>
      <c r="B93" s="50">
        <v>38.766556939000004</v>
      </c>
      <c r="C93" s="50">
        <v>60.370443060999996</v>
      </c>
      <c r="D93" s="50">
        <v>99.137</v>
      </c>
      <c r="E93" s="9"/>
    </row>
    <row r="94" spans="1:5" x14ac:dyDescent="0.25">
      <c r="A94" s="55">
        <v>40513</v>
      </c>
      <c r="B94" s="50">
        <v>41.217281498999995</v>
      </c>
      <c r="C94" s="50">
        <v>60.892718501000004</v>
      </c>
      <c r="D94" s="50">
        <v>102.11</v>
      </c>
      <c r="E94" s="9"/>
    </row>
    <row r="95" spans="1:5" x14ac:dyDescent="0.25">
      <c r="A95" s="55">
        <v>40544</v>
      </c>
      <c r="B95" s="50">
        <v>43.565737593000001</v>
      </c>
      <c r="C95" s="50">
        <v>61.096262407000005</v>
      </c>
      <c r="D95" s="50">
        <v>104.66200000000001</v>
      </c>
      <c r="E95" s="9"/>
    </row>
    <row r="96" spans="1:5" x14ac:dyDescent="0.25">
      <c r="A96" s="55">
        <v>40575</v>
      </c>
      <c r="B96" s="50">
        <v>45.672259105999998</v>
      </c>
      <c r="C96" s="50">
        <v>60.469740893999997</v>
      </c>
      <c r="D96" s="50">
        <v>106.142</v>
      </c>
      <c r="E96" s="9"/>
    </row>
    <row r="97" spans="1:5" x14ac:dyDescent="0.25">
      <c r="A97" s="55">
        <v>40603</v>
      </c>
      <c r="B97" s="50">
        <v>48.181644517000002</v>
      </c>
      <c r="C97" s="50">
        <v>60.994355483</v>
      </c>
      <c r="D97" s="50">
        <v>109.176</v>
      </c>
      <c r="E97" s="9"/>
    </row>
    <row r="98" spans="1:5" x14ac:dyDescent="0.25">
      <c r="A98" s="55">
        <v>40634</v>
      </c>
      <c r="B98" s="50">
        <v>50.242627693999999</v>
      </c>
      <c r="C98" s="50">
        <v>60.403372306000001</v>
      </c>
      <c r="D98" s="50">
        <v>110.646</v>
      </c>
      <c r="E98" s="9"/>
    </row>
    <row r="99" spans="1:5" x14ac:dyDescent="0.25">
      <c r="A99" s="55">
        <v>40664</v>
      </c>
      <c r="B99" s="50">
        <v>51.463268401000001</v>
      </c>
      <c r="C99" s="50">
        <v>60.526731598999994</v>
      </c>
      <c r="D99" s="50">
        <v>111.99</v>
      </c>
      <c r="E99" s="9"/>
    </row>
    <row r="100" spans="1:5" x14ac:dyDescent="0.25">
      <c r="A100" s="55">
        <v>40695</v>
      </c>
      <c r="B100" s="50">
        <v>54.049680133999999</v>
      </c>
      <c r="C100" s="50">
        <v>58.121319866000007</v>
      </c>
      <c r="D100" s="50">
        <v>112.17100000000001</v>
      </c>
      <c r="E100" s="9"/>
    </row>
    <row r="101" spans="1:5" x14ac:dyDescent="0.25">
      <c r="A101" s="55">
        <v>40725</v>
      </c>
      <c r="B101" s="50">
        <v>55.177639427000003</v>
      </c>
      <c r="C101" s="50">
        <v>57.375360572999995</v>
      </c>
      <c r="D101" s="50">
        <v>112.553</v>
      </c>
      <c r="E101" s="9"/>
    </row>
    <row r="102" spans="1:5" x14ac:dyDescent="0.25">
      <c r="A102" s="55">
        <v>40756</v>
      </c>
      <c r="B102" s="50">
        <v>56.476636034999999</v>
      </c>
      <c r="C102" s="50">
        <v>58.591363964999999</v>
      </c>
      <c r="D102" s="50">
        <v>115.068</v>
      </c>
      <c r="E102" s="9"/>
    </row>
    <row r="103" spans="1:5" x14ac:dyDescent="0.25">
      <c r="A103" s="55">
        <v>40787</v>
      </c>
      <c r="B103" s="50">
        <v>57.176907704999998</v>
      </c>
      <c r="C103" s="50">
        <v>59.690092295000007</v>
      </c>
      <c r="D103" s="50">
        <v>116.867</v>
      </c>
      <c r="E103" s="9"/>
    </row>
    <row r="104" spans="1:5" x14ac:dyDescent="0.25">
      <c r="A104" s="55">
        <v>40817</v>
      </c>
      <c r="B104" s="50">
        <v>57.812682135000003</v>
      </c>
      <c r="C104" s="50">
        <v>60.570317864999993</v>
      </c>
      <c r="D104" s="50">
        <v>118.383</v>
      </c>
      <c r="E104" s="9"/>
    </row>
    <row r="105" spans="1:5" x14ac:dyDescent="0.25">
      <c r="A105" s="55">
        <v>40848</v>
      </c>
      <c r="B105" s="50">
        <v>59.302433164999997</v>
      </c>
      <c r="C105" s="50">
        <v>59.582566835000009</v>
      </c>
      <c r="D105" s="50">
        <v>118.88500000000001</v>
      </c>
      <c r="E105" s="9"/>
    </row>
    <row r="106" spans="1:5" x14ac:dyDescent="0.25">
      <c r="A106" s="55">
        <v>40878</v>
      </c>
      <c r="B106" s="50">
        <v>60.689857687</v>
      </c>
      <c r="C106" s="50">
        <v>59.836142312999996</v>
      </c>
      <c r="D106" s="50">
        <v>120.526</v>
      </c>
      <c r="E106" s="9"/>
    </row>
    <row r="107" spans="1:5" x14ac:dyDescent="0.25">
      <c r="A107" s="55">
        <v>40909</v>
      </c>
      <c r="B107" s="50">
        <v>62.072371564000001</v>
      </c>
      <c r="C107" s="50">
        <v>57.384628435999993</v>
      </c>
      <c r="D107" s="50">
        <v>119.45699999999999</v>
      </c>
      <c r="E107" s="9"/>
    </row>
    <row r="108" spans="1:5" x14ac:dyDescent="0.25">
      <c r="A108" s="55">
        <v>40940</v>
      </c>
      <c r="B108" s="50">
        <v>62.485847087000003</v>
      </c>
      <c r="C108" s="50">
        <v>58.018152913000002</v>
      </c>
      <c r="D108" s="50">
        <v>120.504</v>
      </c>
      <c r="E108" s="9"/>
    </row>
    <row r="109" spans="1:5" x14ac:dyDescent="0.25">
      <c r="A109" s="55">
        <v>40969</v>
      </c>
      <c r="B109" s="50">
        <v>62.772104179000003</v>
      </c>
      <c r="C109" s="50">
        <v>57.021895820999994</v>
      </c>
      <c r="D109" s="50">
        <v>119.794</v>
      </c>
      <c r="E109" s="9"/>
    </row>
    <row r="110" spans="1:5" x14ac:dyDescent="0.25">
      <c r="A110" s="55">
        <v>41000</v>
      </c>
      <c r="B110" s="50">
        <v>62.204869195000001</v>
      </c>
      <c r="C110" s="50">
        <v>57.894130805000003</v>
      </c>
      <c r="D110" s="50">
        <v>120.099</v>
      </c>
      <c r="E110" s="9"/>
    </row>
    <row r="111" spans="1:5" x14ac:dyDescent="0.25">
      <c r="A111" s="55">
        <v>41030</v>
      </c>
      <c r="B111" s="50">
        <v>62.982887501999997</v>
      </c>
      <c r="C111" s="50">
        <v>56.779112498000003</v>
      </c>
      <c r="D111" s="50">
        <v>119.762</v>
      </c>
      <c r="E111" s="9"/>
    </row>
    <row r="112" spans="1:5" x14ac:dyDescent="0.25">
      <c r="A112" s="55">
        <v>41061</v>
      </c>
      <c r="B112" s="50">
        <v>61.978989491999997</v>
      </c>
      <c r="C112" s="50">
        <v>58.555010508000009</v>
      </c>
      <c r="D112" s="50">
        <v>120.53400000000001</v>
      </c>
      <c r="E112" s="9"/>
    </row>
    <row r="113" spans="1:5" x14ac:dyDescent="0.25">
      <c r="A113" s="55">
        <v>41091</v>
      </c>
      <c r="B113" s="50">
        <v>62.089550721000002</v>
      </c>
      <c r="C113" s="50">
        <v>58.466449278999995</v>
      </c>
      <c r="D113" s="50">
        <v>120.556</v>
      </c>
      <c r="E113" s="9"/>
    </row>
    <row r="114" spans="1:5" x14ac:dyDescent="0.25">
      <c r="A114" s="55">
        <v>41122</v>
      </c>
      <c r="B114" s="50">
        <v>61.724818618</v>
      </c>
      <c r="C114" s="50">
        <v>57.033181381999995</v>
      </c>
      <c r="D114" s="50">
        <v>118.758</v>
      </c>
      <c r="E114" s="9"/>
    </row>
    <row r="115" spans="1:5" x14ac:dyDescent="0.25">
      <c r="A115" s="55">
        <v>41153</v>
      </c>
      <c r="B115" s="50">
        <v>61.217120422999997</v>
      </c>
      <c r="C115" s="50">
        <v>55.457879577</v>
      </c>
      <c r="D115" s="50">
        <v>116.675</v>
      </c>
      <c r="E115" s="9"/>
    </row>
    <row r="116" spans="1:5" x14ac:dyDescent="0.25">
      <c r="A116" s="55">
        <v>41183</v>
      </c>
      <c r="B116" s="50">
        <v>60.440093539999999</v>
      </c>
      <c r="C116" s="50">
        <v>54.815906460000001</v>
      </c>
      <c r="D116" s="50">
        <v>115.256</v>
      </c>
      <c r="E116" s="9"/>
    </row>
    <row r="117" spans="1:5" x14ac:dyDescent="0.25">
      <c r="A117" s="55">
        <v>41214</v>
      </c>
      <c r="B117" s="50">
        <v>58.739684080000004</v>
      </c>
      <c r="C117" s="50">
        <v>56.039315919999993</v>
      </c>
      <c r="D117" s="50">
        <v>114.779</v>
      </c>
      <c r="E117" s="9"/>
    </row>
    <row r="118" spans="1:5" x14ac:dyDescent="0.25">
      <c r="A118" s="55">
        <v>41244</v>
      </c>
      <c r="B118" s="50">
        <v>56.201406067000001</v>
      </c>
      <c r="C118" s="50">
        <v>57.382593933000003</v>
      </c>
      <c r="D118" s="50">
        <v>113.584</v>
      </c>
      <c r="E118" s="9"/>
    </row>
    <row r="119" spans="1:5" x14ac:dyDescent="0.25">
      <c r="A119" s="55">
        <v>41275</v>
      </c>
      <c r="B119" s="50">
        <v>54.185997870000001</v>
      </c>
      <c r="C119" s="50">
        <v>60.515002129999992</v>
      </c>
      <c r="D119" s="50">
        <v>114.70099999999999</v>
      </c>
      <c r="E119" s="9"/>
    </row>
    <row r="120" spans="1:5" x14ac:dyDescent="0.25">
      <c r="A120" s="55">
        <v>41306</v>
      </c>
      <c r="B120" s="50">
        <v>53.479864028000001</v>
      </c>
      <c r="C120" s="50">
        <v>61.342135972000001</v>
      </c>
      <c r="D120" s="50">
        <v>114.822</v>
      </c>
      <c r="E120" s="9"/>
    </row>
    <row r="121" spans="1:5" x14ac:dyDescent="0.25">
      <c r="A121" s="55">
        <v>41334</v>
      </c>
      <c r="B121" s="50">
        <v>53.116645247000001</v>
      </c>
      <c r="C121" s="50">
        <v>62.625354753000003</v>
      </c>
      <c r="D121" s="50">
        <v>115.742</v>
      </c>
      <c r="E121" s="9"/>
    </row>
    <row r="122" spans="1:5" x14ac:dyDescent="0.25">
      <c r="A122" s="55">
        <v>41365</v>
      </c>
      <c r="B122" s="50">
        <v>53.681927231000003</v>
      </c>
      <c r="C122" s="50">
        <v>62.277072769</v>
      </c>
      <c r="D122" s="50">
        <v>115.959</v>
      </c>
      <c r="E122" s="9"/>
    </row>
    <row r="123" spans="1:5" x14ac:dyDescent="0.25">
      <c r="A123" s="55">
        <v>41395</v>
      </c>
      <c r="B123" s="50">
        <v>53.64036437</v>
      </c>
      <c r="C123" s="50">
        <v>62.657635630000001</v>
      </c>
      <c r="D123" s="50">
        <v>116.298</v>
      </c>
      <c r="E123" s="9"/>
    </row>
    <row r="124" spans="1:5" x14ac:dyDescent="0.25">
      <c r="A124" s="55">
        <v>41426</v>
      </c>
      <c r="B124" s="50">
        <v>54.734021167999998</v>
      </c>
      <c r="C124" s="50">
        <v>60.853978831999996</v>
      </c>
      <c r="D124" s="50">
        <v>115.58799999999999</v>
      </c>
      <c r="E124" s="9"/>
    </row>
    <row r="125" spans="1:5" x14ac:dyDescent="0.25">
      <c r="A125" s="55">
        <v>41456</v>
      </c>
      <c r="B125" s="50">
        <v>55.135260701999997</v>
      </c>
      <c r="C125" s="50">
        <v>60.399739298</v>
      </c>
      <c r="D125" s="50">
        <v>115.535</v>
      </c>
      <c r="E125" s="9"/>
    </row>
    <row r="126" spans="1:5" x14ac:dyDescent="0.25">
      <c r="A126" s="55">
        <v>41487</v>
      </c>
      <c r="B126" s="50">
        <v>55.542859641</v>
      </c>
      <c r="C126" s="50">
        <v>61.401140359000003</v>
      </c>
      <c r="D126" s="50">
        <v>116.944</v>
      </c>
      <c r="E126" s="9"/>
    </row>
    <row r="127" spans="1:5" x14ac:dyDescent="0.25">
      <c r="A127" s="55">
        <v>41518</v>
      </c>
      <c r="B127" s="50">
        <v>55.664814767000003</v>
      </c>
      <c r="C127" s="50">
        <v>63.563185232999992</v>
      </c>
      <c r="D127" s="50">
        <v>119.22799999999999</v>
      </c>
      <c r="E127" s="9"/>
    </row>
    <row r="128" spans="1:5" x14ac:dyDescent="0.25">
      <c r="A128" s="55">
        <v>41548</v>
      </c>
      <c r="B128" s="50">
        <v>56.416024194999999</v>
      </c>
      <c r="C128" s="50">
        <v>64.293975805000002</v>
      </c>
      <c r="D128" s="50">
        <v>120.71</v>
      </c>
      <c r="E128" s="9"/>
    </row>
    <row r="129" spans="1:5" x14ac:dyDescent="0.25">
      <c r="A129" s="55">
        <v>41579</v>
      </c>
      <c r="B129" s="50">
        <v>58.356519014</v>
      </c>
      <c r="C129" s="50">
        <v>64.002480985999995</v>
      </c>
      <c r="D129" s="50">
        <v>122.35899999999999</v>
      </c>
      <c r="E129" s="9"/>
    </row>
    <row r="130" spans="1:5" x14ac:dyDescent="0.25">
      <c r="A130" s="55">
        <v>41609</v>
      </c>
      <c r="B130" s="50">
        <v>60.978536449000003</v>
      </c>
      <c r="C130" s="50">
        <v>63.527463550999997</v>
      </c>
      <c r="D130" s="50">
        <v>124.506</v>
      </c>
      <c r="E130" s="9"/>
    </row>
    <row r="131" spans="1:5" x14ac:dyDescent="0.25">
      <c r="A131" s="55">
        <v>41640</v>
      </c>
      <c r="B131" s="50">
        <v>63.247006407999997</v>
      </c>
      <c r="C131" s="50">
        <v>63.473993592000006</v>
      </c>
      <c r="D131" s="50">
        <v>126.721</v>
      </c>
      <c r="E131" s="9"/>
    </row>
    <row r="132" spans="1:5" x14ac:dyDescent="0.25">
      <c r="A132" s="55">
        <v>41671</v>
      </c>
      <c r="B132" s="50">
        <v>65.353069841000007</v>
      </c>
      <c r="C132" s="50">
        <v>63.56293015899999</v>
      </c>
      <c r="D132" s="50">
        <v>128.916</v>
      </c>
      <c r="E132" s="9"/>
    </row>
    <row r="133" spans="1:5" x14ac:dyDescent="0.25">
      <c r="A133" s="55">
        <v>41699</v>
      </c>
      <c r="B133" s="50">
        <v>67.520453371000002</v>
      </c>
      <c r="C133" s="50">
        <v>62.716546628999993</v>
      </c>
      <c r="D133" s="50">
        <v>130.23699999999999</v>
      </c>
      <c r="E133" s="9"/>
    </row>
    <row r="134" spans="1:5" x14ac:dyDescent="0.25">
      <c r="A134" s="55">
        <v>41730</v>
      </c>
      <c r="B134" s="50">
        <v>69.188857577999997</v>
      </c>
      <c r="C134" s="50">
        <v>61.565142421999994</v>
      </c>
      <c r="D134" s="50">
        <v>130.75399999999999</v>
      </c>
      <c r="E134" s="9"/>
    </row>
    <row r="135" spans="1:5" x14ac:dyDescent="0.25">
      <c r="A135" s="55">
        <v>41760</v>
      </c>
      <c r="B135" s="50">
        <v>70.794174312999999</v>
      </c>
      <c r="C135" s="50">
        <v>59.556825687</v>
      </c>
      <c r="D135" s="50">
        <v>130.351</v>
      </c>
      <c r="E135" s="9"/>
    </row>
    <row r="136" spans="1:5" x14ac:dyDescent="0.25">
      <c r="A136" s="55">
        <v>41791</v>
      </c>
      <c r="B136" s="50">
        <v>71.679700312999998</v>
      </c>
      <c r="C136" s="50">
        <v>58.74629968699999</v>
      </c>
      <c r="D136" s="50">
        <v>130.42599999999999</v>
      </c>
      <c r="E136" s="9"/>
    </row>
    <row r="137" spans="1:5" x14ac:dyDescent="0.25">
      <c r="A137" s="55">
        <v>41821</v>
      </c>
      <c r="B137" s="50">
        <v>72.402350670999994</v>
      </c>
      <c r="C137" s="50">
        <v>58.415649329000018</v>
      </c>
      <c r="D137" s="50">
        <v>130.81800000000001</v>
      </c>
      <c r="E137" s="9"/>
    </row>
    <row r="138" spans="1:5" x14ac:dyDescent="0.25">
      <c r="A138" s="55">
        <v>41852</v>
      </c>
      <c r="B138" s="50">
        <v>72.515385434999999</v>
      </c>
      <c r="C138" s="50">
        <v>57.029614564999989</v>
      </c>
      <c r="D138" s="50">
        <v>129.54499999999999</v>
      </c>
      <c r="E138" s="9"/>
    </row>
    <row r="139" spans="1:5" x14ac:dyDescent="0.25">
      <c r="A139" s="55">
        <v>41883</v>
      </c>
      <c r="B139" s="50">
        <v>72.456233921000006</v>
      </c>
      <c r="C139" s="50">
        <v>56.432766079000004</v>
      </c>
      <c r="D139" s="50">
        <v>128.88900000000001</v>
      </c>
      <c r="E139" s="9"/>
    </row>
    <row r="140" spans="1:5" x14ac:dyDescent="0.25">
      <c r="A140" s="55">
        <v>41913</v>
      </c>
      <c r="B140" s="50">
        <v>72.217899019000001</v>
      </c>
      <c r="C140" s="50">
        <v>55.654100980999999</v>
      </c>
      <c r="D140" s="50">
        <v>127.872</v>
      </c>
      <c r="E140" s="9"/>
    </row>
    <row r="141" spans="1:5" x14ac:dyDescent="0.25">
      <c r="A141" s="55">
        <v>41944</v>
      </c>
      <c r="B141" s="50">
        <v>71.105690589000005</v>
      </c>
      <c r="C141" s="50">
        <v>55.175309411000001</v>
      </c>
      <c r="D141" s="50">
        <v>126.28100000000001</v>
      </c>
      <c r="E141" s="9"/>
    </row>
    <row r="142" spans="1:5" x14ac:dyDescent="0.25">
      <c r="A142" s="55">
        <v>41974</v>
      </c>
      <c r="B142" s="50">
        <v>69.650629143000003</v>
      </c>
      <c r="C142" s="50">
        <v>54.796370856999999</v>
      </c>
      <c r="D142" s="50">
        <v>124.447</v>
      </c>
      <c r="E142" s="9"/>
    </row>
    <row r="143" spans="1:5" x14ac:dyDescent="0.25">
      <c r="A143" s="55">
        <v>42005</v>
      </c>
      <c r="B143" s="50">
        <v>68.204283188999995</v>
      </c>
      <c r="C143" s="50">
        <v>54.394716811000009</v>
      </c>
      <c r="D143" s="50">
        <v>122.599</v>
      </c>
      <c r="E143" s="9"/>
    </row>
    <row r="144" spans="1:5" x14ac:dyDescent="0.25">
      <c r="A144" s="55">
        <v>42036</v>
      </c>
      <c r="B144" s="50">
        <v>66.362672411000005</v>
      </c>
      <c r="C144" s="50">
        <v>54.277327588999995</v>
      </c>
      <c r="D144" s="50">
        <v>120.64</v>
      </c>
      <c r="E144" s="9"/>
    </row>
    <row r="145" spans="1:5" x14ac:dyDescent="0.25">
      <c r="A145" s="55">
        <v>42064</v>
      </c>
      <c r="B145" s="50">
        <v>64.221372392000006</v>
      </c>
      <c r="C145" s="50">
        <v>53.598627607999987</v>
      </c>
      <c r="D145" s="50">
        <v>117.82</v>
      </c>
      <c r="E145" s="9"/>
    </row>
    <row r="146" spans="1:5" x14ac:dyDescent="0.25">
      <c r="A146" s="55">
        <v>42095</v>
      </c>
      <c r="B146" s="50">
        <v>62.435183359</v>
      </c>
      <c r="C146" s="50">
        <v>52.290816640999999</v>
      </c>
      <c r="D146" s="50">
        <v>114.726</v>
      </c>
      <c r="E146" s="9"/>
    </row>
    <row r="147" spans="1:5" x14ac:dyDescent="0.25">
      <c r="A147" s="55">
        <v>42125</v>
      </c>
      <c r="B147" s="50">
        <v>60.561440935</v>
      </c>
      <c r="C147" s="50">
        <v>51.499559065000007</v>
      </c>
      <c r="D147" s="50">
        <v>112.06100000000001</v>
      </c>
      <c r="E147" s="9"/>
    </row>
    <row r="148" spans="1:5" x14ac:dyDescent="0.25">
      <c r="A148" s="55">
        <v>42156</v>
      </c>
      <c r="B148" s="50">
        <v>58.294312601999998</v>
      </c>
      <c r="C148" s="50">
        <v>52.480687398000008</v>
      </c>
      <c r="D148" s="50">
        <v>110.77500000000001</v>
      </c>
      <c r="E148" s="9"/>
    </row>
    <row r="149" spans="1:5" x14ac:dyDescent="0.25">
      <c r="A149" s="55">
        <v>42186</v>
      </c>
      <c r="B149" s="50">
        <v>55.584879033</v>
      </c>
      <c r="C149" s="50">
        <v>53.891120966999999</v>
      </c>
      <c r="D149" s="50">
        <v>109.476</v>
      </c>
      <c r="E149" s="9"/>
    </row>
    <row r="150" spans="1:5" x14ac:dyDescent="0.25">
      <c r="A150" s="55">
        <v>42217</v>
      </c>
      <c r="B150" s="50">
        <v>53.870009598000003</v>
      </c>
      <c r="C150" s="50">
        <v>54.706990401999995</v>
      </c>
      <c r="D150" s="50">
        <v>108.577</v>
      </c>
      <c r="E150" s="9"/>
    </row>
    <row r="151" spans="1:5" x14ac:dyDescent="0.25">
      <c r="A151" s="55">
        <v>42248</v>
      </c>
      <c r="B151" s="50">
        <v>53.430630106999999</v>
      </c>
      <c r="C151" s="50">
        <v>54.056369892999996</v>
      </c>
      <c r="D151" s="50">
        <v>107.48699999999999</v>
      </c>
      <c r="E151" s="9"/>
    </row>
    <row r="152" spans="1:5" x14ac:dyDescent="0.25">
      <c r="A152" s="55">
        <v>42278</v>
      </c>
      <c r="B152" s="50">
        <v>52.284397755999997</v>
      </c>
      <c r="C152" s="50">
        <v>53.941602244000002</v>
      </c>
      <c r="D152" s="50">
        <v>106.226</v>
      </c>
      <c r="E152" s="9"/>
    </row>
    <row r="153" spans="1:5" x14ac:dyDescent="0.25">
      <c r="A153" s="55">
        <v>42309</v>
      </c>
      <c r="B153" s="50">
        <v>51.318730408</v>
      </c>
      <c r="C153" s="50">
        <v>53.925269591999999</v>
      </c>
      <c r="D153" s="50">
        <v>105.244</v>
      </c>
      <c r="E153" s="9"/>
    </row>
    <row r="154" spans="1:5" x14ac:dyDescent="0.25">
      <c r="A154" s="55">
        <v>42339</v>
      </c>
      <c r="B154" s="50">
        <v>51.064314455999998</v>
      </c>
      <c r="C154" s="50">
        <v>51.663685543999996</v>
      </c>
      <c r="D154" s="50">
        <v>102.72799999999999</v>
      </c>
      <c r="E154" s="9"/>
    </row>
    <row r="155" spans="1:5" x14ac:dyDescent="0.25">
      <c r="A155" s="55">
        <v>42370</v>
      </c>
      <c r="B155" s="50">
        <v>50.520940105000001</v>
      </c>
      <c r="C155" s="50">
        <v>49.774059895000001</v>
      </c>
      <c r="D155" s="50">
        <v>100.295</v>
      </c>
      <c r="E155" s="9"/>
    </row>
    <row r="156" spans="1:5" x14ac:dyDescent="0.25">
      <c r="A156" s="55">
        <v>42401</v>
      </c>
      <c r="B156" s="50">
        <v>49.950638103999999</v>
      </c>
      <c r="C156" s="50">
        <v>48.392361896000004</v>
      </c>
      <c r="D156" s="50">
        <v>98.343000000000004</v>
      </c>
      <c r="E156" s="9"/>
    </row>
    <row r="157" spans="1:5" x14ac:dyDescent="0.25">
      <c r="A157" s="55">
        <v>42430</v>
      </c>
      <c r="B157" s="50">
        <v>48.454196752000001</v>
      </c>
      <c r="C157" s="50">
        <v>49.683803248000004</v>
      </c>
      <c r="D157" s="50">
        <v>98.138000000000005</v>
      </c>
      <c r="E157" s="9"/>
    </row>
    <row r="158" spans="1:5" x14ac:dyDescent="0.25">
      <c r="A158" s="55">
        <v>42461</v>
      </c>
      <c r="B158" s="50">
        <v>47.095055346999999</v>
      </c>
      <c r="C158" s="50">
        <v>51.913944653000001</v>
      </c>
      <c r="D158" s="50">
        <v>99.009</v>
      </c>
      <c r="E158" s="9"/>
    </row>
    <row r="159" spans="1:5" x14ac:dyDescent="0.25">
      <c r="A159" s="55">
        <v>42491</v>
      </c>
      <c r="B159" s="50">
        <v>46.372040581999997</v>
      </c>
      <c r="C159" s="50">
        <v>53.535959418000004</v>
      </c>
      <c r="D159" s="50">
        <v>99.908000000000001</v>
      </c>
      <c r="E159" s="9"/>
    </row>
    <row r="160" spans="1:5" x14ac:dyDescent="0.25">
      <c r="A160" s="55">
        <v>42522</v>
      </c>
      <c r="B160" s="50">
        <v>46.514275824000002</v>
      </c>
      <c r="C160" s="50">
        <v>53.120724176000003</v>
      </c>
      <c r="D160" s="50">
        <v>99.635000000000005</v>
      </c>
      <c r="E160" s="9"/>
    </row>
    <row r="161" spans="1:5" x14ac:dyDescent="0.25">
      <c r="A161" s="55">
        <v>42552</v>
      </c>
      <c r="B161" s="50">
        <v>47.226678737</v>
      </c>
      <c r="C161" s="50">
        <v>52.340321262999993</v>
      </c>
      <c r="D161" s="50">
        <v>99.566999999999993</v>
      </c>
      <c r="E161" s="9"/>
    </row>
    <row r="162" spans="1:5" x14ac:dyDescent="0.25">
      <c r="A162" s="55">
        <v>42583</v>
      </c>
      <c r="B162" s="50">
        <v>47.677728213999998</v>
      </c>
      <c r="C162" s="50">
        <v>52.512271785999999</v>
      </c>
      <c r="D162" s="50">
        <v>100.19</v>
      </c>
      <c r="E162" s="9"/>
    </row>
    <row r="163" spans="1:5" x14ac:dyDescent="0.25">
      <c r="A163" s="55">
        <v>42614</v>
      </c>
      <c r="B163" s="50">
        <v>47.187873064999998</v>
      </c>
      <c r="C163" s="50">
        <v>52.720126935000003</v>
      </c>
      <c r="D163" s="50">
        <v>99.908000000000001</v>
      </c>
      <c r="E163" s="9"/>
    </row>
    <row r="164" spans="1:5" x14ac:dyDescent="0.25">
      <c r="A164" s="55">
        <v>42644</v>
      </c>
      <c r="B164" s="50">
        <v>47.356939277999999</v>
      </c>
      <c r="C164" s="50">
        <v>53.160060721999997</v>
      </c>
      <c r="D164" s="50">
        <v>100.517</v>
      </c>
      <c r="E164" s="9"/>
    </row>
    <row r="165" spans="1:5" x14ac:dyDescent="0.25">
      <c r="A165" s="55">
        <v>42675</v>
      </c>
      <c r="B165" s="50">
        <v>47.870782128999998</v>
      </c>
      <c r="C165" s="50">
        <v>54.477217871000001</v>
      </c>
      <c r="D165" s="50">
        <v>102.348</v>
      </c>
      <c r="E165" s="9"/>
    </row>
    <row r="166" spans="1:5" x14ac:dyDescent="0.25">
      <c r="A166" s="55">
        <v>42705</v>
      </c>
      <c r="B166" s="50">
        <v>47.801055652999999</v>
      </c>
      <c r="C166" s="50">
        <v>58.691944346999996</v>
      </c>
      <c r="D166" s="50">
        <v>106.49299999999999</v>
      </c>
      <c r="E166" s="9"/>
    </row>
    <row r="167" spans="1:5" x14ac:dyDescent="0.25">
      <c r="A167" s="55">
        <v>42736</v>
      </c>
      <c r="B167" s="50">
        <v>48.1495307</v>
      </c>
      <c r="C167" s="50">
        <v>61.290469299999998</v>
      </c>
      <c r="D167" s="50">
        <v>109.44</v>
      </c>
      <c r="E167" s="9"/>
    </row>
    <row r="168" spans="1:5" x14ac:dyDescent="0.25">
      <c r="A168" s="55">
        <v>42767</v>
      </c>
      <c r="B168" s="50">
        <v>49.854546544999998</v>
      </c>
      <c r="C168" s="50">
        <v>62.427453454999998</v>
      </c>
      <c r="D168" s="50">
        <v>112.282</v>
      </c>
      <c r="E168" s="9"/>
    </row>
    <row r="169" spans="1:5" x14ac:dyDescent="0.25">
      <c r="A169" s="55">
        <v>42795</v>
      </c>
      <c r="B169" s="50">
        <v>53.078841994000001</v>
      </c>
      <c r="C169" s="50">
        <v>62.312158006000004</v>
      </c>
      <c r="D169" s="50">
        <v>115.39100000000001</v>
      </c>
      <c r="E169" s="9"/>
    </row>
    <row r="170" spans="1:5" x14ac:dyDescent="0.25">
      <c r="A170" s="55">
        <v>42826</v>
      </c>
      <c r="B170" s="50">
        <v>55.677227756000001</v>
      </c>
      <c r="C170" s="50">
        <v>61.380772244000006</v>
      </c>
      <c r="D170" s="50">
        <v>117.05800000000001</v>
      </c>
      <c r="E170" s="9"/>
    </row>
    <row r="171" spans="1:5" x14ac:dyDescent="0.25">
      <c r="A171" s="55">
        <v>42856</v>
      </c>
      <c r="B171" s="50">
        <v>57.729508946999999</v>
      </c>
      <c r="C171" s="50">
        <v>61.016491052999996</v>
      </c>
      <c r="D171" s="50">
        <v>118.746</v>
      </c>
      <c r="E171" s="9"/>
    </row>
    <row r="172" spans="1:5" x14ac:dyDescent="0.25">
      <c r="A172" s="55">
        <v>42887</v>
      </c>
      <c r="B172" s="50">
        <v>59.866467778999997</v>
      </c>
      <c r="C172" s="50">
        <v>60.531532220999999</v>
      </c>
      <c r="D172" s="50">
        <v>120.398</v>
      </c>
      <c r="E172" s="9"/>
    </row>
    <row r="173" spans="1:5" x14ac:dyDescent="0.25">
      <c r="A173" s="55">
        <v>42917</v>
      </c>
      <c r="B173" s="50">
        <v>61.165720985</v>
      </c>
      <c r="C173" s="50">
        <v>60.223279014999996</v>
      </c>
      <c r="D173" s="50">
        <v>121.389</v>
      </c>
      <c r="E173" s="9"/>
    </row>
    <row r="174" spans="1:5" x14ac:dyDescent="0.25">
      <c r="A174" s="55">
        <v>42948</v>
      </c>
      <c r="B174" s="50">
        <v>61.692992414999999</v>
      </c>
      <c r="C174" s="50">
        <v>60.436007585000006</v>
      </c>
      <c r="D174" s="50">
        <v>122.129</v>
      </c>
      <c r="E174" s="9"/>
    </row>
    <row r="175" spans="1:5" x14ac:dyDescent="0.25">
      <c r="A175" s="55">
        <v>42979</v>
      </c>
      <c r="B175" s="50">
        <v>61.910540726999997</v>
      </c>
      <c r="C175" s="50">
        <v>61.432459273000006</v>
      </c>
      <c r="D175" s="50">
        <v>123.343</v>
      </c>
      <c r="E175" s="9"/>
    </row>
    <row r="176" spans="1:5" x14ac:dyDescent="0.25">
      <c r="A176" s="55">
        <v>43009</v>
      </c>
      <c r="B176" s="50">
        <v>62.596992892000003</v>
      </c>
      <c r="C176" s="50">
        <v>61.505007108000001</v>
      </c>
      <c r="D176" s="50">
        <v>124.102</v>
      </c>
      <c r="E176" s="9"/>
    </row>
    <row r="177" spans="1:5" x14ac:dyDescent="0.25">
      <c r="A177" s="55">
        <v>43040</v>
      </c>
      <c r="B177" s="50">
        <v>63.282821808000001</v>
      </c>
      <c r="C177" s="50">
        <v>60.706178192000003</v>
      </c>
      <c r="D177" s="50">
        <v>123.989</v>
      </c>
      <c r="E177" s="9"/>
    </row>
    <row r="178" spans="1:5" x14ac:dyDescent="0.25">
      <c r="A178" s="55">
        <v>43070</v>
      </c>
      <c r="B178" s="50">
        <v>64.231354440000004</v>
      </c>
      <c r="C178" s="50">
        <v>58.861645559999999</v>
      </c>
      <c r="D178" s="50">
        <v>123.093</v>
      </c>
      <c r="E178" s="9"/>
    </row>
    <row r="179" spans="1:5" x14ac:dyDescent="0.25">
      <c r="A179" s="55">
        <v>43101</v>
      </c>
      <c r="B179" s="50">
        <v>64.293793674</v>
      </c>
      <c r="C179" s="50">
        <v>60.118206326000006</v>
      </c>
      <c r="D179" s="50">
        <v>124.41200000000001</v>
      </c>
      <c r="E179" s="9"/>
    </row>
    <row r="180" spans="1:5" x14ac:dyDescent="0.25">
      <c r="A180" s="55">
        <v>43132</v>
      </c>
      <c r="B180" s="50">
        <v>63.461347955000001</v>
      </c>
      <c r="C180" s="50">
        <v>61.697652045000005</v>
      </c>
      <c r="D180" s="50">
        <v>125.15900000000001</v>
      </c>
      <c r="E180" s="9"/>
    </row>
    <row r="181" spans="1:5" x14ac:dyDescent="0.25">
      <c r="A181" s="55">
        <v>43160</v>
      </c>
      <c r="B181" s="50">
        <v>62.435084875000001</v>
      </c>
      <c r="C181" s="50">
        <v>62.623915124999996</v>
      </c>
      <c r="D181" s="50">
        <v>125.059</v>
      </c>
      <c r="E181" s="9"/>
    </row>
    <row r="182" spans="1:5" x14ac:dyDescent="0.25">
      <c r="A182" s="55">
        <v>43191</v>
      </c>
      <c r="B182" s="50">
        <v>61.697307389000002</v>
      </c>
      <c r="C182" s="50">
        <v>64.259692610999991</v>
      </c>
      <c r="D182" s="50">
        <v>125.95699999999999</v>
      </c>
      <c r="E182" s="9"/>
    </row>
    <row r="183" spans="1:5" x14ac:dyDescent="0.25">
      <c r="A183" s="55">
        <v>43221</v>
      </c>
      <c r="B183" s="50">
        <v>61.090654452999999</v>
      </c>
      <c r="C183" s="50">
        <v>66.344345547000003</v>
      </c>
      <c r="D183" s="50">
        <v>127.435</v>
      </c>
      <c r="E183" s="9"/>
    </row>
    <row r="184" spans="1:5" x14ac:dyDescent="0.25">
      <c r="A184" s="55">
        <v>43252</v>
      </c>
      <c r="B184" s="50">
        <v>59.929895362000003</v>
      </c>
      <c r="C184" s="50">
        <v>69.768104638000011</v>
      </c>
      <c r="D184" s="50">
        <v>129.69800000000001</v>
      </c>
      <c r="E184" s="9"/>
    </row>
    <row r="185" spans="1:5" x14ac:dyDescent="0.25">
      <c r="A185" s="55">
        <v>43282</v>
      </c>
      <c r="B185" s="50">
        <v>59.542327798999999</v>
      </c>
      <c r="C185" s="50">
        <v>72.215672201000018</v>
      </c>
      <c r="D185" s="50">
        <v>131.75800000000001</v>
      </c>
      <c r="E185" s="9"/>
    </row>
    <row r="186" spans="1:5" x14ac:dyDescent="0.25">
      <c r="A186" s="55">
        <v>43313</v>
      </c>
      <c r="B186" s="50">
        <v>59.857952212000001</v>
      </c>
      <c r="C186" s="50">
        <v>74.40204778799999</v>
      </c>
      <c r="D186" s="50">
        <v>134.26</v>
      </c>
      <c r="E186" s="9"/>
    </row>
    <row r="187" spans="1:5" x14ac:dyDescent="0.25">
      <c r="A187" s="55">
        <v>43344</v>
      </c>
      <c r="B187" s="50">
        <v>60.736717429999999</v>
      </c>
      <c r="C187" s="50">
        <v>75.879282570000015</v>
      </c>
      <c r="D187" s="50">
        <v>136.61600000000001</v>
      </c>
      <c r="E187" s="9"/>
    </row>
    <row r="188" spans="1:5" x14ac:dyDescent="0.25">
      <c r="A188" s="55">
        <v>43374</v>
      </c>
      <c r="B188" s="50">
        <v>60.691879284000002</v>
      </c>
      <c r="C188" s="50">
        <v>78.779120715999994</v>
      </c>
      <c r="D188" s="50">
        <v>139.471</v>
      </c>
      <c r="E188" s="9"/>
    </row>
    <row r="189" spans="1:5" x14ac:dyDescent="0.25">
      <c r="A189" s="55">
        <v>43405</v>
      </c>
      <c r="B189" s="50">
        <v>60.419611533000001</v>
      </c>
      <c r="C189" s="50">
        <v>82.576388467000015</v>
      </c>
      <c r="D189" s="50">
        <v>142.99600000000001</v>
      </c>
      <c r="E189" s="9"/>
    </row>
    <row r="190" spans="1:5" x14ac:dyDescent="0.25">
      <c r="A190" s="55">
        <v>43435</v>
      </c>
      <c r="B190" s="50">
        <v>60.411907464000002</v>
      </c>
      <c r="C190" s="50">
        <v>84.779092536000007</v>
      </c>
      <c r="D190" s="50">
        <v>145.191</v>
      </c>
      <c r="E190" s="9"/>
    </row>
    <row r="191" spans="1:5" x14ac:dyDescent="0.25">
      <c r="A191" s="55">
        <v>43466</v>
      </c>
      <c r="B191" s="50">
        <v>61.348042307</v>
      </c>
      <c r="C191" s="50">
        <v>85.88795769299999</v>
      </c>
      <c r="D191" s="50">
        <v>147.23599999999999</v>
      </c>
      <c r="E191" s="9"/>
    </row>
    <row r="192" spans="1:5" x14ac:dyDescent="0.25">
      <c r="A192" s="55">
        <v>43497</v>
      </c>
      <c r="B192" s="50">
        <v>62.113631640000001</v>
      </c>
      <c r="C192" s="50">
        <v>88.129368360000001</v>
      </c>
      <c r="D192" s="50">
        <v>150.24299999999999</v>
      </c>
      <c r="E192" s="9"/>
    </row>
    <row r="193" spans="1:5" x14ac:dyDescent="0.25">
      <c r="A193" s="55">
        <v>43525</v>
      </c>
      <c r="B193" s="50">
        <v>62.641416640999999</v>
      </c>
      <c r="C193" s="50">
        <v>88.697583358999992</v>
      </c>
      <c r="D193" s="50">
        <v>151.339</v>
      </c>
      <c r="E193" s="9"/>
    </row>
    <row r="194" spans="1:5" x14ac:dyDescent="0.25">
      <c r="A194" s="55">
        <v>43556</v>
      </c>
      <c r="B194" s="50">
        <v>63.382618770000001</v>
      </c>
      <c r="C194" s="50">
        <v>90.953381230000019</v>
      </c>
      <c r="D194" s="50">
        <v>154.33600000000001</v>
      </c>
      <c r="E194" s="9"/>
    </row>
    <row r="195" spans="1:5" x14ac:dyDescent="0.25">
      <c r="A195" s="55">
        <v>43586</v>
      </c>
      <c r="B195" s="50">
        <v>65.065044348000001</v>
      </c>
      <c r="C195" s="50">
        <v>93.679955652000004</v>
      </c>
      <c r="D195" s="50">
        <v>158.745</v>
      </c>
      <c r="E195" s="9"/>
    </row>
    <row r="196" spans="1:5" x14ac:dyDescent="0.25">
      <c r="A196" s="55">
        <v>43617</v>
      </c>
      <c r="B196" s="50">
        <v>65.918912969999994</v>
      </c>
      <c r="C196" s="50">
        <v>96.399087030000018</v>
      </c>
      <c r="D196" s="50">
        <v>162.31800000000001</v>
      </c>
      <c r="E196" s="9"/>
    </row>
    <row r="197" spans="1:5" x14ac:dyDescent="0.25">
      <c r="A197" s="55">
        <v>43647</v>
      </c>
      <c r="B197" s="50">
        <v>68.412039561</v>
      </c>
      <c r="C197" s="50">
        <v>99.451960439000004</v>
      </c>
      <c r="D197" s="50">
        <v>167.864</v>
      </c>
      <c r="E197" s="9"/>
    </row>
    <row r="198" spans="1:5" x14ac:dyDescent="0.25">
      <c r="A198" s="55">
        <v>43678</v>
      </c>
      <c r="B198" s="50">
        <v>72.310663914000003</v>
      </c>
      <c r="C198" s="50">
        <v>99.174336086000011</v>
      </c>
      <c r="D198" s="50">
        <v>171.48500000000001</v>
      </c>
      <c r="E198" s="9"/>
    </row>
    <row r="199" spans="1:5" x14ac:dyDescent="0.25">
      <c r="A199" s="55">
        <v>43709</v>
      </c>
      <c r="B199" s="50">
        <v>76.772273459000004</v>
      </c>
      <c r="C199" s="50">
        <v>98.287726540999998</v>
      </c>
      <c r="D199" s="50">
        <v>175.06</v>
      </c>
      <c r="E199" s="9"/>
    </row>
    <row r="200" spans="1:5" x14ac:dyDescent="0.25">
      <c r="A200" s="55">
        <v>43739</v>
      </c>
      <c r="B200" s="50">
        <v>81.535576797000004</v>
      </c>
      <c r="C200" s="50">
        <v>95.206423202999986</v>
      </c>
      <c r="D200" s="50">
        <v>176.74199999999999</v>
      </c>
      <c r="E200" s="9"/>
    </row>
    <row r="201" spans="1:5" x14ac:dyDescent="0.25">
      <c r="A201" s="55">
        <v>43770</v>
      </c>
      <c r="B201" s="50">
        <v>85.645179786</v>
      </c>
      <c r="C201" s="50">
        <v>92.319820214000003</v>
      </c>
      <c r="D201" s="50">
        <v>177.965</v>
      </c>
      <c r="E201" s="9"/>
    </row>
    <row r="202" spans="1:5" x14ac:dyDescent="0.25">
      <c r="A202" s="55">
        <v>43800</v>
      </c>
      <c r="B202" s="50">
        <v>88.211612067999994</v>
      </c>
      <c r="C202" s="50">
        <v>93.018387931999996</v>
      </c>
      <c r="D202" s="50">
        <v>181.23</v>
      </c>
      <c r="E202" s="9"/>
    </row>
    <row r="203" spans="1:5" x14ac:dyDescent="0.25">
      <c r="A203" s="55">
        <v>43831</v>
      </c>
      <c r="B203" s="50">
        <v>90.253041855999996</v>
      </c>
      <c r="C203" s="50">
        <v>91.39695814400001</v>
      </c>
      <c r="D203" s="50">
        <v>181.65</v>
      </c>
      <c r="E203" s="9"/>
    </row>
    <row r="204" spans="1:5" x14ac:dyDescent="0.25">
      <c r="A204" s="55">
        <v>43862</v>
      </c>
      <c r="B204" s="50">
        <v>92.689714592000001</v>
      </c>
      <c r="C204" s="50">
        <v>87.303285407999994</v>
      </c>
      <c r="D204" s="50">
        <v>179.99299999999999</v>
      </c>
      <c r="E204" s="9"/>
    </row>
    <row r="205" spans="1:5" x14ac:dyDescent="0.25">
      <c r="A205" s="55">
        <v>43891</v>
      </c>
      <c r="B205" s="50">
        <v>95.301368210999996</v>
      </c>
      <c r="C205" s="50">
        <v>89.500631788999996</v>
      </c>
      <c r="D205" s="50">
        <v>184.80199999999999</v>
      </c>
      <c r="E205" s="9"/>
    </row>
    <row r="206" spans="1:5" x14ac:dyDescent="0.25">
      <c r="A206" s="55">
        <v>43922</v>
      </c>
      <c r="B206" s="50">
        <v>97.076467789000006</v>
      </c>
      <c r="C206" s="50">
        <v>88.918532210999999</v>
      </c>
      <c r="D206" s="50">
        <v>185.995</v>
      </c>
      <c r="E206" s="9"/>
    </row>
    <row r="207" spans="1:5" x14ac:dyDescent="0.25">
      <c r="A207" s="55">
        <v>43952</v>
      </c>
      <c r="B207" s="50">
        <v>96.903295942</v>
      </c>
      <c r="C207" s="50">
        <v>87.545704058000013</v>
      </c>
      <c r="D207" s="50">
        <v>184.44900000000001</v>
      </c>
      <c r="E207" s="9"/>
    </row>
    <row r="208" spans="1:5" x14ac:dyDescent="0.25">
      <c r="A208" s="55">
        <v>43983</v>
      </c>
      <c r="B208" s="50">
        <v>100.023672429</v>
      </c>
      <c r="C208" s="50">
        <v>84.313327570999988</v>
      </c>
      <c r="D208" s="50">
        <v>184.33699999999999</v>
      </c>
      <c r="E208" s="9"/>
    </row>
    <row r="209" spans="1:5" x14ac:dyDescent="0.25">
      <c r="A209" s="55">
        <v>44013</v>
      </c>
      <c r="B209" s="50">
        <v>101.119972073</v>
      </c>
      <c r="C209" s="50">
        <v>81.122027926999991</v>
      </c>
      <c r="D209" s="50">
        <v>182.24199999999999</v>
      </c>
      <c r="E209" s="9"/>
    </row>
    <row r="210" spans="1:5" x14ac:dyDescent="0.25">
      <c r="A210" s="55">
        <v>44044</v>
      </c>
      <c r="B210" s="50">
        <v>101.34984163599999</v>
      </c>
      <c r="C210" s="50">
        <v>79.200158364000018</v>
      </c>
      <c r="D210" s="50">
        <v>180.55</v>
      </c>
      <c r="E210" s="9"/>
    </row>
    <row r="211" spans="1:5" x14ac:dyDescent="0.25">
      <c r="A211" s="55">
        <v>44075</v>
      </c>
      <c r="B211" s="50">
        <v>101.820286822</v>
      </c>
      <c r="C211" s="50">
        <v>78.071713177999996</v>
      </c>
      <c r="D211" s="50">
        <v>179.892</v>
      </c>
      <c r="E211" s="9"/>
    </row>
    <row r="212" spans="1:5" x14ac:dyDescent="0.25">
      <c r="A212" s="55">
        <v>44105</v>
      </c>
      <c r="B212" s="50">
        <v>101.502630215</v>
      </c>
      <c r="C212" s="50">
        <v>80.239369784999994</v>
      </c>
      <c r="D212" s="50">
        <v>181.74199999999999</v>
      </c>
      <c r="E212" s="9"/>
    </row>
    <row r="213" spans="1:5" x14ac:dyDescent="0.25">
      <c r="A213" s="55">
        <v>44136</v>
      </c>
      <c r="B213" s="50">
        <v>102.339216781</v>
      </c>
      <c r="C213" s="50">
        <v>81.160783218999995</v>
      </c>
      <c r="D213" s="50">
        <v>183.5</v>
      </c>
      <c r="E213" s="9"/>
    </row>
    <row r="214" spans="1:5" x14ac:dyDescent="0.25">
      <c r="A214" s="55">
        <v>44166</v>
      </c>
      <c r="B214" s="50">
        <v>104.858626492</v>
      </c>
      <c r="C214" s="50">
        <v>82.449373507999994</v>
      </c>
      <c r="D214" s="50">
        <v>187.30799999999999</v>
      </c>
      <c r="E214" s="9"/>
    </row>
    <row r="215" spans="1:5" x14ac:dyDescent="0.25">
      <c r="A215" s="55">
        <v>44197</v>
      </c>
      <c r="B215" s="50">
        <v>108.28212780699999</v>
      </c>
      <c r="C215" s="50">
        <v>84.122872193000006</v>
      </c>
      <c r="D215" s="50">
        <v>192.405</v>
      </c>
      <c r="E215" s="9"/>
    </row>
    <row r="216" spans="1:5" x14ac:dyDescent="0.25">
      <c r="A216" s="55">
        <v>44228</v>
      </c>
      <c r="B216" s="50">
        <v>110.931805306</v>
      </c>
      <c r="C216" s="50">
        <v>87.477194693999991</v>
      </c>
      <c r="D216" s="50">
        <v>198.40899999999999</v>
      </c>
      <c r="E216" s="9"/>
    </row>
    <row r="217" spans="1:5" x14ac:dyDescent="0.25">
      <c r="A217" s="55">
        <v>44256</v>
      </c>
      <c r="B217" s="50">
        <v>115.68059615999999</v>
      </c>
      <c r="C217" s="50">
        <v>85.575403840000007</v>
      </c>
      <c r="D217" s="50">
        <v>201.256</v>
      </c>
      <c r="E217" s="9"/>
    </row>
    <row r="218" spans="1:5" x14ac:dyDescent="0.25">
      <c r="A218" s="55">
        <v>44287</v>
      </c>
      <c r="B218" s="50">
        <v>120.741216192</v>
      </c>
      <c r="C218" s="50">
        <v>85.272783808000014</v>
      </c>
      <c r="D218" s="50">
        <v>206.01400000000001</v>
      </c>
      <c r="E218" s="9"/>
    </row>
    <row r="219" spans="1:5" x14ac:dyDescent="0.25">
      <c r="A219" s="55">
        <v>44317</v>
      </c>
      <c r="B219" s="50">
        <v>126.016883488</v>
      </c>
      <c r="C219" s="50">
        <v>88.204116511999999</v>
      </c>
      <c r="D219" s="50">
        <v>214.221</v>
      </c>
      <c r="E219" s="9"/>
    </row>
    <row r="220" spans="1:5" x14ac:dyDescent="0.25">
      <c r="A220" s="55">
        <v>44348</v>
      </c>
      <c r="B220" s="50">
        <v>130.82749313100001</v>
      </c>
      <c r="C220" s="50">
        <v>92.173506868999993</v>
      </c>
      <c r="D220" s="50">
        <v>223.001</v>
      </c>
      <c r="E220" s="9"/>
    </row>
    <row r="221" spans="1:5" x14ac:dyDescent="0.25">
      <c r="A221" s="55">
        <v>44378</v>
      </c>
      <c r="B221" s="50">
        <v>136.08520977500001</v>
      </c>
      <c r="C221" s="50">
        <v>94.437790224999986</v>
      </c>
      <c r="D221" s="50">
        <v>230.523</v>
      </c>
      <c r="E221" s="9"/>
    </row>
    <row r="222" spans="1:5" x14ac:dyDescent="0.25">
      <c r="A222" s="55">
        <v>44409</v>
      </c>
      <c r="B222" s="50">
        <v>143.252139258</v>
      </c>
      <c r="C222" s="50">
        <v>94.556860741999998</v>
      </c>
      <c r="D222" s="50">
        <v>237.809</v>
      </c>
      <c r="E222" s="9"/>
    </row>
    <row r="223" spans="1:5" x14ac:dyDescent="0.25">
      <c r="A223" s="55">
        <v>44440</v>
      </c>
      <c r="B223" s="50">
        <v>151.15504216799999</v>
      </c>
      <c r="C223" s="50">
        <v>89.244957832000011</v>
      </c>
      <c r="D223" s="50">
        <v>240.4</v>
      </c>
      <c r="E223" s="9"/>
    </row>
    <row r="224" spans="1:5" x14ac:dyDescent="0.25">
      <c r="A224" s="55">
        <v>44470</v>
      </c>
      <c r="B224" s="50">
        <v>158.52866288199999</v>
      </c>
      <c r="C224" s="50">
        <v>81.90833711800002</v>
      </c>
      <c r="D224" s="50">
        <v>240.43700000000001</v>
      </c>
      <c r="E224" s="9"/>
    </row>
    <row r="225" spans="1:5" x14ac:dyDescent="0.25">
      <c r="A225" s="55">
        <v>44501</v>
      </c>
      <c r="B225" s="51">
        <v>162.14825822700001</v>
      </c>
      <c r="C225" s="50">
        <v>78.893741772999988</v>
      </c>
      <c r="D225" s="50">
        <v>241.042</v>
      </c>
      <c r="E225" s="9"/>
    </row>
    <row r="226" spans="1:5" x14ac:dyDescent="0.25">
      <c r="A226" s="55">
        <v>44531</v>
      </c>
      <c r="B226" s="51">
        <v>162.197140703</v>
      </c>
      <c r="C226" s="50">
        <v>77.62085929700001</v>
      </c>
      <c r="D226" s="50">
        <v>239.81800000000001</v>
      </c>
      <c r="E226" s="9"/>
    </row>
    <row r="227" spans="1:5" x14ac:dyDescent="0.25">
      <c r="A227" s="55">
        <v>44562</v>
      </c>
      <c r="B227" s="50">
        <v>159.456733165</v>
      </c>
      <c r="C227" s="50">
        <v>80.960266834999999</v>
      </c>
      <c r="D227" s="50">
        <v>240.417</v>
      </c>
      <c r="E227" s="9"/>
    </row>
    <row r="228" spans="1:5" x14ac:dyDescent="0.25">
      <c r="A228" s="55">
        <v>44593</v>
      </c>
      <c r="B228" s="50">
        <v>156.46149866299999</v>
      </c>
      <c r="C228" s="50">
        <v>84.025501337000009</v>
      </c>
      <c r="D228" s="50">
        <v>240.48699999999999</v>
      </c>
      <c r="E228" s="9"/>
    </row>
    <row r="229" spans="1:5" x14ac:dyDescent="0.25">
      <c r="A229" s="55">
        <v>44621</v>
      </c>
      <c r="B229" s="50">
        <v>152.753151718</v>
      </c>
      <c r="C229" s="50">
        <v>87.644848281999998</v>
      </c>
      <c r="D229" s="50">
        <v>240.398</v>
      </c>
      <c r="E229" s="9"/>
    </row>
    <row r="230" spans="1:5" x14ac:dyDescent="0.25">
      <c r="A230" s="55">
        <v>44652</v>
      </c>
      <c r="B230" s="50">
        <v>150.47246249899999</v>
      </c>
      <c r="C230" s="50">
        <v>89.802537501000018</v>
      </c>
      <c r="D230" s="50">
        <v>240.27500000000001</v>
      </c>
      <c r="E230" s="9"/>
    </row>
    <row r="231" spans="1:5" x14ac:dyDescent="0.25">
      <c r="A231" s="55">
        <v>44682</v>
      </c>
      <c r="B231" s="50">
        <v>148.24280229999999</v>
      </c>
      <c r="C231" s="50">
        <v>91.434197699999999</v>
      </c>
      <c r="D231" s="50">
        <v>239.67699999999999</v>
      </c>
      <c r="E231" s="9"/>
    </row>
    <row r="232" spans="1:5" x14ac:dyDescent="0.25">
      <c r="A232" s="55">
        <v>44713</v>
      </c>
      <c r="B232" s="50">
        <v>145.514300612</v>
      </c>
      <c r="C232" s="50">
        <v>94.867699388000005</v>
      </c>
      <c r="D232" s="50">
        <v>240.38200000000001</v>
      </c>
      <c r="E232" s="9"/>
    </row>
    <row r="233" spans="1:5" x14ac:dyDescent="0.25">
      <c r="A233" s="55">
        <v>44743</v>
      </c>
      <c r="B233" s="50">
        <v>142.62960115499999</v>
      </c>
      <c r="C233" s="50">
        <v>95.980398845000025</v>
      </c>
      <c r="D233" s="50">
        <v>238.61</v>
      </c>
      <c r="E233" s="9"/>
    </row>
    <row r="234" spans="1:5" x14ac:dyDescent="0.25">
      <c r="A234" s="55">
        <v>44774</v>
      </c>
      <c r="B234" s="50">
        <v>137.30409064599999</v>
      </c>
      <c r="C234" s="50">
        <v>101.07890935400002</v>
      </c>
      <c r="D234" s="50">
        <v>238.38300000000001</v>
      </c>
      <c r="E234" s="9"/>
    </row>
    <row r="235" spans="1:5" x14ac:dyDescent="0.25">
      <c r="A235" s="55">
        <v>44805</v>
      </c>
      <c r="B235" s="50">
        <v>130.96715773899999</v>
      </c>
      <c r="C235" s="50">
        <v>113.24584226100001</v>
      </c>
      <c r="D235" s="50">
        <v>244.21299999999999</v>
      </c>
      <c r="E235" s="9"/>
    </row>
    <row r="236" spans="1:5" x14ac:dyDescent="0.25">
      <c r="A236" s="55">
        <v>44835</v>
      </c>
      <c r="B236" s="50">
        <v>123.98581232799999</v>
      </c>
      <c r="C236" s="50">
        <v>126.698187672</v>
      </c>
      <c r="D236" s="50">
        <v>250.684</v>
      </c>
      <c r="E236" s="9"/>
    </row>
    <row r="237" spans="1:5" x14ac:dyDescent="0.25">
      <c r="A237" s="55">
        <v>44866</v>
      </c>
      <c r="B237" s="50">
        <v>119.711485375</v>
      </c>
      <c r="C237" s="50">
        <v>136.08951462499999</v>
      </c>
      <c r="D237" s="50">
        <v>255.80099999999999</v>
      </c>
      <c r="E237" s="9"/>
    </row>
    <row r="238" spans="1:5" x14ac:dyDescent="0.25">
      <c r="A238" s="55">
        <v>44896</v>
      </c>
      <c r="B238" s="50">
        <v>118.51122147300001</v>
      </c>
      <c r="C238" s="50">
        <v>142.06377852699998</v>
      </c>
      <c r="D238" s="50">
        <v>260.57499999999999</v>
      </c>
      <c r="E238" s="9"/>
    </row>
    <row r="239" spans="1:5" x14ac:dyDescent="0.25">
      <c r="A239" s="55">
        <v>44927</v>
      </c>
      <c r="B239" s="50">
        <v>119.620836368</v>
      </c>
      <c r="C239" s="50">
        <v>145.79716363200001</v>
      </c>
      <c r="D239" s="50">
        <v>265.41800000000001</v>
      </c>
      <c r="E239" s="9"/>
    </row>
    <row r="240" spans="1:5" x14ac:dyDescent="0.25">
      <c r="A240" s="55">
        <v>44958</v>
      </c>
      <c r="B240" s="50">
        <v>121.343766602</v>
      </c>
      <c r="C240" s="50">
        <v>146.184233398</v>
      </c>
      <c r="D240" s="50">
        <v>267.52800000000002</v>
      </c>
      <c r="E240" s="9"/>
    </row>
    <row r="241" spans="1:5" x14ac:dyDescent="0.25">
      <c r="A241" s="55">
        <v>44986</v>
      </c>
      <c r="B241" s="50">
        <v>122.68154154</v>
      </c>
      <c r="C241" s="50">
        <v>149.01145845999997</v>
      </c>
      <c r="D241" s="50">
        <v>271.69299999999998</v>
      </c>
      <c r="E241" s="9"/>
    </row>
    <row r="242" spans="1:5" x14ac:dyDescent="0.25">
      <c r="A242" s="55">
        <v>45017</v>
      </c>
      <c r="B242" s="50">
        <v>123.524775912</v>
      </c>
      <c r="C242" s="50">
        <v>148.55622408800002</v>
      </c>
      <c r="D242" s="122">
        <v>272.08100000000002</v>
      </c>
      <c r="E242" s="9"/>
    </row>
    <row r="243" spans="1:5" x14ac:dyDescent="0.25">
      <c r="A243" s="55">
        <v>45047</v>
      </c>
      <c r="B243" s="50">
        <v>123.6713536</v>
      </c>
      <c r="C243" s="50">
        <v>148.40564639999999</v>
      </c>
      <c r="D243" s="122">
        <v>272.077</v>
      </c>
      <c r="E243" s="9"/>
    </row>
    <row r="244" spans="1:5" x14ac:dyDescent="0.25">
      <c r="A244" s="55">
        <v>45078</v>
      </c>
      <c r="B244" s="50">
        <v>124.40519960899999</v>
      </c>
      <c r="C244" s="50">
        <v>144.57780039100001</v>
      </c>
      <c r="D244" s="122">
        <v>268.983</v>
      </c>
      <c r="E244" s="9"/>
    </row>
    <row r="245" spans="1:5" x14ac:dyDescent="0.25">
      <c r="A245" s="55">
        <v>45108</v>
      </c>
      <c r="B245" s="50">
        <v>123.744244431</v>
      </c>
      <c r="C245" s="50">
        <v>143.18175556899999</v>
      </c>
      <c r="D245" s="122">
        <v>266.92599999999999</v>
      </c>
      <c r="E245" s="9"/>
    </row>
    <row r="246" spans="1:5" x14ac:dyDescent="0.25">
      <c r="A246" s="55">
        <v>45139</v>
      </c>
      <c r="B246" s="50">
        <v>123.089817693</v>
      </c>
      <c r="C246" s="50">
        <v>144.93618230700002</v>
      </c>
      <c r="D246" s="50">
        <v>268.02600000000001</v>
      </c>
      <c r="E246" s="9"/>
    </row>
    <row r="247" spans="1:5" x14ac:dyDescent="0.25">
      <c r="A247" s="55">
        <v>45170</v>
      </c>
      <c r="B247" s="50">
        <v>122.529042295</v>
      </c>
      <c r="C247" s="50">
        <v>142.06295770499997</v>
      </c>
      <c r="D247" s="50">
        <v>264.59199999999998</v>
      </c>
      <c r="E247" s="9"/>
    </row>
    <row r="248" spans="1:5" x14ac:dyDescent="0.25">
      <c r="A248" s="55">
        <v>45200</v>
      </c>
      <c r="B248" s="50">
        <v>123.12847251700001</v>
      </c>
      <c r="C248" s="50">
        <v>140.878527483</v>
      </c>
      <c r="D248" s="50">
        <v>264.00700000000001</v>
      </c>
      <c r="E248" s="9"/>
    </row>
    <row r="249" spans="1:5" x14ac:dyDescent="0.25">
      <c r="A249" s="55">
        <v>45231</v>
      </c>
      <c r="B249" s="50">
        <v>124.58891149999999</v>
      </c>
      <c r="C249" s="50">
        <v>139.13408850000002</v>
      </c>
      <c r="D249" s="50">
        <v>263.72300000000001</v>
      </c>
      <c r="E249" s="9"/>
    </row>
    <row r="250" spans="1:5" x14ac:dyDescent="0.25">
      <c r="A250" s="55">
        <v>45261</v>
      </c>
      <c r="B250" s="50">
        <v>126.42608953200001</v>
      </c>
      <c r="C250" s="50">
        <v>136.340910468</v>
      </c>
      <c r="D250" s="50">
        <v>262.767</v>
      </c>
      <c r="E250" s="9"/>
    </row>
    <row r="251" spans="1:5" x14ac:dyDescent="0.25">
      <c r="A251" s="55">
        <v>45292</v>
      </c>
      <c r="B251" s="50">
        <v>129.08620883399999</v>
      </c>
      <c r="C251" s="50">
        <v>131.72279116600004</v>
      </c>
      <c r="D251" s="50">
        <v>260.80900000000003</v>
      </c>
      <c r="E251" s="9"/>
    </row>
    <row r="252" spans="1:5" x14ac:dyDescent="0.25">
      <c r="A252" s="55">
        <v>45323</v>
      </c>
      <c r="B252" s="50">
        <v>131.89881581</v>
      </c>
      <c r="C252" s="50">
        <v>128.52418419</v>
      </c>
      <c r="D252" s="50">
        <v>260.423</v>
      </c>
      <c r="E252" s="9"/>
    </row>
    <row r="253" spans="1:5" x14ac:dyDescent="0.25">
      <c r="A253" s="55">
        <v>45352</v>
      </c>
      <c r="B253" s="50">
        <v>134.194666877</v>
      </c>
      <c r="C253" s="50">
        <v>122.656333123</v>
      </c>
      <c r="D253" s="50">
        <v>256.851</v>
      </c>
    </row>
    <row r="254" spans="1:5" x14ac:dyDescent="0.25">
      <c r="B254" s="20"/>
      <c r="C254" s="20"/>
      <c r="D254" s="20"/>
    </row>
    <row r="255" spans="1:5" x14ac:dyDescent="0.25">
      <c r="A255" s="46" t="s">
        <v>459</v>
      </c>
      <c r="B255" s="20"/>
      <c r="C255" s="20"/>
      <c r="D255" s="20"/>
    </row>
    <row r="256" spans="1:5" x14ac:dyDescent="0.25">
      <c r="A256" s="37" t="s">
        <v>494</v>
      </c>
      <c r="B256" s="8"/>
      <c r="C256" s="8"/>
      <c r="D256" s="8"/>
    </row>
    <row r="258" spans="1:1" x14ac:dyDescent="0.25">
      <c r="A258" s="46" t="s">
        <v>455</v>
      </c>
    </row>
    <row r="259" spans="1:1" x14ac:dyDescent="0.25">
      <c r="A259" s="37" t="s">
        <v>494</v>
      </c>
    </row>
  </sheetData>
  <hyperlinks>
    <hyperlink ref="A9" location="Contents!A1" display="Back to contents" xr:uid="{8454D1BE-FF66-4D55-BF86-2630ECB9A39F}"/>
    <hyperlink ref="B2" r:id="rId1" display="https://www.abs.gov.au/statistics/economy/international-trade/international-trade-goods/latest-release" xr:uid="{0A7BDBA1-D2B6-412B-8062-A9D19C310DE7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5EDB-C64D-410A-8BBE-1D45980D29B5}">
  <sheetPr>
    <tabColor rgb="FF002060"/>
  </sheetPr>
  <dimension ref="A1:J260"/>
  <sheetViews>
    <sheetView workbookViewId="0">
      <selection activeCell="B2" sqref="B2"/>
    </sheetView>
  </sheetViews>
  <sheetFormatPr defaultRowHeight="15" x14ac:dyDescent="0.25"/>
  <cols>
    <col min="1" max="1" width="20.7109375" customWidth="1"/>
    <col min="2" max="2" width="12.85546875" customWidth="1"/>
    <col min="3" max="4" width="11.7109375" customWidth="1"/>
  </cols>
  <sheetData>
    <row r="1" spans="1:10" ht="18.75" x14ac:dyDescent="0.3">
      <c r="A1" s="88" t="s">
        <v>486</v>
      </c>
      <c r="B1" s="37"/>
    </row>
    <row r="2" spans="1:10" x14ac:dyDescent="0.25">
      <c r="A2" s="49" t="s">
        <v>364</v>
      </c>
      <c r="B2" s="34" t="s">
        <v>818</v>
      </c>
      <c r="J2" s="37"/>
    </row>
    <row r="3" spans="1:10" x14ac:dyDescent="0.25">
      <c r="A3" s="46" t="s">
        <v>492</v>
      </c>
      <c r="B3" t="s">
        <v>499</v>
      </c>
    </row>
    <row r="4" spans="1:10" s="37" customFormat="1" x14ac:dyDescent="0.25">
      <c r="A4" s="46" t="s">
        <v>333</v>
      </c>
      <c r="B4" s="37" t="s">
        <v>450</v>
      </c>
    </row>
    <row r="5" spans="1:10" x14ac:dyDescent="0.25">
      <c r="A5" s="46" t="s">
        <v>456</v>
      </c>
      <c r="B5" s="37" t="s">
        <v>271</v>
      </c>
    </row>
    <row r="6" spans="1:10" x14ac:dyDescent="0.25">
      <c r="A6" s="46" t="s">
        <v>269</v>
      </c>
      <c r="B6" s="37" t="s">
        <v>451</v>
      </c>
    </row>
    <row r="7" spans="1:10" x14ac:dyDescent="0.25">
      <c r="A7" s="46" t="s">
        <v>270</v>
      </c>
      <c r="B7" s="37" t="s">
        <v>384</v>
      </c>
    </row>
    <row r="8" spans="1:10" x14ac:dyDescent="0.25">
      <c r="A8" s="46" t="s">
        <v>457</v>
      </c>
      <c r="B8" s="52" t="s">
        <v>458</v>
      </c>
    </row>
    <row r="9" spans="1:10" s="37" customFormat="1" x14ac:dyDescent="0.25">
      <c r="A9" s="34" t="s">
        <v>701</v>
      </c>
      <c r="B9" s="52"/>
    </row>
    <row r="10" spans="1:10" x14ac:dyDescent="0.25">
      <c r="A10" s="43"/>
      <c r="B10" s="37"/>
    </row>
    <row r="11" spans="1:10" x14ac:dyDescent="0.25">
      <c r="A11" s="49" t="s">
        <v>454</v>
      </c>
      <c r="B11" s="37"/>
    </row>
    <row r="12" spans="1:10" x14ac:dyDescent="0.25">
      <c r="A12" s="61"/>
      <c r="B12" s="63" t="s">
        <v>487</v>
      </c>
      <c r="C12" s="63" t="s">
        <v>275</v>
      </c>
      <c r="D12" s="63" t="s">
        <v>51</v>
      </c>
    </row>
    <row r="13" spans="1:10" x14ac:dyDescent="0.25">
      <c r="A13" s="55">
        <v>38047</v>
      </c>
      <c r="B13" s="50">
        <v>1.6725300000000003</v>
      </c>
      <c r="C13" s="50">
        <v>9.8894699999999993</v>
      </c>
      <c r="D13" s="50">
        <v>11.561999999999999</v>
      </c>
    </row>
    <row r="14" spans="1:10" x14ac:dyDescent="0.25">
      <c r="A14" s="55">
        <v>38078</v>
      </c>
      <c r="B14" s="50">
        <v>1.6469330000000002</v>
      </c>
      <c r="C14" s="50">
        <v>9.980067</v>
      </c>
      <c r="D14" s="50">
        <v>11.627000000000001</v>
      </c>
    </row>
    <row r="15" spans="1:10" x14ac:dyDescent="0.25">
      <c r="A15" s="55">
        <v>38108</v>
      </c>
      <c r="B15" s="50">
        <v>1.7181340000000003</v>
      </c>
      <c r="C15" s="50">
        <v>9.8168659999999992</v>
      </c>
      <c r="D15" s="50">
        <v>11.535</v>
      </c>
    </row>
    <row r="16" spans="1:10" x14ac:dyDescent="0.25">
      <c r="A16" s="55">
        <v>38139</v>
      </c>
      <c r="B16" s="50">
        <v>1.629966</v>
      </c>
      <c r="C16" s="50">
        <v>10.059034</v>
      </c>
      <c r="D16" s="50">
        <v>11.689</v>
      </c>
    </row>
    <row r="17" spans="1:4" x14ac:dyDescent="0.25">
      <c r="A17" s="55">
        <v>38169</v>
      </c>
      <c r="B17" s="50">
        <v>1.693916</v>
      </c>
      <c r="C17" s="50">
        <v>10.088084</v>
      </c>
      <c r="D17" s="50">
        <v>11.782</v>
      </c>
    </row>
    <row r="18" spans="1:4" x14ac:dyDescent="0.25">
      <c r="A18" s="55">
        <v>38200</v>
      </c>
      <c r="B18" s="50">
        <v>1.7211559999999999</v>
      </c>
      <c r="C18" s="50">
        <v>10.332844</v>
      </c>
      <c r="D18" s="50">
        <v>12.054</v>
      </c>
    </row>
    <row r="19" spans="1:4" x14ac:dyDescent="0.25">
      <c r="A19" s="55">
        <v>38231</v>
      </c>
      <c r="B19" s="50">
        <v>1.6790399999999999</v>
      </c>
      <c r="C19" s="50">
        <v>10.538959999999999</v>
      </c>
      <c r="D19" s="50">
        <v>12.218</v>
      </c>
    </row>
    <row r="20" spans="1:4" x14ac:dyDescent="0.25">
      <c r="A20" s="55">
        <v>38261</v>
      </c>
      <c r="B20" s="50">
        <v>1.6978759999999999</v>
      </c>
      <c r="C20" s="50">
        <v>10.629124000000001</v>
      </c>
      <c r="D20" s="50">
        <v>12.327</v>
      </c>
    </row>
    <row r="21" spans="1:4" x14ac:dyDescent="0.25">
      <c r="A21" s="55">
        <v>38292</v>
      </c>
      <c r="B21" s="50">
        <v>1.7720799999999999</v>
      </c>
      <c r="C21" s="50">
        <v>10.766919999999999</v>
      </c>
      <c r="D21" s="50">
        <v>12.539</v>
      </c>
    </row>
    <row r="22" spans="1:4" x14ac:dyDescent="0.25">
      <c r="A22" s="55">
        <v>38322</v>
      </c>
      <c r="B22" s="50">
        <v>1.798616</v>
      </c>
      <c r="C22" s="50">
        <v>10.951384000000001</v>
      </c>
      <c r="D22" s="50">
        <v>12.75</v>
      </c>
    </row>
    <row r="23" spans="1:4" x14ac:dyDescent="0.25">
      <c r="A23" s="55">
        <v>38353</v>
      </c>
      <c r="B23" s="50">
        <v>1.886574</v>
      </c>
      <c r="C23" s="50">
        <v>10.991426000000001</v>
      </c>
      <c r="D23" s="50">
        <v>12.878</v>
      </c>
    </row>
    <row r="24" spans="1:4" x14ac:dyDescent="0.25">
      <c r="A24" s="55">
        <v>38384</v>
      </c>
      <c r="B24" s="50">
        <v>1.9955500000000002</v>
      </c>
      <c r="C24" s="50">
        <v>10.95445</v>
      </c>
      <c r="D24" s="50">
        <v>12.95</v>
      </c>
    </row>
    <row r="25" spans="1:4" x14ac:dyDescent="0.25">
      <c r="A25" s="55">
        <v>38412</v>
      </c>
      <c r="B25" s="50">
        <v>2.0291290000000002</v>
      </c>
      <c r="C25" s="50">
        <v>11.193871000000001</v>
      </c>
      <c r="D25" s="50">
        <v>13.223000000000001</v>
      </c>
    </row>
    <row r="26" spans="1:4" x14ac:dyDescent="0.25">
      <c r="A26" s="55">
        <v>38443</v>
      </c>
      <c r="B26" s="50">
        <v>2.1625629999999996</v>
      </c>
      <c r="C26" s="50">
        <v>11.268436999999999</v>
      </c>
      <c r="D26" s="50">
        <v>13.430999999999999</v>
      </c>
    </row>
    <row r="27" spans="1:4" x14ac:dyDescent="0.25">
      <c r="A27" s="55">
        <v>38473</v>
      </c>
      <c r="B27" s="50">
        <v>2.1218509999999999</v>
      </c>
      <c r="C27" s="50">
        <v>11.751149</v>
      </c>
      <c r="D27" s="50">
        <v>13.872999999999999</v>
      </c>
    </row>
    <row r="28" spans="1:4" x14ac:dyDescent="0.25">
      <c r="A28" s="55">
        <v>38504</v>
      </c>
      <c r="B28" s="50">
        <v>2.168504</v>
      </c>
      <c r="C28" s="50">
        <v>11.996495999999999</v>
      </c>
      <c r="D28" s="50">
        <v>14.164999999999999</v>
      </c>
    </row>
    <row r="29" spans="1:4" x14ac:dyDescent="0.25">
      <c r="A29" s="55">
        <v>38534</v>
      </c>
      <c r="B29" s="50">
        <v>2.1596100000000003</v>
      </c>
      <c r="C29" s="50">
        <v>12.225389999999999</v>
      </c>
      <c r="D29" s="50">
        <v>14.385</v>
      </c>
    </row>
    <row r="30" spans="1:4" x14ac:dyDescent="0.25">
      <c r="A30" s="55">
        <v>38565</v>
      </c>
      <c r="B30" s="50">
        <v>2.2876480000000003</v>
      </c>
      <c r="C30" s="50">
        <v>12.259352</v>
      </c>
      <c r="D30" s="50">
        <v>14.547000000000001</v>
      </c>
    </row>
    <row r="31" spans="1:4" x14ac:dyDescent="0.25">
      <c r="A31" s="55">
        <v>38596</v>
      </c>
      <c r="B31" s="50">
        <v>2.5238079999999998</v>
      </c>
      <c r="C31" s="50">
        <v>12.074192</v>
      </c>
      <c r="D31" s="50">
        <v>14.598000000000001</v>
      </c>
    </row>
    <row r="32" spans="1:4" x14ac:dyDescent="0.25">
      <c r="A32" s="55">
        <v>38626</v>
      </c>
      <c r="B32" s="50">
        <v>2.5948949999999997</v>
      </c>
      <c r="C32" s="50">
        <v>12.087105000000001</v>
      </c>
      <c r="D32" s="50">
        <v>14.682</v>
      </c>
    </row>
    <row r="33" spans="1:4" x14ac:dyDescent="0.25">
      <c r="A33" s="55">
        <v>38657</v>
      </c>
      <c r="B33" s="50">
        <v>2.5653759999999992</v>
      </c>
      <c r="C33" s="50">
        <v>12.356624000000002</v>
      </c>
      <c r="D33" s="50">
        <v>14.922000000000001</v>
      </c>
    </row>
    <row r="34" spans="1:4" x14ac:dyDescent="0.25">
      <c r="A34" s="55">
        <v>38687</v>
      </c>
      <c r="B34" s="50">
        <v>2.6424830000000004</v>
      </c>
      <c r="C34" s="50">
        <v>12.550516999999999</v>
      </c>
      <c r="D34" s="50">
        <v>15.193</v>
      </c>
    </row>
    <row r="35" spans="1:4" x14ac:dyDescent="0.25">
      <c r="A35" s="55">
        <v>38718</v>
      </c>
      <c r="B35" s="50">
        <v>2.755115</v>
      </c>
      <c r="C35" s="50">
        <v>12.988885</v>
      </c>
      <c r="D35" s="50">
        <v>15.744</v>
      </c>
    </row>
    <row r="36" spans="1:4" x14ac:dyDescent="0.25">
      <c r="A36" s="55">
        <v>38749</v>
      </c>
      <c r="B36" s="50">
        <v>2.7701609999999994</v>
      </c>
      <c r="C36" s="50">
        <v>13.471839000000001</v>
      </c>
      <c r="D36" s="50">
        <v>16.242000000000001</v>
      </c>
    </row>
    <row r="37" spans="1:4" x14ac:dyDescent="0.25">
      <c r="A37" s="55">
        <v>38777</v>
      </c>
      <c r="B37" s="50">
        <v>2.8917709999999999</v>
      </c>
      <c r="C37" s="50">
        <v>13.675229</v>
      </c>
      <c r="D37" s="50">
        <v>16.567</v>
      </c>
    </row>
    <row r="38" spans="1:4" x14ac:dyDescent="0.25">
      <c r="A38" s="55">
        <v>38808</v>
      </c>
      <c r="B38" s="50">
        <v>3.0020859999999998</v>
      </c>
      <c r="C38" s="50">
        <v>14.747914</v>
      </c>
      <c r="D38" s="50">
        <v>17.75</v>
      </c>
    </row>
    <row r="39" spans="1:4" x14ac:dyDescent="0.25">
      <c r="A39" s="55">
        <v>38838</v>
      </c>
      <c r="B39" s="50">
        <v>3.1268660000000001</v>
      </c>
      <c r="C39" s="50">
        <v>15.372133999999999</v>
      </c>
      <c r="D39" s="50">
        <v>18.498999999999999</v>
      </c>
    </row>
    <row r="40" spans="1:4" x14ac:dyDescent="0.25">
      <c r="A40" s="55">
        <v>38869</v>
      </c>
      <c r="B40" s="50">
        <v>3.1453309999999997</v>
      </c>
      <c r="C40" s="50">
        <v>15.938669000000001</v>
      </c>
      <c r="D40" s="50">
        <v>19.084</v>
      </c>
    </row>
    <row r="41" spans="1:4" x14ac:dyDescent="0.25">
      <c r="A41" s="55">
        <v>38899</v>
      </c>
      <c r="B41" s="50">
        <v>3.2545220000000001</v>
      </c>
      <c r="C41" s="50">
        <v>16.289477999999999</v>
      </c>
      <c r="D41" s="50">
        <v>19.544</v>
      </c>
    </row>
    <row r="42" spans="1:4" x14ac:dyDescent="0.25">
      <c r="A42" s="55">
        <v>38930</v>
      </c>
      <c r="B42" s="50">
        <v>3.3423379999999998</v>
      </c>
      <c r="C42" s="50">
        <v>16.312662000000003</v>
      </c>
      <c r="D42" s="50">
        <v>19.655000000000001</v>
      </c>
    </row>
    <row r="43" spans="1:4" x14ac:dyDescent="0.25">
      <c r="A43" s="55">
        <v>38961</v>
      </c>
      <c r="B43" s="50">
        <v>3.3728079999999996</v>
      </c>
      <c r="C43" s="50">
        <v>16.782192000000002</v>
      </c>
      <c r="D43" s="50">
        <v>20.155000000000001</v>
      </c>
    </row>
    <row r="44" spans="1:4" x14ac:dyDescent="0.25">
      <c r="A44" s="55">
        <v>38991</v>
      </c>
      <c r="B44" s="50">
        <v>3.4739179999999998</v>
      </c>
      <c r="C44" s="50">
        <v>17.698081999999999</v>
      </c>
      <c r="D44" s="50">
        <v>21.172000000000001</v>
      </c>
    </row>
    <row r="45" spans="1:4" x14ac:dyDescent="0.25">
      <c r="A45" s="55">
        <v>39022</v>
      </c>
      <c r="B45" s="50">
        <v>3.5163669999999998</v>
      </c>
      <c r="C45" s="50">
        <v>17.985633</v>
      </c>
      <c r="D45" s="50">
        <v>21.501999999999999</v>
      </c>
    </row>
    <row r="46" spans="1:4" x14ac:dyDescent="0.25">
      <c r="A46" s="55">
        <v>39052</v>
      </c>
      <c r="B46" s="50">
        <v>3.6044969999999998</v>
      </c>
      <c r="C46" s="50">
        <v>18.052503000000002</v>
      </c>
      <c r="D46" s="50">
        <v>21.657</v>
      </c>
    </row>
    <row r="47" spans="1:4" x14ac:dyDescent="0.25">
      <c r="A47" s="55">
        <v>39083</v>
      </c>
      <c r="B47" s="50">
        <v>3.6128549999999997</v>
      </c>
      <c r="C47" s="50">
        <v>18.333145000000002</v>
      </c>
      <c r="D47" s="50">
        <v>21.946000000000002</v>
      </c>
    </row>
    <row r="48" spans="1:4" x14ac:dyDescent="0.25">
      <c r="A48" s="55">
        <v>39114</v>
      </c>
      <c r="B48" s="50">
        <v>3.6122619999999999</v>
      </c>
      <c r="C48" s="50">
        <v>18.802737999999998</v>
      </c>
      <c r="D48" s="50">
        <v>22.414999999999999</v>
      </c>
    </row>
    <row r="49" spans="1:4" x14ac:dyDescent="0.25">
      <c r="A49" s="55">
        <v>39142</v>
      </c>
      <c r="B49" s="50">
        <v>3.5321360000000004</v>
      </c>
      <c r="C49" s="50">
        <v>19.006864</v>
      </c>
      <c r="D49" s="50">
        <v>22.539000000000001</v>
      </c>
    </row>
    <row r="50" spans="1:4" x14ac:dyDescent="0.25">
      <c r="A50" s="55">
        <v>39173</v>
      </c>
      <c r="B50" s="50">
        <v>3.4283230000000002</v>
      </c>
      <c r="C50" s="50">
        <v>18.669677</v>
      </c>
      <c r="D50" s="50">
        <v>22.097999999999999</v>
      </c>
    </row>
    <row r="51" spans="1:4" x14ac:dyDescent="0.25">
      <c r="A51" s="55">
        <v>39203</v>
      </c>
      <c r="B51" s="50">
        <v>3.4349810000000001</v>
      </c>
      <c r="C51" s="50">
        <v>18.546019000000001</v>
      </c>
      <c r="D51" s="50">
        <v>21.981000000000002</v>
      </c>
    </row>
    <row r="52" spans="1:4" x14ac:dyDescent="0.25">
      <c r="A52" s="55">
        <v>39234</v>
      </c>
      <c r="B52" s="50">
        <v>3.5054330000000005</v>
      </c>
      <c r="C52" s="50">
        <v>18.557566999999999</v>
      </c>
      <c r="D52" s="50">
        <v>22.062999999999999</v>
      </c>
    </row>
    <row r="53" spans="1:4" x14ac:dyDescent="0.25">
      <c r="A53" s="55">
        <v>39264</v>
      </c>
      <c r="B53" s="50">
        <v>3.5026340000000005</v>
      </c>
      <c r="C53" s="50">
        <v>18.955365999999998</v>
      </c>
      <c r="D53" s="50">
        <v>22.457999999999998</v>
      </c>
    </row>
    <row r="54" spans="1:4" x14ac:dyDescent="0.25">
      <c r="A54" s="55">
        <v>39295</v>
      </c>
      <c r="B54" s="50">
        <v>3.5408219999999999</v>
      </c>
      <c r="C54" s="50">
        <v>19.786178000000003</v>
      </c>
      <c r="D54" s="50">
        <v>23.327000000000002</v>
      </c>
    </row>
    <row r="55" spans="1:4" x14ac:dyDescent="0.25">
      <c r="A55" s="55">
        <v>39326</v>
      </c>
      <c r="B55" s="50">
        <v>3.4629510000000003</v>
      </c>
      <c r="C55" s="50">
        <v>19.988049</v>
      </c>
      <c r="D55" s="50">
        <v>23.451000000000001</v>
      </c>
    </row>
    <row r="56" spans="1:4" x14ac:dyDescent="0.25">
      <c r="A56" s="55">
        <v>39356</v>
      </c>
      <c r="B56" s="50">
        <v>3.4857240000000003</v>
      </c>
      <c r="C56" s="50">
        <v>19.930275999999999</v>
      </c>
      <c r="D56" s="50">
        <v>23.416</v>
      </c>
    </row>
    <row r="57" spans="1:4" x14ac:dyDescent="0.25">
      <c r="A57" s="55">
        <v>39387</v>
      </c>
      <c r="B57" s="50">
        <v>3.6534909999999998</v>
      </c>
      <c r="C57" s="50">
        <v>20.212509000000001</v>
      </c>
      <c r="D57" s="50">
        <v>23.866</v>
      </c>
    </row>
    <row r="58" spans="1:4" x14ac:dyDescent="0.25">
      <c r="A58" s="55">
        <v>39417</v>
      </c>
      <c r="B58" s="50">
        <v>3.6799240000000006</v>
      </c>
      <c r="C58" s="50">
        <v>20.410076</v>
      </c>
      <c r="D58" s="50">
        <v>24.09</v>
      </c>
    </row>
    <row r="59" spans="1:4" x14ac:dyDescent="0.25">
      <c r="A59" s="55">
        <v>39448</v>
      </c>
      <c r="B59" s="50">
        <v>3.769987</v>
      </c>
      <c r="C59" s="50">
        <v>20.858013</v>
      </c>
      <c r="D59" s="50">
        <v>24.628</v>
      </c>
    </row>
    <row r="60" spans="1:4" x14ac:dyDescent="0.25">
      <c r="A60" s="55">
        <v>39479</v>
      </c>
      <c r="B60" s="50">
        <v>3.8321290000000001</v>
      </c>
      <c r="C60" s="50">
        <v>21.079870999999997</v>
      </c>
      <c r="D60" s="50">
        <v>24.911999999999999</v>
      </c>
    </row>
    <row r="61" spans="1:4" x14ac:dyDescent="0.25">
      <c r="A61" s="55">
        <v>39508</v>
      </c>
      <c r="B61" s="50">
        <v>4.0019</v>
      </c>
      <c r="C61" s="50">
        <v>21.438100000000002</v>
      </c>
      <c r="D61" s="50">
        <v>25.44</v>
      </c>
    </row>
    <row r="62" spans="1:4" x14ac:dyDescent="0.25">
      <c r="A62" s="55">
        <v>39539</v>
      </c>
      <c r="B62" s="50">
        <v>4.2290140000000012</v>
      </c>
      <c r="C62" s="50">
        <v>21.730986000000001</v>
      </c>
      <c r="D62" s="50">
        <v>25.96</v>
      </c>
    </row>
    <row r="63" spans="1:4" x14ac:dyDescent="0.25">
      <c r="A63" s="55">
        <v>39569</v>
      </c>
      <c r="B63" s="50">
        <v>4.4199909999999996</v>
      </c>
      <c r="C63" s="50">
        <v>21.976009000000001</v>
      </c>
      <c r="D63" s="50">
        <v>26.396000000000001</v>
      </c>
    </row>
    <row r="64" spans="1:4" x14ac:dyDescent="0.25">
      <c r="A64" s="55">
        <v>39600</v>
      </c>
      <c r="B64" s="50">
        <v>4.602981999999999</v>
      </c>
      <c r="C64" s="50">
        <v>22.750018000000004</v>
      </c>
      <c r="D64" s="50">
        <v>27.353000000000002</v>
      </c>
    </row>
    <row r="65" spans="1:4" x14ac:dyDescent="0.25">
      <c r="A65" s="55">
        <v>39630</v>
      </c>
      <c r="B65" s="50">
        <v>4.8219129999999994</v>
      </c>
      <c r="C65" s="50">
        <v>23.382087000000002</v>
      </c>
      <c r="D65" s="50">
        <v>28.204000000000001</v>
      </c>
    </row>
    <row r="66" spans="1:4" x14ac:dyDescent="0.25">
      <c r="A66" s="55">
        <v>39661</v>
      </c>
      <c r="B66" s="50">
        <v>4.8603170000000002</v>
      </c>
      <c r="C66" s="50">
        <v>23.779682999999999</v>
      </c>
      <c r="D66" s="50">
        <v>28.64</v>
      </c>
    </row>
    <row r="67" spans="1:4" x14ac:dyDescent="0.25">
      <c r="A67" s="55">
        <v>39692</v>
      </c>
      <c r="B67" s="50">
        <v>5.1316329999999999</v>
      </c>
      <c r="C67" s="50">
        <v>24.584367</v>
      </c>
      <c r="D67" s="50">
        <v>29.716000000000001</v>
      </c>
    </row>
    <row r="68" spans="1:4" x14ac:dyDescent="0.25">
      <c r="A68" s="55">
        <v>39722</v>
      </c>
      <c r="B68" s="50">
        <v>5.5809260000000007</v>
      </c>
      <c r="C68" s="50">
        <v>24.865074</v>
      </c>
      <c r="D68" s="50">
        <v>30.446000000000002</v>
      </c>
    </row>
    <row r="69" spans="1:4" x14ac:dyDescent="0.25">
      <c r="A69" s="55">
        <v>39753</v>
      </c>
      <c r="B69" s="50">
        <v>5.7667840000000004</v>
      </c>
      <c r="C69" s="50">
        <v>26.001215999999999</v>
      </c>
      <c r="D69" s="50">
        <v>31.768000000000001</v>
      </c>
    </row>
    <row r="70" spans="1:4" x14ac:dyDescent="0.25">
      <c r="A70" s="55">
        <v>39783</v>
      </c>
      <c r="B70" s="50">
        <v>6.0044950000000004</v>
      </c>
      <c r="C70" s="50">
        <v>26.813504999999999</v>
      </c>
      <c r="D70" s="50">
        <v>32.817999999999998</v>
      </c>
    </row>
    <row r="71" spans="1:4" x14ac:dyDescent="0.25">
      <c r="A71" s="55">
        <v>39814</v>
      </c>
      <c r="B71" s="50">
        <v>6.1837529999999994</v>
      </c>
      <c r="C71" s="50">
        <v>26.775247000000004</v>
      </c>
      <c r="D71" s="50">
        <v>32.959000000000003</v>
      </c>
    </row>
    <row r="72" spans="1:4" x14ac:dyDescent="0.25">
      <c r="A72" s="55">
        <v>39845</v>
      </c>
      <c r="B72" s="50">
        <v>6.3155030000000005</v>
      </c>
      <c r="C72" s="50">
        <v>27.540497000000002</v>
      </c>
      <c r="D72" s="50">
        <v>33.856000000000002</v>
      </c>
    </row>
    <row r="73" spans="1:4" x14ac:dyDescent="0.25">
      <c r="A73" s="55">
        <v>39873</v>
      </c>
      <c r="B73" s="50">
        <v>6.4018549999999994</v>
      </c>
      <c r="C73" s="50">
        <v>28.113145000000003</v>
      </c>
      <c r="D73" s="50">
        <v>34.515000000000001</v>
      </c>
    </row>
    <row r="74" spans="1:4" x14ac:dyDescent="0.25">
      <c r="A74" s="55">
        <v>39904</v>
      </c>
      <c r="B74" s="50">
        <v>6.272335</v>
      </c>
      <c r="C74" s="50">
        <v>27.891665000000003</v>
      </c>
      <c r="D74" s="50">
        <v>34.164000000000001</v>
      </c>
    </row>
    <row r="75" spans="1:4" x14ac:dyDescent="0.25">
      <c r="A75" s="55">
        <v>39934</v>
      </c>
      <c r="B75" s="50">
        <v>6.086684</v>
      </c>
      <c r="C75" s="50">
        <v>27.815316000000003</v>
      </c>
      <c r="D75" s="50">
        <v>33.902000000000001</v>
      </c>
    </row>
    <row r="76" spans="1:4" x14ac:dyDescent="0.25">
      <c r="A76" s="55">
        <v>39965</v>
      </c>
      <c r="B76" s="50">
        <v>5.9335519999999997</v>
      </c>
      <c r="C76" s="50">
        <v>27.188448000000001</v>
      </c>
      <c r="D76" s="50">
        <v>33.122</v>
      </c>
    </row>
    <row r="77" spans="1:4" x14ac:dyDescent="0.25">
      <c r="A77" s="55">
        <v>39995</v>
      </c>
      <c r="B77" s="50">
        <v>5.6939020000000005</v>
      </c>
      <c r="C77" s="50">
        <v>26.694097999999997</v>
      </c>
      <c r="D77" s="50">
        <v>32.387999999999998</v>
      </c>
    </row>
    <row r="78" spans="1:4" x14ac:dyDescent="0.25">
      <c r="A78" s="55">
        <v>40026</v>
      </c>
      <c r="B78" s="50">
        <v>5.6403540000000003</v>
      </c>
      <c r="C78" s="50">
        <v>26.019646000000002</v>
      </c>
      <c r="D78" s="50">
        <v>31.66</v>
      </c>
    </row>
    <row r="79" spans="1:4" x14ac:dyDescent="0.25">
      <c r="A79" s="55">
        <v>40057</v>
      </c>
      <c r="B79" s="50">
        <v>5.5171500000000009</v>
      </c>
      <c r="C79" s="50">
        <v>25.60585</v>
      </c>
      <c r="D79" s="50">
        <v>31.123000000000001</v>
      </c>
    </row>
    <row r="80" spans="1:4" x14ac:dyDescent="0.25">
      <c r="A80" s="55">
        <v>40087</v>
      </c>
      <c r="B80" s="50">
        <v>5.2103960000000002</v>
      </c>
      <c r="C80" s="50">
        <v>25.431604</v>
      </c>
      <c r="D80" s="50">
        <v>30.641999999999999</v>
      </c>
    </row>
    <row r="81" spans="1:6" x14ac:dyDescent="0.25">
      <c r="A81" s="55">
        <v>40118</v>
      </c>
      <c r="B81" s="50">
        <v>4.983378000000001</v>
      </c>
      <c r="C81" s="50">
        <v>24.829621999999997</v>
      </c>
      <c r="D81" s="50">
        <v>29.812999999999999</v>
      </c>
    </row>
    <row r="82" spans="1:6" x14ac:dyDescent="0.25">
      <c r="A82" s="55">
        <v>40148</v>
      </c>
      <c r="B82" s="50">
        <v>4.8230849999999998</v>
      </c>
      <c r="C82" s="50">
        <v>24.672915</v>
      </c>
      <c r="D82" s="50">
        <v>29.495999999999999</v>
      </c>
    </row>
    <row r="83" spans="1:6" x14ac:dyDescent="0.25">
      <c r="A83" s="55">
        <v>40179</v>
      </c>
      <c r="B83" s="50">
        <v>4.6006450000000001</v>
      </c>
      <c r="C83" s="50">
        <v>24.199355000000001</v>
      </c>
      <c r="D83" s="50">
        <v>28.8</v>
      </c>
    </row>
    <row r="84" spans="1:6" x14ac:dyDescent="0.25">
      <c r="A84" s="55">
        <v>40210</v>
      </c>
      <c r="B84" s="50">
        <v>4.5186079999999995</v>
      </c>
      <c r="C84" s="50">
        <v>23.198391999999998</v>
      </c>
      <c r="D84" s="50">
        <v>27.716999999999999</v>
      </c>
    </row>
    <row r="85" spans="1:6" x14ac:dyDescent="0.25">
      <c r="A85" s="55">
        <v>40238</v>
      </c>
      <c r="B85" s="50">
        <v>4.5860439999999993</v>
      </c>
      <c r="C85" s="50">
        <v>22.662956000000001</v>
      </c>
      <c r="D85" s="50">
        <v>27.248999999999999</v>
      </c>
    </row>
    <row r="86" spans="1:6" x14ac:dyDescent="0.25">
      <c r="A86" s="55">
        <v>40269</v>
      </c>
      <c r="B86" s="50">
        <v>4.6857230000000003</v>
      </c>
      <c r="C86" s="50">
        <v>22.844277000000002</v>
      </c>
      <c r="D86" s="50">
        <v>27.53</v>
      </c>
    </row>
    <row r="87" spans="1:6" x14ac:dyDescent="0.25">
      <c r="A87" s="55">
        <v>40299</v>
      </c>
      <c r="B87" s="50">
        <v>4.805960999999999</v>
      </c>
      <c r="C87" s="50">
        <v>23.010038999999999</v>
      </c>
      <c r="D87" s="50">
        <v>27.815999999999999</v>
      </c>
    </row>
    <row r="88" spans="1:6" x14ac:dyDescent="0.25">
      <c r="A88" s="55">
        <v>40330</v>
      </c>
      <c r="B88" s="50">
        <v>4.9457620000000002</v>
      </c>
      <c r="C88" s="50">
        <v>22.948237999999996</v>
      </c>
      <c r="D88" s="50">
        <v>27.893999999999998</v>
      </c>
    </row>
    <row r="89" spans="1:6" x14ac:dyDescent="0.25">
      <c r="A89" s="55">
        <v>40360</v>
      </c>
      <c r="B89" s="50">
        <v>5.1042779999999999</v>
      </c>
      <c r="C89" s="50">
        <v>22.602722</v>
      </c>
      <c r="D89" s="50">
        <v>27.707000000000001</v>
      </c>
    </row>
    <row r="90" spans="1:6" x14ac:dyDescent="0.25">
      <c r="A90" s="55">
        <v>40391</v>
      </c>
      <c r="B90" s="50">
        <v>5.2029350000000001</v>
      </c>
      <c r="C90" s="50">
        <v>22.412064999999998</v>
      </c>
      <c r="D90" s="50">
        <v>27.614999999999998</v>
      </c>
    </row>
    <row r="91" spans="1:6" x14ac:dyDescent="0.25">
      <c r="A91" s="55">
        <v>40422</v>
      </c>
      <c r="B91" s="50">
        <v>5.235862</v>
      </c>
      <c r="C91" s="50">
        <v>22.089137999999998</v>
      </c>
      <c r="D91" s="50">
        <v>27.324999999999999</v>
      </c>
    </row>
    <row r="92" spans="1:6" x14ac:dyDescent="0.25">
      <c r="A92" s="55">
        <v>40452</v>
      </c>
      <c r="B92" s="50">
        <v>5.180244000000001</v>
      </c>
      <c r="C92" s="50">
        <v>21.804755999999998</v>
      </c>
      <c r="D92" s="50">
        <v>26.984999999999999</v>
      </c>
      <c r="F92" s="9"/>
    </row>
    <row r="93" spans="1:6" x14ac:dyDescent="0.25">
      <c r="A93" s="55">
        <v>40483</v>
      </c>
      <c r="B93" s="50">
        <v>5.2570899999999998</v>
      </c>
      <c r="C93" s="50">
        <v>21.430909999999997</v>
      </c>
      <c r="D93" s="50">
        <v>26.687999999999999</v>
      </c>
      <c r="F93" s="9"/>
    </row>
    <row r="94" spans="1:6" x14ac:dyDescent="0.25">
      <c r="A94" s="55">
        <v>40513</v>
      </c>
      <c r="B94" s="50">
        <v>5.2235309999999995</v>
      </c>
      <c r="C94" s="50">
        <v>21.033469000000004</v>
      </c>
      <c r="D94" s="50">
        <v>26.257000000000001</v>
      </c>
      <c r="F94" s="9"/>
    </row>
    <row r="95" spans="1:6" x14ac:dyDescent="0.25">
      <c r="A95" s="55">
        <v>40544</v>
      </c>
      <c r="B95" s="50">
        <v>5.2629589999999995</v>
      </c>
      <c r="C95" s="50">
        <v>20.805041000000003</v>
      </c>
      <c r="D95" s="50">
        <v>26.068000000000001</v>
      </c>
      <c r="F95" s="9"/>
    </row>
    <row r="96" spans="1:6" x14ac:dyDescent="0.25">
      <c r="A96" s="55">
        <v>40575</v>
      </c>
      <c r="B96" s="50">
        <v>5.3985799999999999</v>
      </c>
      <c r="C96" s="50">
        <v>20.896420000000003</v>
      </c>
      <c r="D96" s="50">
        <v>26.295000000000002</v>
      </c>
      <c r="F96" s="9"/>
    </row>
    <row r="97" spans="1:6" x14ac:dyDescent="0.25">
      <c r="A97" s="55">
        <v>40603</v>
      </c>
      <c r="B97" s="50">
        <v>5.4599337889999999</v>
      </c>
      <c r="C97" s="50">
        <v>20.580066210999998</v>
      </c>
      <c r="D97" s="50">
        <v>26.04</v>
      </c>
      <c r="F97" s="9"/>
    </row>
    <row r="98" spans="1:6" x14ac:dyDescent="0.25">
      <c r="A98" s="55">
        <v>40634</v>
      </c>
      <c r="B98" s="50">
        <v>5.3843695289999998</v>
      </c>
      <c r="C98" s="50">
        <v>20.552630471000001</v>
      </c>
      <c r="D98" s="50">
        <v>25.937000000000001</v>
      </c>
      <c r="F98" s="9"/>
    </row>
    <row r="99" spans="1:6" x14ac:dyDescent="0.25">
      <c r="A99" s="55">
        <v>40664</v>
      </c>
      <c r="B99" s="50">
        <v>5.5174085870000003</v>
      </c>
      <c r="C99" s="50">
        <v>20.266591413</v>
      </c>
      <c r="D99" s="50">
        <v>25.783999999999999</v>
      </c>
      <c r="F99" s="9"/>
    </row>
    <row r="100" spans="1:6" x14ac:dyDescent="0.25">
      <c r="A100" s="55">
        <v>40695</v>
      </c>
      <c r="B100" s="50">
        <v>5.7616742690000002</v>
      </c>
      <c r="C100" s="50">
        <v>19.969325731000001</v>
      </c>
      <c r="D100" s="50">
        <v>25.731000000000002</v>
      </c>
      <c r="F100" s="9"/>
    </row>
    <row r="101" spans="1:6" x14ac:dyDescent="0.25">
      <c r="A101" s="55">
        <v>40725</v>
      </c>
      <c r="B101" s="50">
        <v>6.065622522</v>
      </c>
      <c r="C101" s="50">
        <v>21.249377478</v>
      </c>
      <c r="D101" s="50">
        <v>27.315000000000001</v>
      </c>
      <c r="F101" s="9"/>
    </row>
    <row r="102" spans="1:6" x14ac:dyDescent="0.25">
      <c r="A102" s="55">
        <v>40756</v>
      </c>
      <c r="B102" s="50">
        <v>6.2249332769999999</v>
      </c>
      <c r="C102" s="50">
        <v>22.169066723</v>
      </c>
      <c r="D102" s="50">
        <v>28.393999999999998</v>
      </c>
      <c r="F102" s="9"/>
    </row>
    <row r="103" spans="1:6" x14ac:dyDescent="0.25">
      <c r="A103" s="55">
        <v>40787</v>
      </c>
      <c r="B103" s="50">
        <v>6.3674814130000001</v>
      </c>
      <c r="C103" s="50">
        <v>22.373518587</v>
      </c>
      <c r="D103" s="50">
        <v>28.741</v>
      </c>
      <c r="F103" s="9"/>
    </row>
    <row r="104" spans="1:6" x14ac:dyDescent="0.25">
      <c r="A104" s="55">
        <v>40817</v>
      </c>
      <c r="B104" s="50">
        <v>6.5815613339999999</v>
      </c>
      <c r="C104" s="50">
        <v>23.039438665999999</v>
      </c>
      <c r="D104" s="50">
        <v>29.620999999999999</v>
      </c>
      <c r="F104" s="9"/>
    </row>
    <row r="105" spans="1:6" x14ac:dyDescent="0.25">
      <c r="A105" s="55">
        <v>40848</v>
      </c>
      <c r="B105" s="50">
        <v>6.7758554850000001</v>
      </c>
      <c r="C105" s="50">
        <v>23.002144514999998</v>
      </c>
      <c r="D105" s="50">
        <v>29.777999999999999</v>
      </c>
      <c r="F105" s="9"/>
    </row>
    <row r="106" spans="1:6" x14ac:dyDescent="0.25">
      <c r="A106" s="55">
        <v>40878</v>
      </c>
      <c r="B106" s="50">
        <v>6.9394702019999999</v>
      </c>
      <c r="C106" s="50">
        <v>23.257529798</v>
      </c>
      <c r="D106" s="50">
        <v>30.196999999999999</v>
      </c>
      <c r="F106" s="9"/>
    </row>
    <row r="107" spans="1:6" x14ac:dyDescent="0.25">
      <c r="A107" s="55">
        <v>40909</v>
      </c>
      <c r="B107" s="50">
        <v>7.175034718</v>
      </c>
      <c r="C107" s="50">
        <v>23.941965282000002</v>
      </c>
      <c r="D107" s="50">
        <v>31.117000000000001</v>
      </c>
      <c r="F107" s="9"/>
    </row>
    <row r="108" spans="1:6" x14ac:dyDescent="0.25">
      <c r="A108" s="55">
        <v>40940</v>
      </c>
      <c r="B108" s="50">
        <v>7.1262630690000002</v>
      </c>
      <c r="C108" s="50">
        <v>24.352736930999999</v>
      </c>
      <c r="D108" s="50">
        <v>31.478999999999999</v>
      </c>
      <c r="F108" s="9"/>
    </row>
    <row r="109" spans="1:6" x14ac:dyDescent="0.25">
      <c r="A109" s="55">
        <v>40969</v>
      </c>
      <c r="B109" s="50">
        <v>7.1342220540000003</v>
      </c>
      <c r="C109" s="50">
        <v>26.197777946000002</v>
      </c>
      <c r="D109" s="50">
        <v>33.332000000000001</v>
      </c>
      <c r="F109" s="9"/>
    </row>
    <row r="110" spans="1:6" x14ac:dyDescent="0.25">
      <c r="A110" s="55">
        <v>41000</v>
      </c>
      <c r="B110" s="50">
        <v>7.3598288289999996</v>
      </c>
      <c r="C110" s="50">
        <v>26.336171170999997</v>
      </c>
      <c r="D110" s="50">
        <v>33.695999999999998</v>
      </c>
      <c r="F110" s="9"/>
    </row>
    <row r="111" spans="1:6" x14ac:dyDescent="0.25">
      <c r="A111" s="55">
        <v>41030</v>
      </c>
      <c r="B111" s="50">
        <v>7.486818059</v>
      </c>
      <c r="C111" s="50">
        <v>26.797181940999998</v>
      </c>
      <c r="D111" s="50">
        <v>34.283999999999999</v>
      </c>
      <c r="F111" s="9"/>
    </row>
    <row r="112" spans="1:6" x14ac:dyDescent="0.25">
      <c r="A112" s="55">
        <v>41061</v>
      </c>
      <c r="B112" s="50">
        <v>7.7709532660000002</v>
      </c>
      <c r="C112" s="50">
        <v>27.163046733999998</v>
      </c>
      <c r="D112" s="50">
        <v>34.933999999999997</v>
      </c>
      <c r="F112" s="9"/>
    </row>
    <row r="113" spans="1:6" x14ac:dyDescent="0.25">
      <c r="A113" s="55">
        <v>41091</v>
      </c>
      <c r="B113" s="50">
        <v>7.718835178</v>
      </c>
      <c r="C113" s="50">
        <v>26.671164822000001</v>
      </c>
      <c r="D113" s="50">
        <v>34.39</v>
      </c>
      <c r="F113" s="9"/>
    </row>
    <row r="114" spans="1:6" x14ac:dyDescent="0.25">
      <c r="A114" s="55">
        <v>41122</v>
      </c>
      <c r="B114" s="50">
        <v>7.7663845040000004</v>
      </c>
      <c r="C114" s="50">
        <v>26.855615495999999</v>
      </c>
      <c r="D114" s="50">
        <v>34.622</v>
      </c>
      <c r="F114" s="9"/>
    </row>
    <row r="115" spans="1:6" x14ac:dyDescent="0.25">
      <c r="A115" s="55">
        <v>41153</v>
      </c>
      <c r="B115" s="50">
        <v>7.7566122200000001</v>
      </c>
      <c r="C115" s="50">
        <v>27.423387779999999</v>
      </c>
      <c r="D115" s="50">
        <v>35.18</v>
      </c>
      <c r="F115" s="9"/>
    </row>
    <row r="116" spans="1:6" x14ac:dyDescent="0.25">
      <c r="A116" s="55">
        <v>41183</v>
      </c>
      <c r="B116" s="50">
        <v>7.6922026099999998</v>
      </c>
      <c r="C116" s="50">
        <v>27.490797390000001</v>
      </c>
      <c r="D116" s="50">
        <v>35.183</v>
      </c>
      <c r="F116" s="9"/>
    </row>
    <row r="117" spans="1:6" x14ac:dyDescent="0.25">
      <c r="A117" s="55">
        <v>41214</v>
      </c>
      <c r="B117" s="50">
        <v>7.8225029580000003</v>
      </c>
      <c r="C117" s="50">
        <v>27.802497041999999</v>
      </c>
      <c r="D117" s="50">
        <v>35.625</v>
      </c>
      <c r="F117" s="9"/>
    </row>
    <row r="118" spans="1:6" x14ac:dyDescent="0.25">
      <c r="A118" s="55">
        <v>41244</v>
      </c>
      <c r="B118" s="50">
        <v>7.9758085669999996</v>
      </c>
      <c r="C118" s="50">
        <v>27.813191433</v>
      </c>
      <c r="D118" s="50">
        <v>35.789000000000001</v>
      </c>
      <c r="F118" s="9"/>
    </row>
    <row r="119" spans="1:6" x14ac:dyDescent="0.25">
      <c r="A119" s="55">
        <v>41275</v>
      </c>
      <c r="B119" s="50">
        <v>7.9752471070000004</v>
      </c>
      <c r="C119" s="50">
        <v>27.737752893</v>
      </c>
      <c r="D119" s="50">
        <v>35.713000000000001</v>
      </c>
      <c r="F119" s="9"/>
    </row>
    <row r="120" spans="1:6" x14ac:dyDescent="0.25">
      <c r="A120" s="55">
        <v>41306</v>
      </c>
      <c r="B120" s="50">
        <v>8.2741418200000005</v>
      </c>
      <c r="C120" s="50">
        <v>27.43885818</v>
      </c>
      <c r="D120" s="50">
        <v>35.713000000000001</v>
      </c>
      <c r="F120" s="9"/>
    </row>
    <row r="121" spans="1:6" x14ac:dyDescent="0.25">
      <c r="A121" s="55">
        <v>41334</v>
      </c>
      <c r="B121" s="50">
        <v>8.3045459439999991</v>
      </c>
      <c r="C121" s="50">
        <v>25.961454056000001</v>
      </c>
      <c r="D121" s="50">
        <v>34.265999999999998</v>
      </c>
      <c r="F121" s="9"/>
    </row>
    <row r="122" spans="1:6" x14ac:dyDescent="0.25">
      <c r="A122" s="55">
        <v>41365</v>
      </c>
      <c r="B122" s="50">
        <v>8.3538193859999996</v>
      </c>
      <c r="C122" s="50">
        <v>25.969180614000003</v>
      </c>
      <c r="D122" s="50">
        <v>34.323</v>
      </c>
      <c r="F122" s="9"/>
    </row>
    <row r="123" spans="1:6" x14ac:dyDescent="0.25">
      <c r="A123" s="55">
        <v>41395</v>
      </c>
      <c r="B123" s="50">
        <v>8.3922484750000006</v>
      </c>
      <c r="C123" s="50">
        <v>25.949751524999996</v>
      </c>
      <c r="D123" s="50">
        <v>34.341999999999999</v>
      </c>
      <c r="F123" s="9"/>
    </row>
    <row r="124" spans="1:6" x14ac:dyDescent="0.25">
      <c r="A124" s="55">
        <v>41426</v>
      </c>
      <c r="B124" s="50">
        <v>7.9699016670000002</v>
      </c>
      <c r="C124" s="50">
        <v>25.982098332999996</v>
      </c>
      <c r="D124" s="50">
        <v>33.951999999999998</v>
      </c>
      <c r="F124" s="9"/>
    </row>
    <row r="125" spans="1:6" x14ac:dyDescent="0.25">
      <c r="A125" s="55">
        <v>41456</v>
      </c>
      <c r="B125" s="50">
        <v>8.0262739300000003</v>
      </c>
      <c r="C125" s="50">
        <v>26.142726069999995</v>
      </c>
      <c r="D125" s="50">
        <v>34.168999999999997</v>
      </c>
      <c r="F125" s="9"/>
    </row>
    <row r="126" spans="1:6" x14ac:dyDescent="0.25">
      <c r="A126" s="55">
        <v>41487</v>
      </c>
      <c r="B126" s="50">
        <v>8.0810208110000001</v>
      </c>
      <c r="C126" s="50">
        <v>25.615979189000001</v>
      </c>
      <c r="D126" s="50">
        <v>33.697000000000003</v>
      </c>
      <c r="F126" s="9"/>
    </row>
    <row r="127" spans="1:6" x14ac:dyDescent="0.25">
      <c r="A127" s="55">
        <v>41518</v>
      </c>
      <c r="B127" s="50">
        <v>8.0461077759999995</v>
      </c>
      <c r="C127" s="50">
        <v>25.776892224000001</v>
      </c>
      <c r="D127" s="50">
        <v>33.823</v>
      </c>
      <c r="F127" s="9"/>
    </row>
    <row r="128" spans="1:6" x14ac:dyDescent="0.25">
      <c r="A128" s="55">
        <v>41548</v>
      </c>
      <c r="B128" s="50">
        <v>8.2254670060000006</v>
      </c>
      <c r="C128" s="50">
        <v>25.677532993999996</v>
      </c>
      <c r="D128" s="50">
        <v>33.902999999999999</v>
      </c>
      <c r="F128" s="9"/>
    </row>
    <row r="129" spans="1:6" x14ac:dyDescent="0.25">
      <c r="A129" s="55">
        <v>41579</v>
      </c>
      <c r="B129" s="50">
        <v>8.0508100210000002</v>
      </c>
      <c r="C129" s="50">
        <v>25.847189979000003</v>
      </c>
      <c r="D129" s="50">
        <v>33.898000000000003</v>
      </c>
      <c r="F129" s="9"/>
    </row>
    <row r="130" spans="1:6" x14ac:dyDescent="0.25">
      <c r="A130" s="55">
        <v>41609</v>
      </c>
      <c r="B130" s="50">
        <v>8.0420293340000004</v>
      </c>
      <c r="C130" s="50">
        <v>26.069970666000003</v>
      </c>
      <c r="D130" s="50">
        <v>34.112000000000002</v>
      </c>
      <c r="F130" s="9"/>
    </row>
    <row r="131" spans="1:6" x14ac:dyDescent="0.25">
      <c r="A131" s="55">
        <v>41640</v>
      </c>
      <c r="B131" s="50">
        <v>8.4135084500000001</v>
      </c>
      <c r="C131" s="50">
        <v>26.837491549999996</v>
      </c>
      <c r="D131" s="50">
        <v>35.250999999999998</v>
      </c>
      <c r="F131" s="9"/>
    </row>
    <row r="132" spans="1:6" x14ac:dyDescent="0.25">
      <c r="A132" s="55">
        <v>41671</v>
      </c>
      <c r="B132" s="50">
        <v>8.3145715439999996</v>
      </c>
      <c r="C132" s="50">
        <v>27.176428456</v>
      </c>
      <c r="D132" s="50">
        <v>35.491</v>
      </c>
      <c r="F132" s="9"/>
    </row>
    <row r="133" spans="1:6" x14ac:dyDescent="0.25">
      <c r="A133" s="55">
        <v>41699</v>
      </c>
      <c r="B133" s="50">
        <v>8.5868328579999993</v>
      </c>
      <c r="C133" s="50">
        <v>27.061167142000002</v>
      </c>
      <c r="D133" s="50">
        <v>35.648000000000003</v>
      </c>
      <c r="F133" s="9"/>
    </row>
    <row r="134" spans="1:6" x14ac:dyDescent="0.25">
      <c r="A134" s="55">
        <v>41730</v>
      </c>
      <c r="B134" s="50">
        <v>8.756821231</v>
      </c>
      <c r="C134" s="50">
        <v>27.075178769000001</v>
      </c>
      <c r="D134" s="50">
        <v>35.832000000000001</v>
      </c>
      <c r="F134" s="9"/>
    </row>
    <row r="135" spans="1:6" x14ac:dyDescent="0.25">
      <c r="A135" s="55">
        <v>41760</v>
      </c>
      <c r="B135" s="50">
        <v>8.8472569579999991</v>
      </c>
      <c r="C135" s="50">
        <v>27.211743041999998</v>
      </c>
      <c r="D135" s="50">
        <v>36.058999999999997</v>
      </c>
      <c r="F135" s="9"/>
    </row>
    <row r="136" spans="1:6" x14ac:dyDescent="0.25">
      <c r="A136" s="55">
        <v>41791</v>
      </c>
      <c r="B136" s="50">
        <v>8.9932395369999991</v>
      </c>
      <c r="C136" s="50">
        <v>27.956760463000002</v>
      </c>
      <c r="D136" s="50">
        <v>36.950000000000003</v>
      </c>
      <c r="F136" s="9"/>
    </row>
    <row r="137" spans="1:6" x14ac:dyDescent="0.25">
      <c r="A137" s="55">
        <v>41821</v>
      </c>
      <c r="B137" s="50">
        <v>9.0070188800000004</v>
      </c>
      <c r="C137" s="50">
        <v>27.69698112</v>
      </c>
      <c r="D137" s="50">
        <v>36.704000000000001</v>
      </c>
      <c r="F137" s="9"/>
    </row>
    <row r="138" spans="1:6" x14ac:dyDescent="0.25">
      <c r="A138" s="55">
        <v>41852</v>
      </c>
      <c r="B138" s="50">
        <v>9.128912562</v>
      </c>
      <c r="C138" s="50">
        <v>27.443087438000003</v>
      </c>
      <c r="D138" s="50">
        <v>36.572000000000003</v>
      </c>
      <c r="F138" s="9"/>
    </row>
    <row r="139" spans="1:6" x14ac:dyDescent="0.25">
      <c r="A139" s="55">
        <v>41883</v>
      </c>
      <c r="B139" s="50">
        <v>9.5107375189999992</v>
      </c>
      <c r="C139" s="50">
        <v>27.183262481000003</v>
      </c>
      <c r="D139" s="50">
        <v>36.694000000000003</v>
      </c>
      <c r="F139" s="9"/>
    </row>
    <row r="140" spans="1:6" x14ac:dyDescent="0.25">
      <c r="A140" s="55">
        <v>41913</v>
      </c>
      <c r="B140" s="50">
        <v>9.6582650070000007</v>
      </c>
      <c r="C140" s="50">
        <v>27.028734992999997</v>
      </c>
      <c r="D140" s="50">
        <v>36.686999999999998</v>
      </c>
      <c r="F140" s="9"/>
    </row>
    <row r="141" spans="1:6" x14ac:dyDescent="0.25">
      <c r="A141" s="55">
        <v>41944</v>
      </c>
      <c r="B141" s="50">
        <v>9.6471517789999996</v>
      </c>
      <c r="C141" s="50">
        <v>27.119848221000005</v>
      </c>
      <c r="D141" s="50">
        <v>36.767000000000003</v>
      </c>
      <c r="F141" s="9"/>
    </row>
    <row r="142" spans="1:6" x14ac:dyDescent="0.25">
      <c r="A142" s="55">
        <v>41974</v>
      </c>
      <c r="B142" s="50">
        <v>9.7801242520000002</v>
      </c>
      <c r="C142" s="50">
        <v>26.896875747999999</v>
      </c>
      <c r="D142" s="50">
        <v>36.677</v>
      </c>
      <c r="F142" s="9"/>
    </row>
    <row r="143" spans="1:6" x14ac:dyDescent="0.25">
      <c r="A143" s="55">
        <v>42005</v>
      </c>
      <c r="B143" s="50">
        <v>9.5429617039999997</v>
      </c>
      <c r="C143" s="50">
        <v>26.144038295999998</v>
      </c>
      <c r="D143" s="50">
        <v>35.686999999999998</v>
      </c>
      <c r="F143" s="9"/>
    </row>
    <row r="144" spans="1:6" x14ac:dyDescent="0.25">
      <c r="A144" s="55">
        <v>42036</v>
      </c>
      <c r="B144" s="50">
        <v>9.5565406310000007</v>
      </c>
      <c r="C144" s="50">
        <v>25.783459369000003</v>
      </c>
      <c r="D144" s="50">
        <v>35.340000000000003</v>
      </c>
      <c r="F144" s="9"/>
    </row>
    <row r="145" spans="1:6" x14ac:dyDescent="0.25">
      <c r="A145" s="55">
        <v>42064</v>
      </c>
      <c r="B145" s="50">
        <v>9.2272540040000006</v>
      </c>
      <c r="C145" s="50">
        <v>25.961745995999998</v>
      </c>
      <c r="D145" s="50">
        <v>35.189</v>
      </c>
      <c r="F145" s="9"/>
    </row>
    <row r="146" spans="1:6" x14ac:dyDescent="0.25">
      <c r="A146" s="55">
        <v>42095</v>
      </c>
      <c r="B146" s="50">
        <v>8.9311555869999992</v>
      </c>
      <c r="C146" s="50">
        <v>27.468844412999999</v>
      </c>
      <c r="D146" s="50">
        <v>36.4</v>
      </c>
      <c r="F146" s="9"/>
    </row>
    <row r="147" spans="1:6" x14ac:dyDescent="0.25">
      <c r="A147" s="55">
        <v>42125</v>
      </c>
      <c r="B147" s="50">
        <v>8.6367256359999995</v>
      </c>
      <c r="C147" s="50">
        <v>27.518274364</v>
      </c>
      <c r="D147" s="50">
        <v>36.155000000000001</v>
      </c>
      <c r="F147" s="9"/>
    </row>
    <row r="148" spans="1:6" x14ac:dyDescent="0.25">
      <c r="A148" s="55">
        <v>42156</v>
      </c>
      <c r="B148" s="50">
        <v>8.2969740329999997</v>
      </c>
      <c r="C148" s="50">
        <v>27.659025967000005</v>
      </c>
      <c r="D148" s="50">
        <v>35.956000000000003</v>
      </c>
      <c r="F148" s="9"/>
    </row>
    <row r="149" spans="1:6" x14ac:dyDescent="0.25">
      <c r="A149" s="55">
        <v>42186</v>
      </c>
      <c r="B149" s="50">
        <v>8.1765103119999996</v>
      </c>
      <c r="C149" s="50">
        <v>28.251489687999999</v>
      </c>
      <c r="D149" s="50">
        <v>36.427999999999997</v>
      </c>
      <c r="F149" s="9"/>
    </row>
    <row r="150" spans="1:6" x14ac:dyDescent="0.25">
      <c r="A150" s="55">
        <v>42217</v>
      </c>
      <c r="B150" s="50">
        <v>7.9175085669999996</v>
      </c>
      <c r="C150" s="50">
        <v>28.293491433</v>
      </c>
      <c r="D150" s="50">
        <v>36.210999999999999</v>
      </c>
      <c r="F150" s="9"/>
    </row>
    <row r="151" spans="1:6" x14ac:dyDescent="0.25">
      <c r="A151" s="55">
        <v>42248</v>
      </c>
      <c r="B151" s="50">
        <v>7.5835923559999996</v>
      </c>
      <c r="C151" s="50">
        <v>28.662407644000002</v>
      </c>
      <c r="D151" s="50">
        <v>36.246000000000002</v>
      </c>
      <c r="F151" s="9"/>
    </row>
    <row r="152" spans="1:6" x14ac:dyDescent="0.25">
      <c r="A152" s="55">
        <v>42278</v>
      </c>
      <c r="B152" s="50">
        <v>7.2911908570000001</v>
      </c>
      <c r="C152" s="50">
        <v>29.231809143000003</v>
      </c>
      <c r="D152" s="50">
        <v>36.523000000000003</v>
      </c>
      <c r="F152" s="9"/>
    </row>
    <row r="153" spans="1:6" x14ac:dyDescent="0.25">
      <c r="A153" s="55">
        <v>42309</v>
      </c>
      <c r="B153" s="50">
        <v>7.2656062119999998</v>
      </c>
      <c r="C153" s="50">
        <v>29.119393787999996</v>
      </c>
      <c r="D153" s="50">
        <v>36.384999999999998</v>
      </c>
      <c r="F153" s="9"/>
    </row>
    <row r="154" spans="1:6" x14ac:dyDescent="0.25">
      <c r="A154" s="55">
        <v>42339</v>
      </c>
      <c r="B154" s="50">
        <v>6.848406335</v>
      </c>
      <c r="C154" s="50">
        <v>29.542593664999998</v>
      </c>
      <c r="D154" s="50">
        <v>36.390999999999998</v>
      </c>
      <c r="F154" s="9"/>
    </row>
    <row r="155" spans="1:6" x14ac:dyDescent="0.25">
      <c r="A155" s="55">
        <v>42370</v>
      </c>
      <c r="B155" s="50">
        <v>6.5950162719999996</v>
      </c>
      <c r="C155" s="50">
        <v>30.230983728000002</v>
      </c>
      <c r="D155" s="50">
        <v>36.826000000000001</v>
      </c>
      <c r="F155" s="9"/>
    </row>
    <row r="156" spans="1:6" x14ac:dyDescent="0.25">
      <c r="A156" s="55">
        <v>42401</v>
      </c>
      <c r="B156" s="50">
        <v>6.3405838010000002</v>
      </c>
      <c r="C156" s="50">
        <v>30.922416198999997</v>
      </c>
      <c r="D156" s="50">
        <v>37.262999999999998</v>
      </c>
      <c r="F156" s="9"/>
    </row>
    <row r="157" spans="1:6" x14ac:dyDescent="0.25">
      <c r="A157" s="55">
        <v>42430</v>
      </c>
      <c r="B157" s="50">
        <v>6.1856515160000001</v>
      </c>
      <c r="C157" s="50">
        <v>31.089348483999999</v>
      </c>
      <c r="D157" s="50">
        <v>37.274999999999999</v>
      </c>
      <c r="F157" s="9"/>
    </row>
    <row r="158" spans="1:6" x14ac:dyDescent="0.25">
      <c r="A158" s="55">
        <v>42461</v>
      </c>
      <c r="B158" s="50">
        <v>5.9890720220000002</v>
      </c>
      <c r="C158" s="50">
        <v>29.424927977999999</v>
      </c>
      <c r="D158" s="50">
        <v>35.414000000000001</v>
      </c>
      <c r="F158" s="9"/>
    </row>
    <row r="159" spans="1:6" x14ac:dyDescent="0.25">
      <c r="A159" s="55">
        <v>42491</v>
      </c>
      <c r="B159" s="50">
        <v>5.8524724429999999</v>
      </c>
      <c r="C159" s="50">
        <v>29.323527557000002</v>
      </c>
      <c r="D159" s="50">
        <v>35.176000000000002</v>
      </c>
      <c r="F159" s="9"/>
    </row>
    <row r="160" spans="1:6" x14ac:dyDescent="0.25">
      <c r="A160" s="55">
        <v>42522</v>
      </c>
      <c r="B160" s="50">
        <v>5.8396514249999996</v>
      </c>
      <c r="C160" s="50">
        <v>28.810348574999999</v>
      </c>
      <c r="D160" s="50">
        <v>34.65</v>
      </c>
      <c r="F160" s="9"/>
    </row>
    <row r="161" spans="1:6" x14ac:dyDescent="0.25">
      <c r="A161" s="55">
        <v>42552</v>
      </c>
      <c r="B161" s="50">
        <v>5.5470820720000003</v>
      </c>
      <c r="C161" s="50">
        <v>28.200917927999996</v>
      </c>
      <c r="D161" s="50">
        <v>33.747999999999998</v>
      </c>
      <c r="F161" s="9"/>
    </row>
    <row r="162" spans="1:6" x14ac:dyDescent="0.25">
      <c r="A162" s="55">
        <v>42583</v>
      </c>
      <c r="B162" s="50">
        <v>5.3816516950000004</v>
      </c>
      <c r="C162" s="50">
        <v>28.715348304999999</v>
      </c>
      <c r="D162" s="50">
        <v>34.097000000000001</v>
      </c>
      <c r="F162" s="9"/>
    </row>
    <row r="163" spans="1:6" x14ac:dyDescent="0.25">
      <c r="A163" s="55">
        <v>42614</v>
      </c>
      <c r="B163" s="50">
        <v>5.2467838809999998</v>
      </c>
      <c r="C163" s="50">
        <v>28.212216119000004</v>
      </c>
      <c r="D163" s="50">
        <v>33.459000000000003</v>
      </c>
      <c r="F163" s="9"/>
    </row>
    <row r="164" spans="1:6" x14ac:dyDescent="0.25">
      <c r="A164" s="55">
        <v>42644</v>
      </c>
      <c r="B164" s="50">
        <v>5.0459709410000002</v>
      </c>
      <c r="C164" s="50">
        <v>27.459029059000002</v>
      </c>
      <c r="D164" s="50">
        <v>32.505000000000003</v>
      </c>
      <c r="F164" s="9"/>
    </row>
    <row r="165" spans="1:6" x14ac:dyDescent="0.25">
      <c r="A165" s="55">
        <v>42675</v>
      </c>
      <c r="B165" s="50">
        <v>4.9039085260000004</v>
      </c>
      <c r="C165" s="50">
        <v>27.171091474000001</v>
      </c>
      <c r="D165" s="50">
        <v>32.075000000000003</v>
      </c>
      <c r="F165" s="9"/>
    </row>
    <row r="166" spans="1:6" x14ac:dyDescent="0.25">
      <c r="A166" s="55">
        <v>42705</v>
      </c>
      <c r="B166" s="50">
        <v>4.9342756679999997</v>
      </c>
      <c r="C166" s="50">
        <v>26.933724331999997</v>
      </c>
      <c r="D166" s="50">
        <v>31.867999999999999</v>
      </c>
      <c r="F166" s="9"/>
    </row>
    <row r="167" spans="1:6" x14ac:dyDescent="0.25">
      <c r="A167" s="55">
        <v>42736</v>
      </c>
      <c r="B167" s="50">
        <v>4.7448045260000002</v>
      </c>
      <c r="C167" s="50">
        <v>26.278195474</v>
      </c>
      <c r="D167" s="50">
        <v>31.023</v>
      </c>
      <c r="F167" s="9"/>
    </row>
    <row r="168" spans="1:6" x14ac:dyDescent="0.25">
      <c r="A168" s="55">
        <v>42767</v>
      </c>
      <c r="B168" s="50">
        <v>4.88069957</v>
      </c>
      <c r="C168" s="50">
        <v>25.55030043</v>
      </c>
      <c r="D168" s="50">
        <v>30.431000000000001</v>
      </c>
      <c r="F168" s="9"/>
    </row>
    <row r="169" spans="1:6" x14ac:dyDescent="0.25">
      <c r="A169" s="55">
        <v>42795</v>
      </c>
      <c r="B169" s="50">
        <v>4.9691755459999998</v>
      </c>
      <c r="C169" s="50">
        <v>25.560824454000002</v>
      </c>
      <c r="D169" s="50">
        <v>30.53</v>
      </c>
      <c r="F169" s="9"/>
    </row>
    <row r="170" spans="1:6" x14ac:dyDescent="0.25">
      <c r="A170" s="55">
        <v>42826</v>
      </c>
      <c r="B170" s="50">
        <v>5.1040868000000001</v>
      </c>
      <c r="C170" s="50">
        <v>25.453913199999999</v>
      </c>
      <c r="D170" s="50">
        <v>30.558</v>
      </c>
      <c r="F170" s="9"/>
    </row>
    <row r="171" spans="1:6" x14ac:dyDescent="0.25">
      <c r="A171" s="55">
        <v>42856</v>
      </c>
      <c r="B171" s="50">
        <v>5.2309006140000003</v>
      </c>
      <c r="C171" s="50">
        <v>25.014099386000002</v>
      </c>
      <c r="D171" s="50">
        <v>30.245000000000001</v>
      </c>
      <c r="F171" s="9"/>
    </row>
    <row r="172" spans="1:6" x14ac:dyDescent="0.25">
      <c r="A172" s="55">
        <v>42887</v>
      </c>
      <c r="B172" s="50">
        <v>5.4329266729999999</v>
      </c>
      <c r="C172" s="50">
        <v>24.948073326999999</v>
      </c>
      <c r="D172" s="50">
        <v>30.381</v>
      </c>
      <c r="F172" s="9"/>
    </row>
    <row r="173" spans="1:6" x14ac:dyDescent="0.25">
      <c r="A173" s="55">
        <v>42917</v>
      </c>
      <c r="B173" s="50">
        <v>5.5339236930000002</v>
      </c>
      <c r="C173" s="50">
        <v>32.712076307000004</v>
      </c>
      <c r="D173" s="50">
        <v>38.246000000000002</v>
      </c>
      <c r="F173" s="9"/>
    </row>
    <row r="174" spans="1:6" x14ac:dyDescent="0.25">
      <c r="A174" s="55">
        <v>42948</v>
      </c>
      <c r="B174" s="50">
        <v>5.5429696579999996</v>
      </c>
      <c r="C174" s="50">
        <v>32.450030342000005</v>
      </c>
      <c r="D174" s="50">
        <v>37.993000000000002</v>
      </c>
      <c r="F174" s="9"/>
    </row>
    <row r="175" spans="1:6" x14ac:dyDescent="0.25">
      <c r="A175" s="55">
        <v>42979</v>
      </c>
      <c r="B175" s="50">
        <v>5.451155645</v>
      </c>
      <c r="C175" s="50">
        <v>32.256844354999998</v>
      </c>
      <c r="D175" s="50">
        <v>37.707999999999998</v>
      </c>
      <c r="F175" s="9"/>
    </row>
    <row r="176" spans="1:6" x14ac:dyDescent="0.25">
      <c r="A176" s="55">
        <v>43009</v>
      </c>
      <c r="B176" s="50">
        <v>5.5532370750000002</v>
      </c>
      <c r="C176" s="50">
        <v>32.294762925000001</v>
      </c>
      <c r="D176" s="50">
        <v>37.847999999999999</v>
      </c>
      <c r="F176" s="9"/>
    </row>
    <row r="177" spans="1:6" x14ac:dyDescent="0.25">
      <c r="A177" s="55">
        <v>43040</v>
      </c>
      <c r="B177" s="50">
        <v>5.7656855629999999</v>
      </c>
      <c r="C177" s="50">
        <v>32.080314436999998</v>
      </c>
      <c r="D177" s="50">
        <v>37.845999999999997</v>
      </c>
      <c r="F177" s="9"/>
    </row>
    <row r="178" spans="1:6" x14ac:dyDescent="0.25">
      <c r="A178" s="55">
        <v>43070</v>
      </c>
      <c r="B178" s="50">
        <v>5.7460410959999999</v>
      </c>
      <c r="C178" s="50">
        <v>32.145958904000004</v>
      </c>
      <c r="D178" s="50">
        <v>37.892000000000003</v>
      </c>
      <c r="F178" s="9"/>
    </row>
    <row r="179" spans="1:6" x14ac:dyDescent="0.25">
      <c r="A179" s="55">
        <v>43101</v>
      </c>
      <c r="B179" s="50">
        <v>5.9477396669999996</v>
      </c>
      <c r="C179" s="50">
        <v>32.238260332999999</v>
      </c>
      <c r="D179" s="50">
        <v>38.186</v>
      </c>
      <c r="F179" s="9"/>
    </row>
    <row r="180" spans="1:6" x14ac:dyDescent="0.25">
      <c r="A180" s="55">
        <v>43132</v>
      </c>
      <c r="B180" s="50">
        <v>6.065481524</v>
      </c>
      <c r="C180" s="50">
        <v>32.414518475999998</v>
      </c>
      <c r="D180" s="50">
        <v>38.479999999999997</v>
      </c>
      <c r="F180" s="9"/>
    </row>
    <row r="181" spans="1:6" x14ac:dyDescent="0.25">
      <c r="A181" s="55">
        <v>43160</v>
      </c>
      <c r="B181" s="50">
        <v>6.2127875279999998</v>
      </c>
      <c r="C181" s="50">
        <v>32.539212472000003</v>
      </c>
      <c r="D181" s="50">
        <v>38.752000000000002</v>
      </c>
      <c r="F181" s="9"/>
    </row>
    <row r="182" spans="1:6" x14ac:dyDescent="0.25">
      <c r="A182" s="55">
        <v>43191</v>
      </c>
      <c r="B182" s="50">
        <v>6.3130318159999996</v>
      </c>
      <c r="C182" s="50">
        <v>32.853968184000003</v>
      </c>
      <c r="D182" s="50">
        <v>39.167000000000002</v>
      </c>
      <c r="F182" s="9"/>
    </row>
    <row r="183" spans="1:6" x14ac:dyDescent="0.25">
      <c r="A183" s="55">
        <v>43221</v>
      </c>
      <c r="B183" s="50">
        <v>6.3710814859999996</v>
      </c>
      <c r="C183" s="50">
        <v>33.496918514000001</v>
      </c>
      <c r="D183" s="50">
        <v>39.868000000000002</v>
      </c>
      <c r="F183" s="9"/>
    </row>
    <row r="184" spans="1:6" x14ac:dyDescent="0.25">
      <c r="A184" s="55">
        <v>43252</v>
      </c>
      <c r="B184" s="50">
        <v>6.40956891</v>
      </c>
      <c r="C184" s="50">
        <v>33.70743109</v>
      </c>
      <c r="D184" s="50">
        <v>40.116999999999997</v>
      </c>
      <c r="F184" s="9"/>
    </row>
    <row r="185" spans="1:6" x14ac:dyDescent="0.25">
      <c r="A185" s="55">
        <v>43282</v>
      </c>
      <c r="B185" s="50">
        <v>6.615938045</v>
      </c>
      <c r="C185" s="50">
        <v>25.920061955000001</v>
      </c>
      <c r="D185" s="50">
        <v>32.536000000000001</v>
      </c>
      <c r="F185" s="9"/>
    </row>
    <row r="186" spans="1:6" x14ac:dyDescent="0.25">
      <c r="A186" s="55">
        <v>43313</v>
      </c>
      <c r="B186" s="50">
        <v>6.8392723489999998</v>
      </c>
      <c r="C186" s="50">
        <v>26.179727651</v>
      </c>
      <c r="D186" s="50">
        <v>33.018999999999998</v>
      </c>
      <c r="F186" s="9"/>
    </row>
    <row r="187" spans="1:6" x14ac:dyDescent="0.25">
      <c r="A187" s="55">
        <v>43344</v>
      </c>
      <c r="B187" s="50">
        <v>7.2280077990000002</v>
      </c>
      <c r="C187" s="50">
        <v>26.062992200999997</v>
      </c>
      <c r="D187" s="50">
        <v>33.290999999999997</v>
      </c>
      <c r="F187" s="9"/>
    </row>
    <row r="188" spans="1:6" x14ac:dyDescent="0.25">
      <c r="A188" s="55">
        <v>43374</v>
      </c>
      <c r="B188" s="50">
        <v>7.2524655840000003</v>
      </c>
      <c r="C188" s="50">
        <v>26.593534415999997</v>
      </c>
      <c r="D188" s="50">
        <v>33.845999999999997</v>
      </c>
      <c r="F188" s="9"/>
    </row>
    <row r="189" spans="1:6" x14ac:dyDescent="0.25">
      <c r="A189" s="55">
        <v>43405</v>
      </c>
      <c r="B189" s="50">
        <v>7.5445462509999999</v>
      </c>
      <c r="C189" s="50">
        <v>26.577453749</v>
      </c>
      <c r="D189" s="50">
        <v>34.122</v>
      </c>
      <c r="F189" s="9"/>
    </row>
    <row r="190" spans="1:6" x14ac:dyDescent="0.25">
      <c r="A190" s="55">
        <v>43435</v>
      </c>
      <c r="B190" s="50">
        <v>7.7965955029999998</v>
      </c>
      <c r="C190" s="50">
        <v>26.143404496999999</v>
      </c>
      <c r="D190" s="50">
        <v>33.94</v>
      </c>
      <c r="F190" s="9"/>
    </row>
    <row r="191" spans="1:6" x14ac:dyDescent="0.25">
      <c r="A191" s="55">
        <v>43466</v>
      </c>
      <c r="B191" s="50">
        <v>7.9843569920000004</v>
      </c>
      <c r="C191" s="50">
        <v>26.074643007999995</v>
      </c>
      <c r="D191" s="50">
        <v>34.058999999999997</v>
      </c>
      <c r="F191" s="9"/>
    </row>
    <row r="192" spans="1:6" x14ac:dyDescent="0.25">
      <c r="A192" s="55">
        <v>43497</v>
      </c>
      <c r="B192" s="50">
        <v>8.1073290910000004</v>
      </c>
      <c r="C192" s="50">
        <v>26.085670908999997</v>
      </c>
      <c r="D192" s="50">
        <v>34.192999999999998</v>
      </c>
      <c r="F192" s="9"/>
    </row>
    <row r="193" spans="1:6" x14ac:dyDescent="0.25">
      <c r="A193" s="55">
        <v>43525</v>
      </c>
      <c r="B193" s="50">
        <v>8.0013227029999996</v>
      </c>
      <c r="C193" s="50">
        <v>25.730677297</v>
      </c>
      <c r="D193" s="50">
        <v>33.731999999999999</v>
      </c>
      <c r="F193" s="9"/>
    </row>
    <row r="194" spans="1:6" x14ac:dyDescent="0.25">
      <c r="A194" s="55">
        <v>43556</v>
      </c>
      <c r="B194" s="50">
        <v>8.023863102</v>
      </c>
      <c r="C194" s="50">
        <v>25.380136898000003</v>
      </c>
      <c r="D194" s="50">
        <v>33.404000000000003</v>
      </c>
      <c r="F194" s="9"/>
    </row>
    <row r="195" spans="1:6" x14ac:dyDescent="0.25">
      <c r="A195" s="55">
        <v>43586</v>
      </c>
      <c r="B195" s="50">
        <v>8.1457028480000009</v>
      </c>
      <c r="C195" s="50">
        <v>24.986297151999999</v>
      </c>
      <c r="D195" s="50">
        <v>33.131999999999998</v>
      </c>
      <c r="F195" s="9"/>
    </row>
    <row r="196" spans="1:6" x14ac:dyDescent="0.25">
      <c r="A196" s="55">
        <v>43617</v>
      </c>
      <c r="B196" s="50">
        <v>8.1556172940000007</v>
      </c>
      <c r="C196" s="50">
        <v>24.462382706</v>
      </c>
      <c r="D196" s="50">
        <v>32.618000000000002</v>
      </c>
      <c r="F196" s="9"/>
    </row>
    <row r="197" spans="1:6" x14ac:dyDescent="0.25">
      <c r="A197" s="55">
        <v>43647</v>
      </c>
      <c r="B197" s="50">
        <v>8.0779009599999991</v>
      </c>
      <c r="C197" s="50">
        <v>24.735099040000001</v>
      </c>
      <c r="D197" s="50">
        <v>32.813000000000002</v>
      </c>
      <c r="F197" s="9"/>
    </row>
    <row r="198" spans="1:6" x14ac:dyDescent="0.25">
      <c r="A198" s="55">
        <v>43678</v>
      </c>
      <c r="B198" s="50">
        <v>8.1368349109999993</v>
      </c>
      <c r="C198" s="50">
        <v>25.112165089000001</v>
      </c>
      <c r="D198" s="50">
        <v>33.249000000000002</v>
      </c>
      <c r="F198" s="9"/>
    </row>
    <row r="199" spans="1:6" x14ac:dyDescent="0.25">
      <c r="A199" s="55">
        <v>43709</v>
      </c>
      <c r="B199" s="50">
        <v>7.844468826</v>
      </c>
      <c r="C199" s="50">
        <v>25.406531173999998</v>
      </c>
      <c r="D199" s="50">
        <v>33.250999999999998</v>
      </c>
      <c r="F199" s="9"/>
    </row>
    <row r="200" spans="1:6" x14ac:dyDescent="0.25">
      <c r="A200" s="55">
        <v>43739</v>
      </c>
      <c r="B200" s="50">
        <v>7.9250156690000004</v>
      </c>
      <c r="C200" s="50">
        <v>25.232984331000001</v>
      </c>
      <c r="D200" s="50">
        <v>33.158000000000001</v>
      </c>
      <c r="F200" s="9"/>
    </row>
    <row r="201" spans="1:6" x14ac:dyDescent="0.25">
      <c r="A201" s="55">
        <v>43770</v>
      </c>
      <c r="B201" s="50">
        <v>7.7746123650000003</v>
      </c>
      <c r="C201" s="50">
        <v>25.349387635000003</v>
      </c>
      <c r="D201" s="50">
        <v>33.124000000000002</v>
      </c>
      <c r="F201" s="9"/>
    </row>
    <row r="202" spans="1:6" x14ac:dyDescent="0.25">
      <c r="A202" s="55">
        <v>43800</v>
      </c>
      <c r="B202" s="50">
        <v>7.6691032830000001</v>
      </c>
      <c r="C202" s="50">
        <v>25.771896717000004</v>
      </c>
      <c r="D202" s="50">
        <v>33.441000000000003</v>
      </c>
      <c r="F202" s="9"/>
    </row>
    <row r="203" spans="1:6" x14ac:dyDescent="0.25">
      <c r="A203" s="55">
        <v>43831</v>
      </c>
      <c r="B203" s="50">
        <v>7.7371777850000001</v>
      </c>
      <c r="C203" s="50">
        <v>25.775822214999998</v>
      </c>
      <c r="D203" s="50">
        <v>33.512999999999998</v>
      </c>
      <c r="F203" s="9"/>
    </row>
    <row r="204" spans="1:6" x14ac:dyDescent="0.25">
      <c r="A204" s="55">
        <v>43862</v>
      </c>
      <c r="B204" s="50">
        <v>7.5336583609999996</v>
      </c>
      <c r="C204" s="50">
        <v>25.742341639000003</v>
      </c>
      <c r="D204" s="50">
        <v>33.276000000000003</v>
      </c>
      <c r="F204" s="9"/>
    </row>
    <row r="205" spans="1:6" x14ac:dyDescent="0.25">
      <c r="A205" s="55">
        <v>43891</v>
      </c>
      <c r="B205" s="50">
        <v>7.819515472</v>
      </c>
      <c r="C205" s="50">
        <v>25.877484528000004</v>
      </c>
      <c r="D205" s="50">
        <v>33.697000000000003</v>
      </c>
      <c r="F205" s="9"/>
    </row>
    <row r="206" spans="1:6" x14ac:dyDescent="0.25">
      <c r="A206" s="55">
        <v>43922</v>
      </c>
      <c r="B206" s="50">
        <v>7.7758348640000001</v>
      </c>
      <c r="C206" s="50">
        <v>26.203165135999999</v>
      </c>
      <c r="D206" s="50">
        <v>33.978999999999999</v>
      </c>
      <c r="F206" s="9"/>
    </row>
    <row r="207" spans="1:6" x14ac:dyDescent="0.25">
      <c r="A207" s="55">
        <v>43952</v>
      </c>
      <c r="B207" s="50">
        <v>7.523831006</v>
      </c>
      <c r="C207" s="50">
        <v>26.487168994000001</v>
      </c>
      <c r="D207" s="50">
        <v>34.011000000000003</v>
      </c>
      <c r="F207" s="9"/>
    </row>
    <row r="208" spans="1:6" x14ac:dyDescent="0.25">
      <c r="A208" s="55">
        <v>43983</v>
      </c>
      <c r="B208" s="50">
        <v>7.3553211940000001</v>
      </c>
      <c r="C208" s="50">
        <v>26.596678806</v>
      </c>
      <c r="D208" s="50">
        <v>33.951999999999998</v>
      </c>
      <c r="F208" s="9"/>
    </row>
    <row r="209" spans="1:6" x14ac:dyDescent="0.25">
      <c r="A209" s="55">
        <v>44013</v>
      </c>
      <c r="B209" s="50">
        <v>7.2319755250000002</v>
      </c>
      <c r="C209" s="50">
        <v>26.626024474999998</v>
      </c>
      <c r="D209" s="50">
        <v>33.857999999999997</v>
      </c>
      <c r="F209" s="9"/>
    </row>
    <row r="210" spans="1:6" x14ac:dyDescent="0.25">
      <c r="A210" s="55">
        <v>44044</v>
      </c>
      <c r="B210" s="50">
        <v>6.7166712210000004</v>
      </c>
      <c r="C210" s="50">
        <v>26.570328779</v>
      </c>
      <c r="D210" s="50">
        <v>33.286999999999999</v>
      </c>
      <c r="F210" s="9"/>
    </row>
    <row r="211" spans="1:6" x14ac:dyDescent="0.25">
      <c r="A211" s="55">
        <v>44075</v>
      </c>
      <c r="B211" s="50">
        <v>6.5270371589999998</v>
      </c>
      <c r="C211" s="50">
        <v>26.629962840999998</v>
      </c>
      <c r="D211" s="50">
        <v>33.156999999999996</v>
      </c>
      <c r="F211" s="9"/>
    </row>
    <row r="212" spans="1:6" x14ac:dyDescent="0.25">
      <c r="A212" s="55">
        <v>44105</v>
      </c>
      <c r="B212" s="50">
        <v>6.215787465</v>
      </c>
      <c r="C212" s="50">
        <v>27.096212534999999</v>
      </c>
      <c r="D212" s="50">
        <v>33.311999999999998</v>
      </c>
      <c r="F212" s="9"/>
    </row>
    <row r="213" spans="1:6" x14ac:dyDescent="0.25">
      <c r="A213" s="55">
        <v>44136</v>
      </c>
      <c r="B213" s="50">
        <v>5.9476531069999998</v>
      </c>
      <c r="C213" s="50">
        <v>27.477346892999996</v>
      </c>
      <c r="D213" s="50">
        <v>33.424999999999997</v>
      </c>
      <c r="F213" s="9"/>
    </row>
    <row r="214" spans="1:6" x14ac:dyDescent="0.25">
      <c r="A214" s="55">
        <v>44166</v>
      </c>
      <c r="B214" s="50">
        <v>5.7006076639999996</v>
      </c>
      <c r="C214" s="50">
        <v>27.787392336</v>
      </c>
      <c r="D214" s="50">
        <v>33.488</v>
      </c>
      <c r="F214" s="9"/>
    </row>
    <row r="215" spans="1:6" x14ac:dyDescent="0.25">
      <c r="A215" s="55">
        <v>44197</v>
      </c>
      <c r="B215" s="50">
        <v>5.243737265</v>
      </c>
      <c r="C215" s="50">
        <v>27.854262734999999</v>
      </c>
      <c r="D215" s="50">
        <v>33.097999999999999</v>
      </c>
      <c r="F215" s="9"/>
    </row>
    <row r="216" spans="1:6" x14ac:dyDescent="0.25">
      <c r="A216" s="55">
        <v>44228</v>
      </c>
      <c r="B216" s="50">
        <v>5.1745599950000001</v>
      </c>
      <c r="C216" s="50">
        <v>27.768440004999999</v>
      </c>
      <c r="D216" s="50">
        <v>32.942999999999998</v>
      </c>
      <c r="F216" s="9"/>
    </row>
    <row r="217" spans="1:6" x14ac:dyDescent="0.25">
      <c r="A217" s="55">
        <v>44256</v>
      </c>
      <c r="B217" s="50">
        <v>4.6986658200000004</v>
      </c>
      <c r="C217" s="50">
        <v>28.485334179999995</v>
      </c>
      <c r="D217" s="50">
        <v>33.183999999999997</v>
      </c>
      <c r="F217" s="9"/>
    </row>
    <row r="218" spans="1:6" x14ac:dyDescent="0.25">
      <c r="A218" s="55">
        <v>44287</v>
      </c>
      <c r="B218" s="50">
        <v>4.5645320910000002</v>
      </c>
      <c r="C218" s="50">
        <v>28.830467909000003</v>
      </c>
      <c r="D218" s="50">
        <v>33.395000000000003</v>
      </c>
      <c r="F218" s="9"/>
    </row>
    <row r="219" spans="1:6" x14ac:dyDescent="0.25">
      <c r="A219" s="55">
        <v>44317</v>
      </c>
      <c r="B219" s="50">
        <v>4.5341955619999998</v>
      </c>
      <c r="C219" s="50">
        <v>28.897804438000001</v>
      </c>
      <c r="D219" s="50">
        <v>33.432000000000002</v>
      </c>
      <c r="F219" s="9"/>
    </row>
    <row r="220" spans="1:6" x14ac:dyDescent="0.25">
      <c r="A220" s="55">
        <v>44348</v>
      </c>
      <c r="B220" s="50">
        <v>4.5195555330000001</v>
      </c>
      <c r="C220" s="50">
        <v>29.937444466999999</v>
      </c>
      <c r="D220" s="50">
        <v>34.457000000000001</v>
      </c>
      <c r="F220" s="9"/>
    </row>
    <row r="221" spans="1:6" x14ac:dyDescent="0.25">
      <c r="A221" s="55">
        <v>44378</v>
      </c>
      <c r="B221" s="50">
        <v>4.5451375629999999</v>
      </c>
      <c r="C221" s="50">
        <v>29.876862436999996</v>
      </c>
      <c r="D221" s="50">
        <v>34.421999999999997</v>
      </c>
      <c r="F221" s="9"/>
    </row>
    <row r="222" spans="1:6" x14ac:dyDescent="0.25">
      <c r="A222" s="55">
        <v>44409</v>
      </c>
      <c r="B222" s="50">
        <v>4.8584735390000002</v>
      </c>
      <c r="C222" s="50">
        <v>29.684526460999997</v>
      </c>
      <c r="D222" s="50">
        <v>34.542999999999999</v>
      </c>
      <c r="F222" s="9"/>
    </row>
    <row r="223" spans="1:6" x14ac:dyDescent="0.25">
      <c r="A223" s="55">
        <v>44440</v>
      </c>
      <c r="B223" s="50">
        <v>5.1230979259999998</v>
      </c>
      <c r="C223" s="50">
        <v>29.659902074000001</v>
      </c>
      <c r="D223" s="50">
        <v>34.783000000000001</v>
      </c>
      <c r="F223" s="9"/>
    </row>
    <row r="224" spans="1:6" x14ac:dyDescent="0.25">
      <c r="A224" s="55">
        <v>44470</v>
      </c>
      <c r="B224" s="50">
        <v>5.3855329589999998</v>
      </c>
      <c r="C224" s="50">
        <v>29.005467040999999</v>
      </c>
      <c r="D224" s="50">
        <v>34.390999999999998</v>
      </c>
      <c r="F224" s="9"/>
    </row>
    <row r="225" spans="1:6" x14ac:dyDescent="0.25">
      <c r="A225" s="55">
        <v>44501</v>
      </c>
      <c r="B225" s="50">
        <v>5.4918546250000002</v>
      </c>
      <c r="C225" s="50">
        <v>29.441145374999998</v>
      </c>
      <c r="D225" s="50">
        <v>34.933</v>
      </c>
      <c r="F225" s="9"/>
    </row>
    <row r="226" spans="1:6" x14ac:dyDescent="0.25">
      <c r="A226" s="55">
        <v>44531</v>
      </c>
      <c r="B226" s="50">
        <v>5.755700482</v>
      </c>
      <c r="C226" s="50">
        <v>29.778299517999997</v>
      </c>
      <c r="D226" s="50">
        <v>35.533999999999999</v>
      </c>
      <c r="F226" s="9"/>
    </row>
    <row r="227" spans="1:6" x14ac:dyDescent="0.25">
      <c r="A227" s="55">
        <v>44562</v>
      </c>
      <c r="B227" s="50">
        <v>6.20836012</v>
      </c>
      <c r="C227" s="50">
        <v>29.89163988</v>
      </c>
      <c r="D227" s="50">
        <v>36.1</v>
      </c>
      <c r="F227" s="9"/>
    </row>
    <row r="228" spans="1:6" x14ac:dyDescent="0.25">
      <c r="A228" s="55">
        <v>44593</v>
      </c>
      <c r="B228" s="50">
        <v>6.4821316339999999</v>
      </c>
      <c r="C228" s="50">
        <v>30.955868366000004</v>
      </c>
      <c r="D228" s="50">
        <v>37.438000000000002</v>
      </c>
      <c r="F228" s="9"/>
    </row>
    <row r="229" spans="1:6" x14ac:dyDescent="0.25">
      <c r="A229" s="55">
        <v>44621</v>
      </c>
      <c r="B229" s="50">
        <v>6.7612947009999997</v>
      </c>
      <c r="C229" s="50">
        <v>31.555705299</v>
      </c>
      <c r="D229" s="50">
        <v>38.317</v>
      </c>
      <c r="F229" s="9"/>
    </row>
    <row r="230" spans="1:6" x14ac:dyDescent="0.25">
      <c r="A230" s="55">
        <v>44652</v>
      </c>
      <c r="B230" s="50">
        <v>7.0336691599999996</v>
      </c>
      <c r="C230" s="50">
        <v>32.248330839999994</v>
      </c>
      <c r="D230" s="50">
        <v>39.281999999999996</v>
      </c>
      <c r="F230" s="9"/>
    </row>
    <row r="231" spans="1:6" x14ac:dyDescent="0.25">
      <c r="A231" s="55">
        <v>44682</v>
      </c>
      <c r="B231" s="50">
        <v>7.4348642659999999</v>
      </c>
      <c r="C231" s="50">
        <v>33.242135734000001</v>
      </c>
      <c r="D231" s="50">
        <v>40.677</v>
      </c>
      <c r="F231" s="9"/>
    </row>
    <row r="232" spans="1:6" x14ac:dyDescent="0.25">
      <c r="A232" s="55">
        <v>44713</v>
      </c>
      <c r="B232" s="50">
        <v>7.957514497</v>
      </c>
      <c r="C232" s="50">
        <v>33.242485503000005</v>
      </c>
      <c r="D232" s="50">
        <v>41.2</v>
      </c>
      <c r="F232" s="9"/>
    </row>
    <row r="233" spans="1:6" x14ac:dyDescent="0.25">
      <c r="A233" s="55">
        <v>44743</v>
      </c>
      <c r="B233" s="50">
        <v>8.569930179</v>
      </c>
      <c r="C233" s="50">
        <v>33.880069821000006</v>
      </c>
      <c r="D233" s="50">
        <v>42.45</v>
      </c>
      <c r="F233" s="9"/>
    </row>
    <row r="234" spans="1:6" x14ac:dyDescent="0.25">
      <c r="A234" s="55">
        <v>44774</v>
      </c>
      <c r="B234" s="50">
        <v>9.3577662060000009</v>
      </c>
      <c r="C234" s="50">
        <v>34.062233794000001</v>
      </c>
      <c r="D234" s="50">
        <v>43.42</v>
      </c>
      <c r="F234" s="9"/>
    </row>
    <row r="235" spans="1:6" x14ac:dyDescent="0.25">
      <c r="A235" s="55">
        <v>44805</v>
      </c>
      <c r="B235" s="50">
        <v>9.8507778179999992</v>
      </c>
      <c r="C235" s="50">
        <v>34.854222182000001</v>
      </c>
      <c r="D235" s="50">
        <v>44.704999999999998</v>
      </c>
      <c r="F235" s="9"/>
    </row>
    <row r="236" spans="1:6" x14ac:dyDescent="0.25">
      <c r="A236" s="55">
        <v>44835</v>
      </c>
      <c r="B236" s="50">
        <v>10.585249873</v>
      </c>
      <c r="C236" s="50">
        <v>35.034750126999995</v>
      </c>
      <c r="D236" s="50">
        <v>45.62</v>
      </c>
      <c r="F236" s="9"/>
    </row>
    <row r="237" spans="1:6" x14ac:dyDescent="0.25">
      <c r="A237" s="55">
        <v>44866</v>
      </c>
      <c r="B237" s="50">
        <v>10.949083097000001</v>
      </c>
      <c r="C237" s="50">
        <v>35.387916903000004</v>
      </c>
      <c r="D237" s="50">
        <v>46.337000000000003</v>
      </c>
      <c r="F237" s="9"/>
    </row>
    <row r="238" spans="1:6" x14ac:dyDescent="0.25">
      <c r="A238" s="55">
        <v>44896</v>
      </c>
      <c r="B238" s="50">
        <v>11.825475634</v>
      </c>
      <c r="C238" s="50">
        <v>34.899524366000001</v>
      </c>
      <c r="D238" s="50">
        <v>46.725000000000001</v>
      </c>
      <c r="F238" s="9"/>
    </row>
    <row r="239" spans="1:6" x14ac:dyDescent="0.25">
      <c r="A239" s="55">
        <v>44927</v>
      </c>
      <c r="B239" s="50">
        <v>12.054878406</v>
      </c>
      <c r="C239" s="50">
        <v>35.733121593999996</v>
      </c>
      <c r="D239" s="50">
        <v>47.787999999999997</v>
      </c>
      <c r="F239" s="9"/>
    </row>
    <row r="240" spans="1:6" x14ac:dyDescent="0.25">
      <c r="A240" s="55">
        <v>44958</v>
      </c>
      <c r="B240" s="50">
        <v>12.53031788</v>
      </c>
      <c r="C240" s="50">
        <v>35.287682119999999</v>
      </c>
      <c r="D240" s="50">
        <v>47.817999999999998</v>
      </c>
      <c r="F240" s="9"/>
    </row>
    <row r="241" spans="1:7" x14ac:dyDescent="0.25">
      <c r="A241" s="55">
        <v>44986</v>
      </c>
      <c r="B241" s="50">
        <v>12.940719439</v>
      </c>
      <c r="C241" s="50">
        <v>34.521280561000005</v>
      </c>
      <c r="D241" s="50">
        <v>47.462000000000003</v>
      </c>
      <c r="F241" s="9"/>
    </row>
    <row r="242" spans="1:7" x14ac:dyDescent="0.25">
      <c r="A242" s="55">
        <v>45017</v>
      </c>
      <c r="B242" s="50">
        <v>13.183411799</v>
      </c>
      <c r="C242" s="50">
        <v>33.725588201000001</v>
      </c>
      <c r="D242" s="50">
        <v>46.908999999999999</v>
      </c>
      <c r="F242" s="9"/>
    </row>
    <row r="243" spans="1:7" x14ac:dyDescent="0.25">
      <c r="A243" s="55">
        <v>45047</v>
      </c>
      <c r="B243" s="50">
        <v>13.164089538000001</v>
      </c>
      <c r="C243" s="50">
        <v>33.756910462</v>
      </c>
      <c r="D243" s="50">
        <v>46.920999999999999</v>
      </c>
      <c r="F243" s="9"/>
    </row>
    <row r="244" spans="1:7" x14ac:dyDescent="0.25">
      <c r="A244" s="55">
        <v>45078</v>
      </c>
      <c r="B244" s="50">
        <v>13.036299807000001</v>
      </c>
      <c r="C244" s="50">
        <v>33.448700193000001</v>
      </c>
      <c r="D244" s="50">
        <v>46.484999999999999</v>
      </c>
      <c r="F244" s="9"/>
    </row>
    <row r="245" spans="1:7" x14ac:dyDescent="0.25">
      <c r="A245" s="55">
        <v>45108</v>
      </c>
      <c r="B245" s="50">
        <v>12.774137743000001</v>
      </c>
      <c r="C245" s="50">
        <v>33.959862256999997</v>
      </c>
      <c r="D245" s="50">
        <v>46.734000000000002</v>
      </c>
      <c r="F245" s="9"/>
    </row>
    <row r="246" spans="1:7" x14ac:dyDescent="0.25">
      <c r="A246" s="55">
        <v>45139</v>
      </c>
      <c r="B246" s="50">
        <v>12.405072989000001</v>
      </c>
      <c r="C246" s="50">
        <v>34.366927011000001</v>
      </c>
      <c r="D246" s="50">
        <v>46.771999999999998</v>
      </c>
      <c r="F246" s="9"/>
    </row>
    <row r="247" spans="1:7" x14ac:dyDescent="0.25">
      <c r="A247" s="55">
        <v>45170</v>
      </c>
      <c r="B247" s="50">
        <v>11.914933534999999</v>
      </c>
      <c r="C247" s="50">
        <v>35.086066465000002</v>
      </c>
      <c r="D247" s="50">
        <v>47.000999999999998</v>
      </c>
      <c r="F247" s="9"/>
    </row>
    <row r="248" spans="1:7" x14ac:dyDescent="0.25">
      <c r="A248" s="55">
        <v>45200</v>
      </c>
      <c r="B248" s="50">
        <v>11.698983863</v>
      </c>
      <c r="C248" s="50">
        <v>36.589016136999994</v>
      </c>
      <c r="D248" s="50">
        <v>48.287999999999997</v>
      </c>
      <c r="F248" s="9"/>
    </row>
    <row r="249" spans="1:7" x14ac:dyDescent="0.25">
      <c r="A249" s="55">
        <v>45231</v>
      </c>
      <c r="B249" s="50">
        <v>11.668482372</v>
      </c>
      <c r="C249" s="50">
        <v>36.613517627999997</v>
      </c>
      <c r="D249" s="50">
        <v>48.281999999999996</v>
      </c>
      <c r="F249" s="9"/>
    </row>
    <row r="250" spans="1:7" x14ac:dyDescent="0.25">
      <c r="A250" s="55">
        <v>45261</v>
      </c>
      <c r="B250" s="50">
        <v>11.366937287000001</v>
      </c>
      <c r="C250" s="50">
        <v>37.336062713000004</v>
      </c>
      <c r="D250" s="50">
        <v>48.703000000000003</v>
      </c>
      <c r="F250" s="9"/>
    </row>
    <row r="251" spans="1:7" x14ac:dyDescent="0.25">
      <c r="A251" s="55">
        <v>45292</v>
      </c>
      <c r="B251" s="50">
        <v>11.420577841</v>
      </c>
      <c r="C251" s="50">
        <v>37.391422159000001</v>
      </c>
      <c r="D251" s="50">
        <v>48.811999999999998</v>
      </c>
      <c r="F251" s="9"/>
    </row>
    <row r="252" spans="1:7" x14ac:dyDescent="0.25">
      <c r="A252" s="55">
        <v>45323</v>
      </c>
      <c r="B252" s="50">
        <v>11.229380891</v>
      </c>
      <c r="C252" s="50">
        <v>38.246619109000001</v>
      </c>
      <c r="D252" s="50">
        <v>49.475999999999999</v>
      </c>
      <c r="F252" s="9"/>
    </row>
    <row r="253" spans="1:7" x14ac:dyDescent="0.25">
      <c r="A253" s="55">
        <v>45352</v>
      </c>
      <c r="B253" s="50">
        <v>11.15557716</v>
      </c>
      <c r="C253" s="50">
        <v>38.504422839999997</v>
      </c>
      <c r="D253" s="50">
        <v>49.66</v>
      </c>
      <c r="E253" s="20"/>
      <c r="F253" s="20"/>
      <c r="G253" s="20"/>
    </row>
    <row r="254" spans="1:7" x14ac:dyDescent="0.25">
      <c r="B254" s="20"/>
      <c r="C254" s="20"/>
      <c r="D254" s="20"/>
      <c r="F254" s="9"/>
    </row>
    <row r="255" spans="1:7" x14ac:dyDescent="0.25">
      <c r="A255" s="46" t="s">
        <v>459</v>
      </c>
      <c r="B255" s="20"/>
      <c r="C255" s="20"/>
      <c r="D255" s="20"/>
      <c r="F255" s="9"/>
    </row>
    <row r="256" spans="1:7" x14ac:dyDescent="0.25">
      <c r="A256" s="37" t="s">
        <v>503</v>
      </c>
      <c r="F256" s="9"/>
    </row>
    <row r="257" spans="1:6" x14ac:dyDescent="0.25">
      <c r="F257" s="9"/>
    </row>
    <row r="258" spans="1:6" x14ac:dyDescent="0.25">
      <c r="A258" s="46" t="s">
        <v>455</v>
      </c>
      <c r="F258" s="9"/>
    </row>
    <row r="259" spans="1:6" x14ac:dyDescent="0.25">
      <c r="A259" s="37" t="s">
        <v>494</v>
      </c>
    </row>
    <row r="260" spans="1:6" x14ac:dyDescent="0.25">
      <c r="B260" s="20"/>
      <c r="C260" s="20"/>
      <c r="D260" s="20"/>
    </row>
  </sheetData>
  <hyperlinks>
    <hyperlink ref="A9" location="Contents!A1" display="Back to contents" xr:uid="{FD81625C-16E5-4708-9A52-C0900251E2F2}"/>
    <hyperlink ref="B2" r:id="rId1" display="https://www.abs.gov.au/statistics/economy/international-trade/international-trade-goods/latest-release" xr:uid="{D89EE001-4A27-431F-A1DB-5DC87CB58CF9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9C6E-34A9-47DE-B1EA-EFB8DBBC99A1}">
  <sheetPr>
    <tabColor rgb="FF002060"/>
  </sheetPr>
  <dimension ref="A1:F257"/>
  <sheetViews>
    <sheetView workbookViewId="0">
      <selection activeCell="A10" sqref="A10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3" s="37" customFormat="1" ht="18.75" x14ac:dyDescent="0.3">
      <c r="A1" s="88" t="s">
        <v>651</v>
      </c>
    </row>
    <row r="2" spans="1:3" s="37" customFormat="1" x14ac:dyDescent="0.25">
      <c r="A2" s="49" t="s">
        <v>364</v>
      </c>
      <c r="B2" s="34" t="s">
        <v>428</v>
      </c>
    </row>
    <row r="3" spans="1:3" s="37" customFormat="1" x14ac:dyDescent="0.25">
      <c r="B3" s="34" t="s">
        <v>429</v>
      </c>
    </row>
    <row r="4" spans="1:3" s="37" customFormat="1" x14ac:dyDescent="0.25">
      <c r="A4" s="46" t="s">
        <v>492</v>
      </c>
      <c r="B4" s="37" t="s">
        <v>495</v>
      </c>
    </row>
    <row r="5" spans="1:3" s="37" customFormat="1" x14ac:dyDescent="0.25">
      <c r="A5" s="46" t="s">
        <v>333</v>
      </c>
      <c r="B5" s="37" t="s">
        <v>450</v>
      </c>
    </row>
    <row r="6" spans="1:3" s="37" customFormat="1" x14ac:dyDescent="0.25">
      <c r="A6" s="46" t="s">
        <v>456</v>
      </c>
      <c r="B6" s="37" t="s">
        <v>271</v>
      </c>
    </row>
    <row r="7" spans="1:3" s="37" customFormat="1" x14ac:dyDescent="0.25">
      <c r="A7" s="46" t="s">
        <v>269</v>
      </c>
      <c r="B7" s="37" t="s">
        <v>587</v>
      </c>
    </row>
    <row r="8" spans="1:3" s="37" customFormat="1" x14ac:dyDescent="0.25">
      <c r="A8" s="46" t="s">
        <v>270</v>
      </c>
      <c r="B8" s="37" t="s">
        <v>384</v>
      </c>
    </row>
    <row r="9" spans="1:3" s="37" customFormat="1" x14ac:dyDescent="0.25">
      <c r="A9" s="46" t="s">
        <v>457</v>
      </c>
      <c r="B9" s="37" t="s">
        <v>458</v>
      </c>
    </row>
    <row r="10" spans="1:3" s="37" customFormat="1" x14ac:dyDescent="0.25">
      <c r="A10" s="34" t="s">
        <v>701</v>
      </c>
    </row>
    <row r="11" spans="1:3" x14ac:dyDescent="0.25">
      <c r="A11" s="43"/>
    </row>
    <row r="12" spans="1:3" x14ac:dyDescent="0.25">
      <c r="A12" s="49" t="s">
        <v>454</v>
      </c>
    </row>
    <row r="13" spans="1:3" ht="30" x14ac:dyDescent="0.25">
      <c r="B13" s="78" t="s">
        <v>440</v>
      </c>
      <c r="C13" s="78" t="s">
        <v>441</v>
      </c>
    </row>
    <row r="14" spans="1:3" x14ac:dyDescent="0.25">
      <c r="A14" s="55">
        <v>38078</v>
      </c>
      <c r="B14" s="82">
        <v>3982</v>
      </c>
      <c r="C14" s="82"/>
    </row>
    <row r="15" spans="1:3" x14ac:dyDescent="0.25">
      <c r="A15" s="55">
        <v>38108</v>
      </c>
      <c r="B15" s="82">
        <v>3286</v>
      </c>
      <c r="C15" s="82"/>
    </row>
    <row r="16" spans="1:3" x14ac:dyDescent="0.25">
      <c r="A16" s="55">
        <v>38139</v>
      </c>
      <c r="B16" s="82">
        <v>3005</v>
      </c>
      <c r="C16" s="82"/>
    </row>
    <row r="17" spans="1:3" x14ac:dyDescent="0.25">
      <c r="A17" s="55">
        <v>38169</v>
      </c>
      <c r="B17" s="82">
        <v>4048</v>
      </c>
      <c r="C17" s="82"/>
    </row>
    <row r="18" spans="1:3" x14ac:dyDescent="0.25">
      <c r="A18" s="55">
        <v>38200</v>
      </c>
      <c r="B18" s="82">
        <v>4186</v>
      </c>
      <c r="C18" s="82"/>
    </row>
    <row r="19" spans="1:3" x14ac:dyDescent="0.25">
      <c r="A19" s="55">
        <v>38231</v>
      </c>
      <c r="B19" s="82">
        <v>4105</v>
      </c>
      <c r="C19" s="82"/>
    </row>
    <row r="20" spans="1:3" x14ac:dyDescent="0.25">
      <c r="A20" s="55">
        <v>38261</v>
      </c>
      <c r="B20" s="82">
        <v>4922</v>
      </c>
      <c r="C20" s="82"/>
    </row>
    <row r="21" spans="1:3" x14ac:dyDescent="0.25">
      <c r="A21" s="55">
        <v>38292</v>
      </c>
      <c r="B21" s="82">
        <v>6051</v>
      </c>
      <c r="C21" s="82"/>
    </row>
    <row r="22" spans="1:3" x14ac:dyDescent="0.25">
      <c r="A22" s="55">
        <v>38322</v>
      </c>
      <c r="B22" s="82">
        <v>4598</v>
      </c>
      <c r="C22" s="82"/>
    </row>
    <row r="23" spans="1:3" x14ac:dyDescent="0.25">
      <c r="A23" s="55">
        <v>38353</v>
      </c>
      <c r="B23" s="82">
        <v>4488</v>
      </c>
      <c r="C23" s="82"/>
    </row>
    <row r="24" spans="1:3" x14ac:dyDescent="0.25">
      <c r="A24" s="55">
        <v>38384</v>
      </c>
      <c r="B24" s="82">
        <v>4726</v>
      </c>
      <c r="C24" s="82"/>
    </row>
    <row r="25" spans="1:3" x14ac:dyDescent="0.25">
      <c r="A25" s="55">
        <v>38412</v>
      </c>
      <c r="B25" s="82">
        <v>4637</v>
      </c>
      <c r="C25" s="82"/>
    </row>
    <row r="26" spans="1:3" x14ac:dyDescent="0.25">
      <c r="A26" s="55">
        <v>38443</v>
      </c>
      <c r="B26" s="82">
        <v>3850</v>
      </c>
      <c r="C26" s="82"/>
    </row>
    <row r="27" spans="1:3" x14ac:dyDescent="0.25">
      <c r="A27" s="55">
        <v>38473</v>
      </c>
      <c r="B27" s="82">
        <v>3219</v>
      </c>
      <c r="C27" s="82"/>
    </row>
    <row r="28" spans="1:3" x14ac:dyDescent="0.25">
      <c r="A28" s="55">
        <v>38504</v>
      </c>
      <c r="B28" s="82">
        <v>2521</v>
      </c>
      <c r="C28" s="82"/>
    </row>
    <row r="29" spans="1:3" x14ac:dyDescent="0.25">
      <c r="A29" s="55">
        <v>38534</v>
      </c>
      <c r="B29" s="82">
        <v>1804</v>
      </c>
      <c r="C29" s="82"/>
    </row>
    <row r="30" spans="1:3" x14ac:dyDescent="0.25">
      <c r="A30" s="55">
        <v>38565</v>
      </c>
      <c r="B30" s="82">
        <v>2592</v>
      </c>
      <c r="C30" s="82"/>
    </row>
    <row r="31" spans="1:3" x14ac:dyDescent="0.25">
      <c r="A31" s="55">
        <v>38596</v>
      </c>
      <c r="B31" s="82">
        <v>2907</v>
      </c>
      <c r="C31" s="82"/>
    </row>
    <row r="32" spans="1:3" x14ac:dyDescent="0.25">
      <c r="A32" s="55">
        <v>38626</v>
      </c>
      <c r="B32" s="82">
        <v>3113</v>
      </c>
      <c r="C32" s="82"/>
    </row>
    <row r="33" spans="1:3" x14ac:dyDescent="0.25">
      <c r="A33" s="55">
        <v>38657</v>
      </c>
      <c r="B33" s="82">
        <v>2770</v>
      </c>
      <c r="C33" s="82"/>
    </row>
    <row r="34" spans="1:3" x14ac:dyDescent="0.25">
      <c r="A34" s="55">
        <v>38687</v>
      </c>
      <c r="B34" s="82">
        <v>2407</v>
      </c>
      <c r="C34" s="82"/>
    </row>
    <row r="35" spans="1:3" x14ac:dyDescent="0.25">
      <c r="A35" s="55">
        <v>38718</v>
      </c>
      <c r="B35" s="82">
        <v>2081</v>
      </c>
      <c r="C35" s="82"/>
    </row>
    <row r="36" spans="1:3" x14ac:dyDescent="0.25">
      <c r="A36" s="55">
        <v>38749</v>
      </c>
      <c r="B36" s="82">
        <v>2680</v>
      </c>
      <c r="C36" s="82"/>
    </row>
    <row r="37" spans="1:3" x14ac:dyDescent="0.25">
      <c r="A37" s="55">
        <v>38777</v>
      </c>
      <c r="B37" s="82">
        <v>2496</v>
      </c>
      <c r="C37" s="82"/>
    </row>
    <row r="38" spans="1:3" x14ac:dyDescent="0.25">
      <c r="A38" s="55">
        <v>38808</v>
      </c>
      <c r="B38" s="82">
        <v>2368</v>
      </c>
      <c r="C38" s="82"/>
    </row>
    <row r="39" spans="1:3" x14ac:dyDescent="0.25">
      <c r="A39" s="55">
        <v>38838</v>
      </c>
      <c r="B39" s="82">
        <v>2436</v>
      </c>
      <c r="C39" s="82"/>
    </row>
    <row r="40" spans="1:3" x14ac:dyDescent="0.25">
      <c r="A40" s="55">
        <v>38869</v>
      </c>
      <c r="B40" s="82">
        <v>2964</v>
      </c>
      <c r="C40" s="82"/>
    </row>
    <row r="41" spans="1:3" x14ac:dyDescent="0.25">
      <c r="A41" s="55">
        <v>38899</v>
      </c>
      <c r="B41" s="82">
        <v>3285</v>
      </c>
      <c r="C41" s="82"/>
    </row>
    <row r="42" spans="1:3" x14ac:dyDescent="0.25">
      <c r="A42" s="55">
        <v>38930</v>
      </c>
      <c r="B42" s="82">
        <v>3847</v>
      </c>
      <c r="C42" s="82"/>
    </row>
    <row r="43" spans="1:3" x14ac:dyDescent="0.25">
      <c r="A43" s="55">
        <v>38961</v>
      </c>
      <c r="B43" s="82">
        <v>3944</v>
      </c>
      <c r="C43" s="82"/>
    </row>
    <row r="44" spans="1:3" x14ac:dyDescent="0.25">
      <c r="A44" s="55">
        <v>38991</v>
      </c>
      <c r="B44" s="82">
        <v>4037</v>
      </c>
      <c r="C44" s="82"/>
    </row>
    <row r="45" spans="1:3" x14ac:dyDescent="0.25">
      <c r="A45" s="55">
        <v>39022</v>
      </c>
      <c r="B45" s="82">
        <v>4336</v>
      </c>
      <c r="C45" s="82"/>
    </row>
    <row r="46" spans="1:3" x14ac:dyDescent="0.25">
      <c r="A46" s="55">
        <v>39052</v>
      </c>
      <c r="B46" s="82">
        <v>4397</v>
      </c>
      <c r="C46" s="82"/>
    </row>
    <row r="47" spans="1:3" x14ac:dyDescent="0.25">
      <c r="A47" s="55">
        <v>39083</v>
      </c>
      <c r="B47" s="82">
        <v>4225</v>
      </c>
      <c r="C47" s="82"/>
    </row>
    <row r="48" spans="1:3" x14ac:dyDescent="0.25">
      <c r="A48" s="55">
        <v>39114</v>
      </c>
      <c r="B48" s="82">
        <v>4765</v>
      </c>
      <c r="C48" s="82"/>
    </row>
    <row r="49" spans="1:3" x14ac:dyDescent="0.25">
      <c r="A49" s="55">
        <v>39142</v>
      </c>
      <c r="B49" s="82">
        <v>5388</v>
      </c>
      <c r="C49" s="82"/>
    </row>
    <row r="50" spans="1:3" x14ac:dyDescent="0.25">
      <c r="A50" s="55">
        <v>39173</v>
      </c>
      <c r="B50" s="82">
        <v>6248</v>
      </c>
      <c r="C50" s="82"/>
    </row>
    <row r="51" spans="1:3" x14ac:dyDescent="0.25">
      <c r="A51" s="55">
        <v>39203</v>
      </c>
      <c r="B51" s="82">
        <v>5971</v>
      </c>
      <c r="C51" s="82"/>
    </row>
    <row r="52" spans="1:3" x14ac:dyDescent="0.25">
      <c r="A52" s="55">
        <v>39234</v>
      </c>
      <c r="B52" s="82">
        <v>6278</v>
      </c>
      <c r="C52" s="82"/>
    </row>
    <row r="53" spans="1:3" x14ac:dyDescent="0.25">
      <c r="A53" s="55">
        <v>39264</v>
      </c>
      <c r="B53" s="82">
        <v>6967</v>
      </c>
      <c r="C53" s="82"/>
    </row>
    <row r="54" spans="1:3" x14ac:dyDescent="0.25">
      <c r="A54" s="55">
        <v>39295</v>
      </c>
      <c r="B54" s="82">
        <v>7702</v>
      </c>
      <c r="C54" s="82"/>
    </row>
    <row r="55" spans="1:3" x14ac:dyDescent="0.25">
      <c r="A55" s="55">
        <v>39326</v>
      </c>
      <c r="B55" s="82">
        <v>9474</v>
      </c>
      <c r="C55" s="82"/>
    </row>
    <row r="56" spans="1:3" x14ac:dyDescent="0.25">
      <c r="A56" s="55">
        <v>39356</v>
      </c>
      <c r="B56" s="82">
        <v>10656</v>
      </c>
      <c r="C56" s="82"/>
    </row>
    <row r="57" spans="1:3" x14ac:dyDescent="0.25">
      <c r="A57" s="55">
        <v>39387</v>
      </c>
      <c r="B57" s="82">
        <v>10210</v>
      </c>
      <c r="C57" s="82"/>
    </row>
    <row r="58" spans="1:3" x14ac:dyDescent="0.25">
      <c r="A58" s="55">
        <v>39417</v>
      </c>
      <c r="B58" s="82">
        <v>9143</v>
      </c>
      <c r="C58" s="82"/>
    </row>
    <row r="59" spans="1:3" x14ac:dyDescent="0.25">
      <c r="A59" s="55">
        <v>39448</v>
      </c>
      <c r="B59" s="82">
        <v>6052</v>
      </c>
      <c r="C59" s="82"/>
    </row>
    <row r="60" spans="1:3" x14ac:dyDescent="0.25">
      <c r="A60" s="55">
        <v>39479</v>
      </c>
      <c r="B60" s="82">
        <v>7613</v>
      </c>
      <c r="C60" s="82"/>
    </row>
    <row r="61" spans="1:3" x14ac:dyDescent="0.25">
      <c r="A61" s="55">
        <v>39508</v>
      </c>
      <c r="B61" s="82">
        <v>8081</v>
      </c>
      <c r="C61" s="82"/>
    </row>
    <row r="62" spans="1:3" x14ac:dyDescent="0.25">
      <c r="A62" s="55">
        <v>39539</v>
      </c>
      <c r="B62" s="82">
        <v>9356</v>
      </c>
      <c r="C62" s="82"/>
    </row>
    <row r="63" spans="1:3" x14ac:dyDescent="0.25">
      <c r="A63" s="55">
        <v>39569</v>
      </c>
      <c r="B63" s="82">
        <v>11440</v>
      </c>
      <c r="C63" s="82"/>
    </row>
    <row r="64" spans="1:3" x14ac:dyDescent="0.25">
      <c r="A64" s="55">
        <v>39600</v>
      </c>
      <c r="B64" s="82">
        <v>9589</v>
      </c>
      <c r="C64" s="82"/>
    </row>
    <row r="65" spans="1:3" x14ac:dyDescent="0.25">
      <c r="A65" s="55">
        <v>39630</v>
      </c>
      <c r="B65" s="82">
        <v>8341</v>
      </c>
      <c r="C65" s="82"/>
    </row>
    <row r="66" spans="1:3" x14ac:dyDescent="0.25">
      <c r="A66" s="55">
        <v>39661</v>
      </c>
      <c r="B66" s="82">
        <v>6809</v>
      </c>
      <c r="C66" s="82"/>
    </row>
    <row r="67" spans="1:3" x14ac:dyDescent="0.25">
      <c r="A67" s="55">
        <v>39692</v>
      </c>
      <c r="B67" s="82">
        <v>3217</v>
      </c>
      <c r="C67" s="82"/>
    </row>
    <row r="68" spans="1:3" x14ac:dyDescent="0.25">
      <c r="A68" s="55">
        <v>39722</v>
      </c>
      <c r="B68" s="82">
        <v>851</v>
      </c>
      <c r="C68" s="82"/>
    </row>
    <row r="69" spans="1:3" x14ac:dyDescent="0.25">
      <c r="A69" s="55">
        <v>39753</v>
      </c>
      <c r="B69" s="82">
        <v>715</v>
      </c>
      <c r="C69" s="82"/>
    </row>
    <row r="70" spans="1:3" x14ac:dyDescent="0.25">
      <c r="A70" s="55">
        <v>39783</v>
      </c>
      <c r="B70" s="82">
        <v>774</v>
      </c>
      <c r="C70" s="82"/>
    </row>
    <row r="71" spans="1:3" x14ac:dyDescent="0.25">
      <c r="A71" s="55">
        <v>39814</v>
      </c>
      <c r="B71" s="82">
        <v>1070</v>
      </c>
      <c r="C71" s="82"/>
    </row>
    <row r="72" spans="1:3" x14ac:dyDescent="0.25">
      <c r="A72" s="55">
        <v>39845</v>
      </c>
      <c r="B72" s="82">
        <v>1986</v>
      </c>
      <c r="C72" s="82"/>
    </row>
    <row r="73" spans="1:3" x14ac:dyDescent="0.25">
      <c r="A73" s="55">
        <v>39873</v>
      </c>
      <c r="B73" s="82">
        <v>1615</v>
      </c>
      <c r="C73" s="82"/>
    </row>
    <row r="74" spans="1:3" x14ac:dyDescent="0.25">
      <c r="A74" s="55">
        <v>39904</v>
      </c>
      <c r="B74" s="82">
        <v>1786</v>
      </c>
      <c r="C74" s="82"/>
    </row>
    <row r="75" spans="1:3" x14ac:dyDescent="0.25">
      <c r="A75" s="55">
        <v>39934</v>
      </c>
      <c r="B75" s="82">
        <v>3496</v>
      </c>
      <c r="C75" s="82"/>
    </row>
    <row r="76" spans="1:3" x14ac:dyDescent="0.25">
      <c r="A76" s="55">
        <v>39965</v>
      </c>
      <c r="B76" s="82">
        <v>3757</v>
      </c>
      <c r="C76" s="82"/>
    </row>
    <row r="77" spans="1:3" x14ac:dyDescent="0.25">
      <c r="A77" s="55">
        <v>39995</v>
      </c>
      <c r="B77" s="82">
        <v>3350</v>
      </c>
      <c r="C77" s="82"/>
    </row>
    <row r="78" spans="1:3" x14ac:dyDescent="0.25">
      <c r="A78" s="55">
        <v>40026</v>
      </c>
      <c r="B78" s="82">
        <v>2421</v>
      </c>
      <c r="C78" s="82"/>
    </row>
    <row r="79" spans="1:3" x14ac:dyDescent="0.25">
      <c r="A79" s="55">
        <v>40057</v>
      </c>
      <c r="B79" s="82">
        <v>2220</v>
      </c>
      <c r="C79" s="82"/>
    </row>
    <row r="80" spans="1:3" x14ac:dyDescent="0.25">
      <c r="A80" s="55">
        <v>40087</v>
      </c>
      <c r="B80" s="82">
        <v>3103</v>
      </c>
      <c r="C80" s="82"/>
    </row>
    <row r="81" spans="1:3" x14ac:dyDescent="0.25">
      <c r="A81" s="55">
        <v>40118</v>
      </c>
      <c r="B81" s="82">
        <v>3887</v>
      </c>
      <c r="C81" s="82"/>
    </row>
    <row r="82" spans="1:3" x14ac:dyDescent="0.25">
      <c r="A82" s="55">
        <v>40148</v>
      </c>
      <c r="B82" s="82">
        <v>3005</v>
      </c>
      <c r="C82" s="82"/>
    </row>
    <row r="83" spans="1:3" x14ac:dyDescent="0.25">
      <c r="A83" s="55">
        <v>40179</v>
      </c>
      <c r="B83" s="82">
        <v>2848</v>
      </c>
      <c r="C83" s="82"/>
    </row>
    <row r="84" spans="1:3" x14ac:dyDescent="0.25">
      <c r="A84" s="55">
        <v>40210</v>
      </c>
      <c r="B84" s="82">
        <v>2738</v>
      </c>
      <c r="C84" s="82"/>
    </row>
    <row r="85" spans="1:3" x14ac:dyDescent="0.25">
      <c r="A85" s="55">
        <v>40238</v>
      </c>
      <c r="B85" s="82">
        <v>2998</v>
      </c>
      <c r="C85" s="82"/>
    </row>
    <row r="86" spans="1:3" x14ac:dyDescent="0.25">
      <c r="A86" s="55">
        <v>40269</v>
      </c>
      <c r="B86" s="82">
        <v>3354</v>
      </c>
      <c r="C86" s="82"/>
    </row>
    <row r="87" spans="1:3" x14ac:dyDescent="0.25">
      <c r="A87" s="55">
        <v>40299</v>
      </c>
      <c r="B87" s="82">
        <v>4078</v>
      </c>
      <c r="C87" s="82"/>
    </row>
    <row r="88" spans="1:3" x14ac:dyDescent="0.25">
      <c r="A88" s="55">
        <v>40330</v>
      </c>
      <c r="B88" s="82">
        <v>2406</v>
      </c>
      <c r="C88" s="82"/>
    </row>
    <row r="89" spans="1:3" x14ac:dyDescent="0.25">
      <c r="A89" s="55">
        <v>40360</v>
      </c>
      <c r="B89" s="82">
        <v>1967</v>
      </c>
      <c r="C89" s="82"/>
    </row>
    <row r="90" spans="1:3" x14ac:dyDescent="0.25">
      <c r="A90" s="55">
        <v>40391</v>
      </c>
      <c r="B90" s="82">
        <v>2713</v>
      </c>
      <c r="C90" s="82"/>
    </row>
    <row r="91" spans="1:3" x14ac:dyDescent="0.25">
      <c r="A91" s="55">
        <v>40422</v>
      </c>
      <c r="B91" s="82">
        <v>2446</v>
      </c>
      <c r="C91" s="82"/>
    </row>
    <row r="92" spans="1:3" x14ac:dyDescent="0.25">
      <c r="A92" s="55">
        <v>40452</v>
      </c>
      <c r="B92" s="82">
        <v>2678</v>
      </c>
      <c r="C92" s="82"/>
    </row>
    <row r="93" spans="1:3" x14ac:dyDescent="0.25">
      <c r="A93" s="55">
        <v>40483</v>
      </c>
      <c r="B93" s="82">
        <v>2099</v>
      </c>
      <c r="C93" s="82"/>
    </row>
    <row r="94" spans="1:3" x14ac:dyDescent="0.25">
      <c r="A94" s="55">
        <v>40513</v>
      </c>
      <c r="B94" s="82">
        <v>1773</v>
      </c>
      <c r="C94" s="82"/>
    </row>
    <row r="95" spans="1:3" x14ac:dyDescent="0.25">
      <c r="A95" s="55">
        <v>40544</v>
      </c>
      <c r="B95" s="82">
        <v>1107</v>
      </c>
      <c r="C95" s="82"/>
    </row>
    <row r="96" spans="1:3" x14ac:dyDescent="0.25">
      <c r="A96" s="55">
        <v>40575</v>
      </c>
      <c r="B96" s="82">
        <v>1251</v>
      </c>
      <c r="C96" s="82"/>
    </row>
    <row r="97" spans="1:3" x14ac:dyDescent="0.25">
      <c r="A97" s="55">
        <v>40603</v>
      </c>
      <c r="B97" s="82">
        <v>1530</v>
      </c>
      <c r="C97" s="82"/>
    </row>
    <row r="98" spans="1:3" x14ac:dyDescent="0.25">
      <c r="A98" s="55">
        <v>40634</v>
      </c>
      <c r="B98" s="82">
        <v>1269</v>
      </c>
      <c r="C98" s="82"/>
    </row>
    <row r="99" spans="1:3" x14ac:dyDescent="0.25">
      <c r="A99" s="55">
        <v>40664</v>
      </c>
      <c r="B99" s="82">
        <v>1480</v>
      </c>
      <c r="C99" s="82"/>
    </row>
    <row r="100" spans="1:3" x14ac:dyDescent="0.25">
      <c r="A100" s="55">
        <v>40695</v>
      </c>
      <c r="B100" s="82">
        <v>1413</v>
      </c>
      <c r="C100" s="82"/>
    </row>
    <row r="101" spans="1:3" x14ac:dyDescent="0.25">
      <c r="A101" s="55">
        <v>40725</v>
      </c>
      <c r="B101" s="82">
        <v>1264</v>
      </c>
      <c r="C101" s="82"/>
    </row>
    <row r="102" spans="1:3" x14ac:dyDescent="0.25">
      <c r="A102" s="55">
        <v>40756</v>
      </c>
      <c r="B102" s="82">
        <v>1619</v>
      </c>
      <c r="C102" s="82"/>
    </row>
    <row r="103" spans="1:3" x14ac:dyDescent="0.25">
      <c r="A103" s="55">
        <v>40787</v>
      </c>
      <c r="B103" s="82">
        <v>1899</v>
      </c>
      <c r="C103" s="82"/>
    </row>
    <row r="104" spans="1:3" x14ac:dyDescent="0.25">
      <c r="A104" s="55">
        <v>40817</v>
      </c>
      <c r="B104" s="82">
        <v>1965</v>
      </c>
      <c r="C104" s="82"/>
    </row>
    <row r="105" spans="1:3" x14ac:dyDescent="0.25">
      <c r="A105" s="55">
        <v>40848</v>
      </c>
      <c r="B105" s="82">
        <v>1846</v>
      </c>
      <c r="C105" s="82"/>
    </row>
    <row r="106" spans="1:3" x14ac:dyDescent="0.25">
      <c r="A106" s="55">
        <v>40878</v>
      </c>
      <c r="B106" s="82">
        <v>1738</v>
      </c>
      <c r="C106" s="82"/>
    </row>
    <row r="107" spans="1:3" x14ac:dyDescent="0.25">
      <c r="A107" s="55">
        <v>40909</v>
      </c>
      <c r="B107" s="82">
        <v>680</v>
      </c>
      <c r="C107" s="82"/>
    </row>
    <row r="108" spans="1:3" x14ac:dyDescent="0.25">
      <c r="A108" s="55">
        <v>40940</v>
      </c>
      <c r="B108" s="82">
        <v>750</v>
      </c>
      <c r="C108" s="82"/>
    </row>
    <row r="109" spans="1:3" x14ac:dyDescent="0.25">
      <c r="A109" s="55">
        <v>40969</v>
      </c>
      <c r="B109" s="82">
        <v>934</v>
      </c>
      <c r="C109" s="82"/>
    </row>
    <row r="110" spans="1:3" x14ac:dyDescent="0.25">
      <c r="A110" s="55">
        <v>41000</v>
      </c>
      <c r="B110" s="82">
        <v>1155</v>
      </c>
      <c r="C110" s="82"/>
    </row>
    <row r="111" spans="1:3" x14ac:dyDescent="0.25">
      <c r="A111" s="55">
        <v>41030</v>
      </c>
      <c r="B111" s="82">
        <v>923</v>
      </c>
      <c r="C111" s="82"/>
    </row>
    <row r="112" spans="1:3" x14ac:dyDescent="0.25">
      <c r="A112" s="55">
        <v>41061</v>
      </c>
      <c r="B112" s="82">
        <v>1004</v>
      </c>
      <c r="C112" s="82"/>
    </row>
    <row r="113" spans="1:3" x14ac:dyDescent="0.25">
      <c r="A113" s="55">
        <v>41091</v>
      </c>
      <c r="B113" s="82">
        <v>897</v>
      </c>
      <c r="C113" s="82"/>
    </row>
    <row r="114" spans="1:3" x14ac:dyDescent="0.25">
      <c r="A114" s="55">
        <v>41122</v>
      </c>
      <c r="B114" s="82">
        <v>703</v>
      </c>
      <c r="C114" s="82"/>
    </row>
    <row r="115" spans="1:3" x14ac:dyDescent="0.25">
      <c r="A115" s="55">
        <v>41153</v>
      </c>
      <c r="B115" s="82">
        <v>766</v>
      </c>
      <c r="C115" s="82"/>
    </row>
    <row r="116" spans="1:3" x14ac:dyDescent="0.25">
      <c r="A116" s="55">
        <v>41183</v>
      </c>
      <c r="B116" s="82">
        <v>1026</v>
      </c>
      <c r="C116" s="82"/>
    </row>
    <row r="117" spans="1:3" x14ac:dyDescent="0.25">
      <c r="A117" s="55">
        <v>41214</v>
      </c>
      <c r="B117" s="82">
        <v>1086</v>
      </c>
      <c r="C117" s="82"/>
    </row>
    <row r="118" spans="1:3" x14ac:dyDescent="0.25">
      <c r="A118" s="55">
        <v>41244</v>
      </c>
      <c r="B118" s="82">
        <v>699</v>
      </c>
      <c r="C118" s="82"/>
    </row>
    <row r="119" spans="1:3" x14ac:dyDescent="0.25">
      <c r="A119" s="55">
        <v>41275</v>
      </c>
      <c r="B119" s="82">
        <v>760</v>
      </c>
      <c r="C119" s="82"/>
    </row>
    <row r="120" spans="1:3" x14ac:dyDescent="0.25">
      <c r="A120" s="55">
        <v>41306</v>
      </c>
      <c r="B120" s="82">
        <v>757</v>
      </c>
      <c r="C120" s="82"/>
    </row>
    <row r="121" spans="1:3" x14ac:dyDescent="0.25">
      <c r="A121" s="55">
        <v>41334</v>
      </c>
      <c r="B121" s="82">
        <v>910</v>
      </c>
      <c r="C121" s="82"/>
    </row>
    <row r="122" spans="1:3" x14ac:dyDescent="0.25">
      <c r="A122" s="55">
        <v>41365</v>
      </c>
      <c r="B122" s="82">
        <v>863</v>
      </c>
      <c r="C122" s="82"/>
    </row>
    <row r="123" spans="1:3" x14ac:dyDescent="0.25">
      <c r="A123" s="55">
        <v>41395</v>
      </c>
      <c r="B123" s="82">
        <v>809</v>
      </c>
      <c r="C123" s="82"/>
    </row>
    <row r="124" spans="1:3" x14ac:dyDescent="0.25">
      <c r="A124" s="55">
        <v>41426</v>
      </c>
      <c r="B124" s="82">
        <v>1171</v>
      </c>
      <c r="C124" s="82"/>
    </row>
    <row r="125" spans="1:3" x14ac:dyDescent="0.25">
      <c r="A125" s="55">
        <v>41456</v>
      </c>
      <c r="B125" s="82">
        <v>1062</v>
      </c>
      <c r="C125" s="82"/>
    </row>
    <row r="126" spans="1:3" x14ac:dyDescent="0.25">
      <c r="A126" s="55">
        <v>41487</v>
      </c>
      <c r="B126" s="82">
        <v>1132</v>
      </c>
      <c r="C126" s="82"/>
    </row>
    <row r="127" spans="1:3" x14ac:dyDescent="0.25">
      <c r="A127" s="55">
        <v>41518</v>
      </c>
      <c r="B127" s="82">
        <v>2003</v>
      </c>
      <c r="C127" s="82">
        <v>936.89</v>
      </c>
    </row>
    <row r="128" spans="1:3" x14ac:dyDescent="0.25">
      <c r="A128" s="55">
        <v>41548</v>
      </c>
      <c r="B128" s="82">
        <v>1504</v>
      </c>
      <c r="C128" s="82">
        <v>892.47</v>
      </c>
    </row>
    <row r="129" spans="1:3" x14ac:dyDescent="0.25">
      <c r="A129" s="55">
        <v>41579</v>
      </c>
      <c r="B129" s="82">
        <v>1821</v>
      </c>
      <c r="C129" s="82">
        <v>996.5</v>
      </c>
    </row>
    <row r="130" spans="1:3" x14ac:dyDescent="0.25">
      <c r="A130" s="55">
        <v>41609</v>
      </c>
      <c r="B130" s="82">
        <v>2277</v>
      </c>
      <c r="C130" s="82">
        <v>1113.73</v>
      </c>
    </row>
    <row r="131" spans="1:3" x14ac:dyDescent="0.25">
      <c r="A131" s="55">
        <v>41640</v>
      </c>
      <c r="B131" s="82">
        <v>1110</v>
      </c>
      <c r="C131" s="82">
        <v>1168.25</v>
      </c>
    </row>
    <row r="132" spans="1:3" x14ac:dyDescent="0.25">
      <c r="A132" s="55">
        <v>41671</v>
      </c>
      <c r="B132" s="82">
        <v>1258</v>
      </c>
      <c r="C132" s="82">
        <v>981.06</v>
      </c>
    </row>
    <row r="133" spans="1:3" x14ac:dyDescent="0.25">
      <c r="A133" s="55">
        <v>41699</v>
      </c>
      <c r="B133" s="82">
        <v>1362</v>
      </c>
      <c r="C133" s="82">
        <v>1067.44</v>
      </c>
    </row>
    <row r="134" spans="1:3" x14ac:dyDescent="0.25">
      <c r="A134" s="55">
        <v>41730</v>
      </c>
      <c r="B134" s="82">
        <v>943</v>
      </c>
      <c r="C134" s="82">
        <v>1143.8699999999999</v>
      </c>
    </row>
    <row r="135" spans="1:3" x14ac:dyDescent="0.25">
      <c r="A135" s="55">
        <v>41760</v>
      </c>
      <c r="B135" s="82">
        <v>934</v>
      </c>
      <c r="C135" s="82">
        <v>1108.6400000000001</v>
      </c>
    </row>
    <row r="136" spans="1:3" x14ac:dyDescent="0.25">
      <c r="A136" s="55">
        <v>41791</v>
      </c>
      <c r="B136" s="82">
        <v>850</v>
      </c>
      <c r="C136" s="82">
        <v>1058.67</v>
      </c>
    </row>
    <row r="137" spans="1:3" x14ac:dyDescent="0.25">
      <c r="A137" s="55">
        <v>41821</v>
      </c>
      <c r="B137" s="82">
        <v>755</v>
      </c>
      <c r="C137" s="82">
        <v>1060.75</v>
      </c>
    </row>
    <row r="138" spans="1:3" x14ac:dyDescent="0.25">
      <c r="A138" s="55">
        <v>41852</v>
      </c>
      <c r="B138" s="82">
        <v>1147</v>
      </c>
      <c r="C138" s="82">
        <v>1107.19</v>
      </c>
    </row>
    <row r="139" spans="1:3" x14ac:dyDescent="0.25">
      <c r="A139" s="55">
        <v>41883</v>
      </c>
      <c r="B139" s="82">
        <v>1063</v>
      </c>
      <c r="C139" s="82">
        <v>935.81</v>
      </c>
    </row>
    <row r="140" spans="1:3" x14ac:dyDescent="0.25">
      <c r="A140" s="55">
        <v>41913</v>
      </c>
      <c r="B140" s="82">
        <v>1428</v>
      </c>
      <c r="C140" s="82">
        <v>1112</v>
      </c>
    </row>
    <row r="141" spans="1:3" x14ac:dyDescent="0.25">
      <c r="A141" s="55">
        <v>41944</v>
      </c>
      <c r="B141" s="82">
        <v>1153</v>
      </c>
      <c r="C141" s="82">
        <v>949.65</v>
      </c>
    </row>
    <row r="142" spans="1:3" x14ac:dyDescent="0.25">
      <c r="A142" s="55">
        <v>41974</v>
      </c>
      <c r="B142" s="82">
        <v>782</v>
      </c>
      <c r="C142" s="82">
        <v>1076.6300000000001</v>
      </c>
    </row>
    <row r="143" spans="1:3" x14ac:dyDescent="0.25">
      <c r="A143" s="55">
        <v>42005</v>
      </c>
      <c r="B143" s="82">
        <v>608</v>
      </c>
      <c r="C143" s="82">
        <v>1054.1300000000001</v>
      </c>
    </row>
    <row r="144" spans="1:3" x14ac:dyDescent="0.25">
      <c r="A144" s="55">
        <v>42036</v>
      </c>
      <c r="B144" s="82">
        <v>540</v>
      </c>
      <c r="C144" s="82">
        <v>1023.04</v>
      </c>
    </row>
    <row r="145" spans="1:3" x14ac:dyDescent="0.25">
      <c r="A145" s="55">
        <v>42064</v>
      </c>
      <c r="B145" s="82">
        <v>602</v>
      </c>
      <c r="C145" s="82">
        <v>804.59</v>
      </c>
    </row>
    <row r="146" spans="1:3" x14ac:dyDescent="0.25">
      <c r="A146" s="55">
        <v>42095</v>
      </c>
      <c r="B146" s="82">
        <v>591</v>
      </c>
      <c r="C146" s="82">
        <v>702.46</v>
      </c>
    </row>
    <row r="147" spans="1:3" x14ac:dyDescent="0.25">
      <c r="A147" s="55">
        <v>42125</v>
      </c>
      <c r="B147" s="82">
        <v>589</v>
      </c>
      <c r="C147" s="82">
        <v>661.55</v>
      </c>
    </row>
    <row r="148" spans="1:3" x14ac:dyDescent="0.25">
      <c r="A148" s="55">
        <v>42156</v>
      </c>
      <c r="B148" s="82">
        <v>800</v>
      </c>
      <c r="C148" s="82">
        <v>640.64</v>
      </c>
    </row>
    <row r="149" spans="1:3" x14ac:dyDescent="0.25">
      <c r="A149" s="55">
        <v>42186</v>
      </c>
      <c r="B149" s="82">
        <v>1131</v>
      </c>
      <c r="C149" s="82">
        <v>822.39</v>
      </c>
    </row>
    <row r="150" spans="1:3" x14ac:dyDescent="0.25">
      <c r="A150" s="55">
        <v>42217</v>
      </c>
      <c r="B150" s="82">
        <v>903</v>
      </c>
      <c r="C150" s="82">
        <v>690.38</v>
      </c>
    </row>
    <row r="151" spans="1:3" x14ac:dyDescent="0.25">
      <c r="A151" s="55">
        <v>42248</v>
      </c>
      <c r="B151" s="82">
        <v>900</v>
      </c>
      <c r="C151" s="82">
        <v>571.95000000000005</v>
      </c>
    </row>
    <row r="152" spans="1:3" x14ac:dyDescent="0.25">
      <c r="A152" s="55">
        <v>42278</v>
      </c>
      <c r="B152" s="82">
        <v>721</v>
      </c>
      <c r="C152" s="82">
        <v>759</v>
      </c>
    </row>
    <row r="153" spans="1:3" x14ac:dyDescent="0.25">
      <c r="A153" s="55">
        <v>42309</v>
      </c>
      <c r="B153" s="82">
        <v>584</v>
      </c>
      <c r="C153" s="82">
        <v>535.22</v>
      </c>
    </row>
    <row r="154" spans="1:3" x14ac:dyDescent="0.25">
      <c r="A154" s="55">
        <v>42339</v>
      </c>
      <c r="B154" s="82">
        <v>478</v>
      </c>
      <c r="C154" s="82">
        <v>488.68</v>
      </c>
    </row>
    <row r="155" spans="1:3" x14ac:dyDescent="0.25">
      <c r="A155" s="55">
        <v>42370</v>
      </c>
      <c r="B155" s="82">
        <v>317</v>
      </c>
      <c r="C155" s="82">
        <v>591.51</v>
      </c>
    </row>
    <row r="156" spans="1:3" x14ac:dyDescent="0.25">
      <c r="A156" s="55">
        <v>42401</v>
      </c>
      <c r="B156" s="82">
        <v>329</v>
      </c>
      <c r="C156" s="82">
        <v>467.54</v>
      </c>
    </row>
    <row r="157" spans="1:3" x14ac:dyDescent="0.25">
      <c r="A157" s="55">
        <v>42430</v>
      </c>
      <c r="B157" s="82">
        <v>429</v>
      </c>
      <c r="C157" s="82">
        <v>418.47</v>
      </c>
    </row>
    <row r="158" spans="1:3" x14ac:dyDescent="0.25">
      <c r="A158" s="55">
        <v>42461</v>
      </c>
      <c r="B158" s="82">
        <v>703</v>
      </c>
      <c r="C158" s="82">
        <v>603.64</v>
      </c>
    </row>
    <row r="159" spans="1:3" x14ac:dyDescent="0.25">
      <c r="A159" s="55">
        <v>42491</v>
      </c>
      <c r="B159" s="82">
        <v>612</v>
      </c>
      <c r="C159" s="82">
        <v>577.80999999999995</v>
      </c>
    </row>
    <row r="160" spans="1:3" x14ac:dyDescent="0.25">
      <c r="A160" s="55">
        <v>42522</v>
      </c>
      <c r="B160" s="82">
        <v>660</v>
      </c>
      <c r="C160" s="82">
        <v>752.65</v>
      </c>
    </row>
    <row r="161" spans="1:3" x14ac:dyDescent="0.25">
      <c r="A161" s="55">
        <v>42552</v>
      </c>
      <c r="B161" s="82">
        <v>656</v>
      </c>
      <c r="C161" s="82">
        <v>745.2</v>
      </c>
    </row>
    <row r="162" spans="1:3" x14ac:dyDescent="0.25">
      <c r="A162" s="55">
        <v>42583</v>
      </c>
      <c r="B162" s="82">
        <v>711</v>
      </c>
      <c r="C162" s="82">
        <v>596.38</v>
      </c>
    </row>
    <row r="163" spans="1:3" x14ac:dyDescent="0.25">
      <c r="A163" s="55">
        <v>42614</v>
      </c>
      <c r="B163" s="82">
        <v>875</v>
      </c>
      <c r="C163" s="82">
        <v>707.68</v>
      </c>
    </row>
    <row r="164" spans="1:3" x14ac:dyDescent="0.25">
      <c r="A164" s="55">
        <v>42644</v>
      </c>
      <c r="B164" s="82">
        <v>857</v>
      </c>
      <c r="C164" s="82">
        <v>884.95</v>
      </c>
    </row>
    <row r="165" spans="1:3" x14ac:dyDescent="0.25">
      <c r="A165" s="55">
        <v>42675</v>
      </c>
      <c r="B165" s="82">
        <v>1204</v>
      </c>
      <c r="C165" s="82">
        <v>782.1</v>
      </c>
    </row>
    <row r="166" spans="1:3" x14ac:dyDescent="0.25">
      <c r="A166" s="55">
        <v>42705</v>
      </c>
      <c r="B166" s="82">
        <v>961</v>
      </c>
      <c r="C166" s="82">
        <v>951.66</v>
      </c>
    </row>
    <row r="167" spans="1:3" x14ac:dyDescent="0.25">
      <c r="A167" s="55">
        <v>42736</v>
      </c>
      <c r="B167" s="82">
        <v>800</v>
      </c>
      <c r="C167" s="82">
        <v>954.27</v>
      </c>
    </row>
    <row r="168" spans="1:3" x14ac:dyDescent="0.25">
      <c r="A168" s="55">
        <v>42767</v>
      </c>
      <c r="B168" s="82">
        <v>857</v>
      </c>
      <c r="C168" s="82">
        <v>815.1</v>
      </c>
    </row>
    <row r="169" spans="1:3" x14ac:dyDescent="0.25">
      <c r="A169" s="55">
        <v>42795</v>
      </c>
      <c r="B169" s="82">
        <v>1297</v>
      </c>
      <c r="C169" s="82">
        <v>830.02</v>
      </c>
    </row>
    <row r="170" spans="1:3" x14ac:dyDescent="0.25">
      <c r="A170" s="55">
        <v>42826</v>
      </c>
      <c r="B170" s="82">
        <v>1109</v>
      </c>
      <c r="C170" s="82">
        <v>909.25</v>
      </c>
    </row>
    <row r="171" spans="1:3" x14ac:dyDescent="0.25">
      <c r="A171" s="55">
        <v>42856</v>
      </c>
      <c r="B171" s="82">
        <v>878</v>
      </c>
      <c r="C171" s="82">
        <v>853.43</v>
      </c>
    </row>
    <row r="172" spans="1:3" x14ac:dyDescent="0.25">
      <c r="A172" s="55">
        <v>42887</v>
      </c>
      <c r="B172" s="82">
        <v>901</v>
      </c>
      <c r="C172" s="82">
        <v>918.83</v>
      </c>
    </row>
    <row r="173" spans="1:3" x14ac:dyDescent="0.25">
      <c r="A173" s="55">
        <v>42917</v>
      </c>
      <c r="B173" s="82">
        <v>946</v>
      </c>
      <c r="C173" s="82">
        <v>925.45</v>
      </c>
    </row>
    <row r="174" spans="1:3" x14ac:dyDescent="0.25">
      <c r="A174" s="55">
        <v>42948</v>
      </c>
      <c r="B174" s="82">
        <v>1184</v>
      </c>
      <c r="C174" s="82">
        <v>821.35</v>
      </c>
    </row>
    <row r="175" spans="1:3" x14ac:dyDescent="0.25">
      <c r="A175" s="55">
        <v>42979</v>
      </c>
      <c r="B175" s="82">
        <v>1356</v>
      </c>
      <c r="C175" s="82">
        <v>715.97</v>
      </c>
    </row>
    <row r="176" spans="1:3" x14ac:dyDescent="0.25">
      <c r="A176" s="55">
        <v>43009</v>
      </c>
      <c r="B176" s="82">
        <v>1522</v>
      </c>
      <c r="C176" s="82">
        <v>806.81</v>
      </c>
    </row>
    <row r="177" spans="1:3" x14ac:dyDescent="0.25">
      <c r="A177" s="55">
        <v>43040</v>
      </c>
      <c r="B177" s="82">
        <v>1578</v>
      </c>
      <c r="C177" s="82">
        <v>705.19</v>
      </c>
    </row>
    <row r="178" spans="1:3" x14ac:dyDescent="0.25">
      <c r="A178" s="55">
        <v>43070</v>
      </c>
      <c r="B178" s="82">
        <v>1366</v>
      </c>
      <c r="C178" s="82">
        <v>824.18</v>
      </c>
    </row>
    <row r="179" spans="1:3" x14ac:dyDescent="0.25">
      <c r="A179" s="55">
        <v>43101</v>
      </c>
      <c r="B179" s="82">
        <v>1152</v>
      </c>
      <c r="C179" s="82">
        <v>858.6</v>
      </c>
    </row>
    <row r="180" spans="1:3" x14ac:dyDescent="0.25">
      <c r="A180" s="55">
        <v>43132</v>
      </c>
      <c r="B180" s="82">
        <v>1192</v>
      </c>
      <c r="C180" s="82">
        <v>854.19</v>
      </c>
    </row>
    <row r="181" spans="1:3" x14ac:dyDescent="0.25">
      <c r="A181" s="55">
        <v>43160</v>
      </c>
      <c r="B181" s="82">
        <v>1055</v>
      </c>
      <c r="C181" s="82">
        <v>658.68</v>
      </c>
    </row>
    <row r="182" spans="1:3" x14ac:dyDescent="0.25">
      <c r="A182" s="55">
        <v>43191</v>
      </c>
      <c r="B182" s="82">
        <v>1341</v>
      </c>
      <c r="C182" s="82">
        <v>760.67</v>
      </c>
    </row>
    <row r="183" spans="1:3" x14ac:dyDescent="0.25">
      <c r="A183" s="55">
        <v>43221</v>
      </c>
      <c r="B183" s="82">
        <v>1090</v>
      </c>
      <c r="C183" s="82">
        <v>764.34</v>
      </c>
    </row>
    <row r="184" spans="1:3" x14ac:dyDescent="0.25">
      <c r="A184" s="55">
        <v>43252</v>
      </c>
      <c r="B184" s="82">
        <v>1358</v>
      </c>
      <c r="C184" s="82">
        <v>821.18</v>
      </c>
    </row>
    <row r="185" spans="1:3" x14ac:dyDescent="0.25">
      <c r="A185" s="55">
        <v>43282</v>
      </c>
      <c r="B185" s="82">
        <v>1747</v>
      </c>
      <c r="C185" s="82">
        <v>863.59</v>
      </c>
    </row>
    <row r="186" spans="1:3" x14ac:dyDescent="0.25">
      <c r="A186" s="55">
        <v>43313</v>
      </c>
      <c r="B186" s="82">
        <v>1578</v>
      </c>
      <c r="C186" s="82">
        <v>939.48</v>
      </c>
    </row>
    <row r="187" spans="1:3" x14ac:dyDescent="0.25">
      <c r="A187" s="55">
        <v>43344</v>
      </c>
      <c r="B187" s="82">
        <v>1540</v>
      </c>
      <c r="C187" s="82">
        <v>870.58</v>
      </c>
    </row>
    <row r="188" spans="1:3" x14ac:dyDescent="0.25">
      <c r="A188" s="55">
        <v>43374</v>
      </c>
      <c r="B188" s="82">
        <v>1490</v>
      </c>
      <c r="C188" s="82">
        <v>966.63</v>
      </c>
    </row>
    <row r="189" spans="1:3" x14ac:dyDescent="0.25">
      <c r="A189" s="55">
        <v>43405</v>
      </c>
      <c r="B189" s="82">
        <v>1231</v>
      </c>
      <c r="C189" s="82">
        <v>890.41</v>
      </c>
    </row>
    <row r="190" spans="1:3" x14ac:dyDescent="0.25">
      <c r="A190" s="55">
        <v>43435</v>
      </c>
      <c r="B190" s="82">
        <v>1271</v>
      </c>
      <c r="C190" s="82">
        <v>910.81</v>
      </c>
    </row>
    <row r="191" spans="1:3" x14ac:dyDescent="0.25">
      <c r="A191" s="55">
        <v>43466</v>
      </c>
      <c r="B191" s="82">
        <v>668</v>
      </c>
      <c r="C191" s="82">
        <v>945.44</v>
      </c>
    </row>
    <row r="192" spans="1:3" x14ac:dyDescent="0.25">
      <c r="A192" s="55">
        <v>43497</v>
      </c>
      <c r="B192" s="82">
        <v>658</v>
      </c>
      <c r="C192" s="82">
        <v>847.75</v>
      </c>
    </row>
    <row r="193" spans="1:3" x14ac:dyDescent="0.25">
      <c r="A193" s="55">
        <v>43525</v>
      </c>
      <c r="B193" s="82">
        <v>689</v>
      </c>
      <c r="C193" s="82">
        <v>793.49</v>
      </c>
    </row>
    <row r="194" spans="1:3" x14ac:dyDescent="0.25">
      <c r="A194" s="55">
        <v>43556</v>
      </c>
      <c r="B194" s="82">
        <v>1011</v>
      </c>
      <c r="C194" s="82">
        <v>778</v>
      </c>
    </row>
    <row r="195" spans="1:3" x14ac:dyDescent="0.25">
      <c r="A195" s="55">
        <v>43586</v>
      </c>
      <c r="B195" s="82">
        <v>1096</v>
      </c>
      <c r="C195" s="82">
        <v>782.12</v>
      </c>
    </row>
    <row r="196" spans="1:3" x14ac:dyDescent="0.25">
      <c r="A196" s="55">
        <v>43617</v>
      </c>
      <c r="B196" s="82">
        <v>1354</v>
      </c>
      <c r="C196" s="82">
        <v>829.7</v>
      </c>
    </row>
    <row r="197" spans="1:3" x14ac:dyDescent="0.25">
      <c r="A197" s="55">
        <v>43647</v>
      </c>
      <c r="B197" s="82">
        <v>1868</v>
      </c>
      <c r="C197" s="82">
        <v>788.93</v>
      </c>
    </row>
    <row r="198" spans="1:3" x14ac:dyDescent="0.25">
      <c r="A198" s="55">
        <v>43678</v>
      </c>
      <c r="B198" s="82">
        <v>2378</v>
      </c>
      <c r="C198" s="82">
        <v>819.65</v>
      </c>
    </row>
    <row r="199" spans="1:3" x14ac:dyDescent="0.25">
      <c r="A199" s="55">
        <v>43709</v>
      </c>
      <c r="B199" s="82">
        <v>1823</v>
      </c>
      <c r="C199" s="82">
        <v>722.9</v>
      </c>
    </row>
    <row r="200" spans="1:3" x14ac:dyDescent="0.25">
      <c r="A200" s="55">
        <v>43739</v>
      </c>
      <c r="B200" s="82">
        <v>1731</v>
      </c>
      <c r="C200" s="82">
        <v>774.27</v>
      </c>
    </row>
    <row r="201" spans="1:3" x14ac:dyDescent="0.25">
      <c r="A201" s="55">
        <v>43770</v>
      </c>
      <c r="B201" s="82">
        <v>1528</v>
      </c>
      <c r="C201" s="82">
        <v>819.63</v>
      </c>
    </row>
    <row r="202" spans="1:3" x14ac:dyDescent="0.25">
      <c r="A202" s="55">
        <v>43800</v>
      </c>
      <c r="B202" s="82">
        <v>1090</v>
      </c>
      <c r="C202" s="82">
        <v>958.57</v>
      </c>
    </row>
    <row r="203" spans="1:3" x14ac:dyDescent="0.25">
      <c r="A203" s="55">
        <v>43831</v>
      </c>
      <c r="B203" s="82">
        <v>487</v>
      </c>
      <c r="C203" s="82">
        <v>981.19</v>
      </c>
    </row>
    <row r="204" spans="1:3" x14ac:dyDescent="0.25">
      <c r="A204" s="55">
        <v>43862</v>
      </c>
      <c r="B204" s="82">
        <v>535</v>
      </c>
      <c r="C204" s="82">
        <v>875.76</v>
      </c>
    </row>
    <row r="205" spans="1:3" x14ac:dyDescent="0.25">
      <c r="A205" s="55">
        <v>43891</v>
      </c>
      <c r="B205" s="82">
        <v>626</v>
      </c>
      <c r="C205" s="82">
        <v>889.8</v>
      </c>
    </row>
    <row r="206" spans="1:3" x14ac:dyDescent="0.25">
      <c r="A206" s="55">
        <v>43922</v>
      </c>
      <c r="B206" s="82">
        <v>635</v>
      </c>
      <c r="C206" s="82">
        <v>852.27</v>
      </c>
    </row>
    <row r="207" spans="1:3" x14ac:dyDescent="0.25">
      <c r="A207" s="55">
        <v>43952</v>
      </c>
      <c r="B207" s="82">
        <v>504</v>
      </c>
      <c r="C207" s="82">
        <v>920.38</v>
      </c>
    </row>
    <row r="208" spans="1:3" x14ac:dyDescent="0.25">
      <c r="A208" s="55">
        <v>43983</v>
      </c>
      <c r="B208" s="82">
        <v>1799</v>
      </c>
      <c r="C208" s="82">
        <v>1001.33</v>
      </c>
    </row>
    <row r="209" spans="1:3" x14ac:dyDescent="0.25">
      <c r="A209" s="55">
        <v>44013</v>
      </c>
      <c r="B209" s="82">
        <v>1350</v>
      </c>
      <c r="C209" s="82">
        <v>1103.47</v>
      </c>
    </row>
    <row r="210" spans="1:3" x14ac:dyDescent="0.25">
      <c r="A210" s="55">
        <v>44044</v>
      </c>
      <c r="B210" s="82">
        <v>1488</v>
      </c>
      <c r="C210" s="82">
        <v>1263.26</v>
      </c>
    </row>
    <row r="211" spans="1:3" x14ac:dyDescent="0.25">
      <c r="A211" s="55">
        <v>44075</v>
      </c>
      <c r="B211" s="82">
        <v>1725</v>
      </c>
      <c r="C211" s="82">
        <v>1443.54</v>
      </c>
    </row>
    <row r="212" spans="1:3" x14ac:dyDescent="0.25">
      <c r="A212" s="55">
        <v>44105</v>
      </c>
      <c r="B212" s="82">
        <v>1283</v>
      </c>
      <c r="C212" s="82">
        <v>1529.99</v>
      </c>
    </row>
    <row r="213" spans="1:3" x14ac:dyDescent="0.25">
      <c r="A213" s="55">
        <v>44136</v>
      </c>
      <c r="B213" s="82">
        <v>1227</v>
      </c>
      <c r="C213" s="82">
        <v>2048.27</v>
      </c>
    </row>
    <row r="214" spans="1:3" x14ac:dyDescent="0.25">
      <c r="A214" s="55">
        <v>44166</v>
      </c>
      <c r="B214" s="82">
        <v>1366</v>
      </c>
      <c r="C214" s="82">
        <v>2641.87</v>
      </c>
    </row>
    <row r="215" spans="1:3" x14ac:dyDescent="0.25">
      <c r="A215" s="55">
        <v>44197</v>
      </c>
      <c r="B215" s="82">
        <v>1452</v>
      </c>
      <c r="C215" s="82">
        <v>2861.69</v>
      </c>
    </row>
    <row r="216" spans="1:3" x14ac:dyDescent="0.25">
      <c r="A216" s="55">
        <v>44228</v>
      </c>
      <c r="B216" s="82">
        <v>1675</v>
      </c>
      <c r="C216" s="82">
        <v>2775.29</v>
      </c>
    </row>
    <row r="217" spans="1:3" x14ac:dyDescent="0.25">
      <c r="A217" s="55">
        <v>44256</v>
      </c>
      <c r="B217" s="82">
        <v>2046</v>
      </c>
      <c r="C217" s="82">
        <v>2570.6799999999998</v>
      </c>
    </row>
    <row r="218" spans="1:3" x14ac:dyDescent="0.25">
      <c r="A218" s="55">
        <v>44287</v>
      </c>
      <c r="B218" s="82">
        <v>3053</v>
      </c>
      <c r="C218" s="82">
        <v>3100.74</v>
      </c>
    </row>
    <row r="219" spans="1:3" x14ac:dyDescent="0.25">
      <c r="A219" s="55">
        <v>44317</v>
      </c>
      <c r="B219" s="82">
        <v>2596</v>
      </c>
      <c r="C219" s="82">
        <v>3495.76</v>
      </c>
    </row>
    <row r="220" spans="1:3" x14ac:dyDescent="0.25">
      <c r="A220" s="55">
        <v>44348</v>
      </c>
      <c r="B220" s="82">
        <v>3383</v>
      </c>
      <c r="C220" s="82">
        <v>3785.4</v>
      </c>
    </row>
    <row r="221" spans="1:3" x14ac:dyDescent="0.25">
      <c r="A221" s="55">
        <v>44378</v>
      </c>
      <c r="B221" s="82">
        <v>3292</v>
      </c>
      <c r="C221" s="82">
        <v>4196.24</v>
      </c>
    </row>
    <row r="222" spans="1:3" x14ac:dyDescent="0.25">
      <c r="A222" s="55">
        <v>44409</v>
      </c>
      <c r="B222" s="82">
        <v>4132</v>
      </c>
      <c r="C222" s="82">
        <v>4385.62</v>
      </c>
    </row>
    <row r="223" spans="1:3" x14ac:dyDescent="0.25">
      <c r="A223" s="55">
        <v>44440</v>
      </c>
      <c r="B223" s="82">
        <v>5167</v>
      </c>
      <c r="C223" s="82">
        <v>4643.79</v>
      </c>
    </row>
    <row r="224" spans="1:3" x14ac:dyDescent="0.25">
      <c r="A224" s="55">
        <v>44470</v>
      </c>
      <c r="B224" s="82">
        <v>3519</v>
      </c>
      <c r="C224" s="82">
        <v>4567.28</v>
      </c>
    </row>
    <row r="225" spans="1:3" x14ac:dyDescent="0.25">
      <c r="A225" s="55">
        <v>44501</v>
      </c>
      <c r="B225" s="82">
        <v>3018</v>
      </c>
      <c r="C225" s="82">
        <v>4601.97</v>
      </c>
    </row>
    <row r="226" spans="1:3" x14ac:dyDescent="0.25">
      <c r="A226" s="55">
        <v>44531</v>
      </c>
      <c r="B226" s="82">
        <v>2217</v>
      </c>
      <c r="C226" s="82">
        <v>5046.66</v>
      </c>
    </row>
    <row r="227" spans="1:3" x14ac:dyDescent="0.25">
      <c r="A227" s="55">
        <v>44562</v>
      </c>
      <c r="B227" s="82">
        <v>1418</v>
      </c>
      <c r="C227" s="82">
        <v>5010.3599999999997</v>
      </c>
    </row>
    <row r="228" spans="1:3" x14ac:dyDescent="0.25">
      <c r="A228" s="55">
        <v>44593</v>
      </c>
      <c r="B228" s="82">
        <v>2040</v>
      </c>
      <c r="C228" s="82">
        <v>4818.47</v>
      </c>
    </row>
    <row r="229" spans="1:3" x14ac:dyDescent="0.25">
      <c r="A229" s="55">
        <v>44621</v>
      </c>
      <c r="B229" s="82">
        <v>2358</v>
      </c>
      <c r="C229" s="82">
        <v>4434.07</v>
      </c>
    </row>
    <row r="230" spans="1:3" x14ac:dyDescent="0.25">
      <c r="A230" s="55">
        <v>44652</v>
      </c>
      <c r="B230" s="82">
        <v>2404</v>
      </c>
      <c r="C230" s="82">
        <v>4177.3</v>
      </c>
    </row>
    <row r="231" spans="1:3" x14ac:dyDescent="0.25">
      <c r="A231" s="55">
        <v>44682</v>
      </c>
      <c r="B231" s="82">
        <v>2566</v>
      </c>
      <c r="C231" s="82">
        <v>4175.3500000000004</v>
      </c>
    </row>
    <row r="232" spans="1:3" x14ac:dyDescent="0.25">
      <c r="A232" s="55">
        <v>44713</v>
      </c>
      <c r="B232" s="82">
        <v>2240</v>
      </c>
      <c r="C232" s="82">
        <v>4216.13</v>
      </c>
    </row>
    <row r="233" spans="1:3" x14ac:dyDescent="0.25">
      <c r="A233" s="55">
        <v>44743</v>
      </c>
      <c r="B233" s="82">
        <v>1895</v>
      </c>
      <c r="C233" s="82">
        <v>3887.85</v>
      </c>
    </row>
    <row r="234" spans="1:3" x14ac:dyDescent="0.25">
      <c r="A234" s="55">
        <v>44774</v>
      </c>
      <c r="B234" s="82">
        <v>965</v>
      </c>
      <c r="C234" s="82">
        <v>3154.26</v>
      </c>
    </row>
    <row r="235" spans="1:3" x14ac:dyDescent="0.25">
      <c r="A235" s="55">
        <v>44805</v>
      </c>
      <c r="B235" s="82">
        <v>1760</v>
      </c>
      <c r="C235" s="82">
        <v>1922.95</v>
      </c>
    </row>
    <row r="236" spans="1:3" x14ac:dyDescent="0.25">
      <c r="A236" s="55">
        <v>44835</v>
      </c>
      <c r="B236" s="82">
        <v>1463</v>
      </c>
      <c r="C236" s="82">
        <v>1697.65</v>
      </c>
    </row>
    <row r="237" spans="1:3" x14ac:dyDescent="0.25">
      <c r="A237" s="55">
        <v>44866</v>
      </c>
      <c r="B237" s="82">
        <v>1355</v>
      </c>
      <c r="C237" s="82">
        <v>1229.9000000000001</v>
      </c>
    </row>
    <row r="238" spans="1:3" x14ac:dyDescent="0.25">
      <c r="A238" s="55">
        <v>44896</v>
      </c>
      <c r="B238" s="82">
        <v>1515</v>
      </c>
      <c r="C238" s="82">
        <v>1107.55</v>
      </c>
    </row>
    <row r="239" spans="1:3" x14ac:dyDescent="0.25">
      <c r="A239" s="55">
        <v>44927</v>
      </c>
      <c r="B239" s="82">
        <v>681</v>
      </c>
      <c r="C239" s="82">
        <v>1029.75</v>
      </c>
    </row>
    <row r="240" spans="1:3" x14ac:dyDescent="0.25">
      <c r="A240" s="55">
        <v>44958</v>
      </c>
      <c r="B240" s="82">
        <v>990</v>
      </c>
      <c r="C240" s="82">
        <v>946.68</v>
      </c>
    </row>
    <row r="241" spans="1:6" x14ac:dyDescent="0.25">
      <c r="A241" s="55">
        <v>44986</v>
      </c>
      <c r="B241" s="82">
        <v>1389</v>
      </c>
      <c r="C241" s="82">
        <v>923.78</v>
      </c>
    </row>
    <row r="242" spans="1:6" x14ac:dyDescent="0.25">
      <c r="A242" s="55">
        <v>45017</v>
      </c>
      <c r="B242" s="82">
        <v>1576</v>
      </c>
      <c r="C242" s="82">
        <v>999.73</v>
      </c>
    </row>
    <row r="243" spans="1:6" x14ac:dyDescent="0.25">
      <c r="A243" s="55">
        <v>45047</v>
      </c>
      <c r="B243" s="82">
        <v>977</v>
      </c>
      <c r="C243" s="82">
        <v>983.46</v>
      </c>
    </row>
    <row r="244" spans="1:6" x14ac:dyDescent="0.25">
      <c r="A244" s="55">
        <v>45078</v>
      </c>
      <c r="B244" s="82">
        <v>1091</v>
      </c>
      <c r="C244" s="82">
        <v>953.6</v>
      </c>
    </row>
    <row r="245" spans="1:6" x14ac:dyDescent="0.25">
      <c r="A245" s="55">
        <v>45108</v>
      </c>
      <c r="B245" s="82">
        <v>1127</v>
      </c>
      <c r="C245" s="82">
        <v>1029.23</v>
      </c>
    </row>
    <row r="246" spans="1:6" x14ac:dyDescent="0.25">
      <c r="A246" s="55">
        <v>45139</v>
      </c>
      <c r="B246" s="82">
        <v>1086</v>
      </c>
      <c r="C246" s="82">
        <v>1013.78</v>
      </c>
    </row>
    <row r="247" spans="1:6" x14ac:dyDescent="0.25">
      <c r="A247" s="55">
        <v>45170</v>
      </c>
      <c r="B247" s="82">
        <v>1701</v>
      </c>
      <c r="C247" s="82">
        <v>886.85</v>
      </c>
      <c r="D247" s="20"/>
      <c r="E247" s="20"/>
    </row>
    <row r="248" spans="1:6" x14ac:dyDescent="0.25">
      <c r="A248" s="55">
        <v>45200</v>
      </c>
      <c r="B248" s="82">
        <v>1459</v>
      </c>
      <c r="C248" s="82">
        <v>1012.6</v>
      </c>
      <c r="D248" s="20"/>
      <c r="E248" s="20"/>
      <c r="F248" s="20"/>
    </row>
    <row r="249" spans="1:6" x14ac:dyDescent="0.25">
      <c r="A249" s="55">
        <v>45231</v>
      </c>
      <c r="B249" s="82">
        <v>2937</v>
      </c>
      <c r="C249" s="82">
        <v>993.21</v>
      </c>
      <c r="D249" s="20"/>
      <c r="E249" s="20"/>
      <c r="F249" s="20"/>
    </row>
    <row r="250" spans="1:6" x14ac:dyDescent="0.25">
      <c r="A250" s="55">
        <v>45261</v>
      </c>
      <c r="B250" s="82">
        <v>2094</v>
      </c>
      <c r="C250" s="82">
        <v>1759.57</v>
      </c>
      <c r="D250" s="20"/>
      <c r="E250" s="20"/>
      <c r="F250" s="20"/>
    </row>
    <row r="251" spans="1:6" x14ac:dyDescent="0.25">
      <c r="A251" s="55">
        <v>45292</v>
      </c>
      <c r="B251" s="82">
        <v>1398</v>
      </c>
      <c r="C251" s="82">
        <v>2179.09</v>
      </c>
      <c r="D251" s="20"/>
      <c r="E251" s="20"/>
      <c r="F251" s="20"/>
    </row>
    <row r="252" spans="1:6" x14ac:dyDescent="0.25">
      <c r="A252" s="55">
        <v>45323</v>
      </c>
      <c r="B252" s="82">
        <v>2111</v>
      </c>
      <c r="C252" s="82">
        <v>2109.91</v>
      </c>
      <c r="D252" s="20"/>
      <c r="E252" s="20"/>
      <c r="F252" s="20"/>
    </row>
    <row r="253" spans="1:6" x14ac:dyDescent="0.25">
      <c r="A253" s="55">
        <v>45352</v>
      </c>
      <c r="B253" s="82">
        <v>1821</v>
      </c>
      <c r="C253" s="82">
        <v>1730.98</v>
      </c>
      <c r="D253" s="20"/>
      <c r="E253" s="20"/>
      <c r="F253" s="20"/>
    </row>
    <row r="254" spans="1:6" x14ac:dyDescent="0.25">
      <c r="A254" s="55">
        <v>45383</v>
      </c>
      <c r="B254" s="82">
        <v>1685</v>
      </c>
      <c r="C254" s="82">
        <v>1940.6</v>
      </c>
      <c r="D254" s="20"/>
      <c r="E254" s="20"/>
      <c r="F254" s="20"/>
    </row>
    <row r="256" spans="1:6" x14ac:dyDescent="0.25">
      <c r="B256" s="20"/>
      <c r="C256" s="20"/>
    </row>
    <row r="257" spans="2:3" x14ac:dyDescent="0.25">
      <c r="B257" s="20"/>
      <c r="C257" s="20"/>
    </row>
  </sheetData>
  <hyperlinks>
    <hyperlink ref="B2" r:id="rId1" display="https://tradingeconomics.com/commodity/baltic" xr:uid="{D1D320E0-D9FA-449C-A36B-9982C809090B}"/>
    <hyperlink ref="B3" r:id="rId2" display="https://tradingeconomics.com/commodity/containerized-freight-index" xr:uid="{F58A36CB-71FB-408F-BD78-5AAF47EFB31B}"/>
    <hyperlink ref="A10" location="Contents!A1" display="Back to contents" xr:uid="{28B3195F-F517-4137-95C5-78EB309487FE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002-913F-403B-80FB-7470BF574230}">
  <sheetPr>
    <tabColor theme="3"/>
  </sheetPr>
  <dimension ref="A1:E50"/>
  <sheetViews>
    <sheetView workbookViewId="0">
      <selection activeCell="H42" sqref="H42"/>
    </sheetView>
  </sheetViews>
  <sheetFormatPr defaultColWidth="8.7109375" defaultRowHeight="15" x14ac:dyDescent="0.25"/>
  <cols>
    <col min="1" max="1" width="19.7109375" style="37" customWidth="1"/>
    <col min="2" max="2" width="12" style="37" bestFit="1" customWidth="1"/>
    <col min="3" max="3" width="13" style="37" bestFit="1" customWidth="1"/>
    <col min="4" max="6" width="12" style="37" bestFit="1" customWidth="1"/>
    <col min="7" max="7" width="11.5703125" style="37" bestFit="1" customWidth="1"/>
    <col min="8" max="8" width="13" style="37" bestFit="1" customWidth="1"/>
    <col min="9" max="9" width="5" style="37" customWidth="1"/>
    <col min="10" max="11" width="11.140625" style="37" customWidth="1"/>
    <col min="12" max="12" width="12.5703125" style="37" bestFit="1" customWidth="1"/>
    <col min="13" max="13" width="11.140625" style="37" bestFit="1" customWidth="1"/>
    <col min="14" max="14" width="10.85546875" style="37" bestFit="1" customWidth="1"/>
    <col min="15" max="15" width="15.85546875" style="37" bestFit="1" customWidth="1"/>
    <col min="16" max="16" width="8.7109375" style="37" bestFit="1"/>
    <col min="17" max="17" width="10.7109375" style="37" bestFit="1" customWidth="1"/>
    <col min="18" max="16384" width="8.7109375" style="37"/>
  </cols>
  <sheetData>
    <row r="1" spans="1:5" ht="18.75" x14ac:dyDescent="0.3">
      <c r="A1" s="88" t="s">
        <v>449</v>
      </c>
    </row>
    <row r="2" spans="1:5" x14ac:dyDescent="0.25">
      <c r="A2" s="49" t="s">
        <v>364</v>
      </c>
      <c r="B2" s="34" t="s">
        <v>610</v>
      </c>
    </row>
    <row r="3" spans="1:5" x14ac:dyDescent="0.25">
      <c r="A3" s="46" t="s">
        <v>492</v>
      </c>
      <c r="B3" s="37" t="s">
        <v>495</v>
      </c>
    </row>
    <row r="4" spans="1:5" x14ac:dyDescent="0.25">
      <c r="A4" s="46" t="s">
        <v>333</v>
      </c>
      <c r="B4" s="37" t="s">
        <v>450</v>
      </c>
    </row>
    <row r="5" spans="1:5" x14ac:dyDescent="0.25">
      <c r="A5" s="46" t="s">
        <v>456</v>
      </c>
      <c r="B5" s="37" t="s">
        <v>271</v>
      </c>
    </row>
    <row r="6" spans="1:5" x14ac:dyDescent="0.25">
      <c r="A6" s="46" t="s">
        <v>269</v>
      </c>
      <c r="B6" s="37" t="s">
        <v>507</v>
      </c>
    </row>
    <row r="7" spans="1:5" x14ac:dyDescent="0.25">
      <c r="A7" s="46" t="s">
        <v>270</v>
      </c>
      <c r="B7" s="37" t="s">
        <v>272</v>
      </c>
    </row>
    <row r="8" spans="1:5" x14ac:dyDescent="0.25">
      <c r="A8" s="46" t="s">
        <v>457</v>
      </c>
      <c r="B8" s="52" t="s">
        <v>458</v>
      </c>
    </row>
    <row r="9" spans="1:5" x14ac:dyDescent="0.25">
      <c r="A9" s="34" t="s">
        <v>701</v>
      </c>
      <c r="B9" s="52"/>
    </row>
    <row r="10" spans="1:5" x14ac:dyDescent="0.25">
      <c r="A10" s="43"/>
    </row>
    <row r="11" spans="1:5" x14ac:dyDescent="0.25">
      <c r="A11" s="49" t="s">
        <v>454</v>
      </c>
    </row>
    <row r="12" spans="1:5" ht="45" x14ac:dyDescent="0.25">
      <c r="A12" s="71"/>
      <c r="B12" s="91" t="s">
        <v>304</v>
      </c>
      <c r="C12" s="91" t="s">
        <v>305</v>
      </c>
      <c r="D12" s="71"/>
      <c r="E12" s="71"/>
    </row>
    <row r="13" spans="1:5" x14ac:dyDescent="0.25">
      <c r="A13" s="26" t="s">
        <v>2</v>
      </c>
      <c r="B13" s="28">
        <v>44.597999999999999</v>
      </c>
      <c r="C13" s="28">
        <v>10.798</v>
      </c>
      <c r="D13" s="7"/>
      <c r="E13" s="7"/>
    </row>
    <row r="14" spans="1:5" x14ac:dyDescent="0.25">
      <c r="A14" s="26" t="s">
        <v>3</v>
      </c>
      <c r="B14" s="28">
        <v>47.316000000000003</v>
      </c>
      <c r="C14" s="28">
        <v>11.76</v>
      </c>
      <c r="D14" s="7"/>
      <c r="E14" s="7"/>
    </row>
    <row r="15" spans="1:5" x14ac:dyDescent="0.25">
      <c r="A15" s="26" t="s">
        <v>4</v>
      </c>
      <c r="B15" s="28">
        <v>50.087000000000003</v>
      </c>
      <c r="C15" s="28">
        <v>11.484999999999999</v>
      </c>
      <c r="D15" s="7"/>
      <c r="E15" s="7"/>
    </row>
    <row r="16" spans="1:5" x14ac:dyDescent="0.25">
      <c r="A16" s="26" t="s">
        <v>5</v>
      </c>
      <c r="B16" s="28">
        <v>54.424999999999997</v>
      </c>
      <c r="C16" s="28">
        <v>13.919</v>
      </c>
      <c r="D16" s="7"/>
      <c r="E16" s="7"/>
    </row>
    <row r="17" spans="1:5" x14ac:dyDescent="0.25">
      <c r="A17" s="26" t="s">
        <v>6</v>
      </c>
      <c r="B17" s="28">
        <v>56.25</v>
      </c>
      <c r="C17" s="28">
        <v>15.048999999999999</v>
      </c>
      <c r="D17" s="7"/>
      <c r="E17" s="7"/>
    </row>
    <row r="18" spans="1:5" x14ac:dyDescent="0.25">
      <c r="A18" s="26" t="s">
        <v>7</v>
      </c>
      <c r="B18" s="28">
        <v>63.533999999999999</v>
      </c>
      <c r="C18" s="28">
        <v>15.03</v>
      </c>
      <c r="D18" s="7"/>
      <c r="E18" s="7"/>
    </row>
    <row r="19" spans="1:5" x14ac:dyDescent="0.25">
      <c r="A19" s="26" t="s">
        <v>8</v>
      </c>
      <c r="B19" s="28">
        <v>63.43</v>
      </c>
      <c r="C19" s="28">
        <v>14.143000000000001</v>
      </c>
      <c r="D19" s="7"/>
      <c r="E19" s="7"/>
    </row>
    <row r="20" spans="1:5" x14ac:dyDescent="0.25">
      <c r="A20" s="26" t="s">
        <v>9</v>
      </c>
      <c r="B20" s="28">
        <v>66.06</v>
      </c>
      <c r="C20" s="28">
        <v>18.114999999999998</v>
      </c>
      <c r="D20" s="7"/>
      <c r="E20" s="7"/>
    </row>
    <row r="21" spans="1:5" x14ac:dyDescent="0.25">
      <c r="A21" s="26" t="s">
        <v>10</v>
      </c>
      <c r="B21" s="28">
        <v>68.67</v>
      </c>
      <c r="C21" s="28">
        <v>23.936</v>
      </c>
      <c r="D21" s="7"/>
      <c r="E21" s="7"/>
    </row>
    <row r="22" spans="1:5" x14ac:dyDescent="0.25">
      <c r="A22" s="26" t="s">
        <v>11</v>
      </c>
      <c r="B22" s="28">
        <v>73.488</v>
      </c>
      <c r="C22" s="28">
        <v>23.01</v>
      </c>
      <c r="D22" s="7"/>
      <c r="E22" s="7"/>
    </row>
    <row r="23" spans="1:5" x14ac:dyDescent="0.25">
      <c r="A23" s="26" t="s">
        <v>12</v>
      </c>
      <c r="B23" s="28">
        <v>80.325000000000003</v>
      </c>
      <c r="C23" s="28">
        <v>23.914000000000001</v>
      </c>
      <c r="D23" s="7"/>
      <c r="E23" s="7"/>
    </row>
    <row r="24" spans="1:5" x14ac:dyDescent="0.25">
      <c r="A24" s="26" t="s">
        <v>13</v>
      </c>
      <c r="B24" s="28">
        <v>88.43</v>
      </c>
      <c r="C24" s="28">
        <v>22.885999999999999</v>
      </c>
      <c r="D24" s="7"/>
      <c r="E24" s="7"/>
    </row>
    <row r="25" spans="1:5" x14ac:dyDescent="0.25">
      <c r="A25" s="26" t="s">
        <v>14</v>
      </c>
      <c r="B25" s="28">
        <v>96.474000000000004</v>
      </c>
      <c r="C25" s="28">
        <v>26.47</v>
      </c>
      <c r="D25" s="7"/>
      <c r="E25" s="7"/>
    </row>
    <row r="26" spans="1:5" x14ac:dyDescent="0.25">
      <c r="A26" s="26" t="s">
        <v>15</v>
      </c>
      <c r="B26" s="28">
        <v>112.828</v>
      </c>
      <c r="C26" s="28">
        <v>32.252000000000002</v>
      </c>
      <c r="D26" s="7"/>
      <c r="E26" s="7"/>
    </row>
    <row r="27" spans="1:5" x14ac:dyDescent="0.25">
      <c r="A27" s="26" t="s">
        <v>16</v>
      </c>
      <c r="B27" s="28">
        <v>130.126</v>
      </c>
      <c r="C27" s="28">
        <v>38.686</v>
      </c>
      <c r="D27" s="7"/>
      <c r="E27" s="7"/>
    </row>
    <row r="28" spans="1:5" x14ac:dyDescent="0.25">
      <c r="A28" s="26" t="s">
        <v>17</v>
      </c>
      <c r="B28" s="28">
        <v>146.113</v>
      </c>
      <c r="C28" s="28">
        <v>41.073999999999998</v>
      </c>
      <c r="D28" s="7"/>
      <c r="E28" s="7"/>
    </row>
    <row r="29" spans="1:5" x14ac:dyDescent="0.25">
      <c r="A29" s="26" t="s">
        <v>18</v>
      </c>
      <c r="B29" s="28">
        <v>157.00800000000001</v>
      </c>
      <c r="C29" s="28">
        <v>50.527000000000001</v>
      </c>
      <c r="D29" s="7"/>
      <c r="E29" s="7"/>
    </row>
    <row r="30" spans="1:5" x14ac:dyDescent="0.25">
      <c r="A30" s="26" t="s">
        <v>19</v>
      </c>
      <c r="B30" s="28">
        <v>163.17699999999999</v>
      </c>
      <c r="C30" s="28">
        <v>53.085000000000001</v>
      </c>
      <c r="D30" s="7"/>
      <c r="E30" s="7"/>
    </row>
    <row r="31" spans="1:5" x14ac:dyDescent="0.25">
      <c r="A31" s="26" t="s">
        <v>20</v>
      </c>
      <c r="B31" s="28">
        <v>177.756</v>
      </c>
      <c r="C31" s="28">
        <v>80.233999999999995</v>
      </c>
      <c r="D31" s="7"/>
      <c r="E31" s="7"/>
    </row>
    <row r="32" spans="1:5" x14ac:dyDescent="0.25">
      <c r="A32" s="26" t="s">
        <v>21</v>
      </c>
      <c r="B32" s="28">
        <v>208.92699999999999</v>
      </c>
      <c r="C32" s="28">
        <v>77.781999999999996</v>
      </c>
      <c r="D32" s="7"/>
      <c r="E32" s="7"/>
    </row>
    <row r="33" spans="1:5" x14ac:dyDescent="0.25">
      <c r="A33" s="26" t="s">
        <v>22</v>
      </c>
      <c r="B33" s="28">
        <v>223.07</v>
      </c>
      <c r="C33" s="28">
        <v>71.174999999999997</v>
      </c>
      <c r="D33" s="7"/>
      <c r="E33" s="7"/>
    </row>
    <row r="34" spans="1:5" x14ac:dyDescent="0.25">
      <c r="A34" s="26" t="s">
        <v>23</v>
      </c>
      <c r="B34" s="28">
        <v>226.239</v>
      </c>
      <c r="C34" s="28">
        <v>87.052999999999997</v>
      </c>
      <c r="D34" s="7"/>
      <c r="E34" s="7"/>
    </row>
    <row r="35" spans="1:5" x14ac:dyDescent="0.25">
      <c r="A35" s="26" t="s">
        <v>24</v>
      </c>
      <c r="B35" s="28">
        <v>224.98500000000001</v>
      </c>
      <c r="C35" s="28">
        <v>67.784999999999997</v>
      </c>
      <c r="D35" s="7"/>
      <c r="E35" s="7"/>
    </row>
    <row r="36" spans="1:5" x14ac:dyDescent="0.25">
      <c r="A36" s="26" t="s">
        <v>25</v>
      </c>
      <c r="B36" s="28">
        <v>216.71299999999999</v>
      </c>
      <c r="C36" s="28">
        <v>62.993000000000002</v>
      </c>
      <c r="D36" s="7"/>
      <c r="E36" s="7"/>
    </row>
    <row r="37" spans="1:5" x14ac:dyDescent="0.25">
      <c r="A37" s="26" t="s">
        <v>26</v>
      </c>
      <c r="B37" s="28">
        <v>200.38900000000001</v>
      </c>
      <c r="C37" s="28">
        <v>85.504000000000005</v>
      </c>
      <c r="D37" s="7"/>
      <c r="E37" s="7"/>
    </row>
    <row r="38" spans="1:5" x14ac:dyDescent="0.25">
      <c r="A38" s="26" t="s">
        <v>27</v>
      </c>
      <c r="B38" s="28">
        <v>201.965</v>
      </c>
      <c r="C38" s="28">
        <v>94.456000000000003</v>
      </c>
      <c r="D38" s="7"/>
      <c r="E38" s="7"/>
    </row>
    <row r="39" spans="1:5" x14ac:dyDescent="0.25">
      <c r="A39" s="26" t="s">
        <v>28</v>
      </c>
      <c r="B39" s="28">
        <v>201.86</v>
      </c>
      <c r="C39" s="28">
        <v>125.595</v>
      </c>
      <c r="D39" s="7"/>
      <c r="E39" s="7"/>
    </row>
    <row r="40" spans="1:5" x14ac:dyDescent="0.25">
      <c r="A40" s="26" t="s">
        <v>29</v>
      </c>
      <c r="B40" s="28">
        <v>208.11699999999999</v>
      </c>
      <c r="C40" s="28">
        <v>148.32599999999999</v>
      </c>
      <c r="D40" s="7"/>
      <c r="E40" s="7"/>
    </row>
    <row r="41" spans="1:5" x14ac:dyDescent="0.25">
      <c r="A41" s="26" t="s">
        <v>30</v>
      </c>
      <c r="B41" s="28">
        <v>221.446</v>
      </c>
      <c r="C41" s="28">
        <v>191.22499999999999</v>
      </c>
      <c r="D41" s="7"/>
      <c r="E41" s="7"/>
    </row>
    <row r="42" spans="1:5" x14ac:dyDescent="0.25">
      <c r="A42" s="26" t="s">
        <v>31</v>
      </c>
      <c r="B42" s="28">
        <v>246.535</v>
      </c>
      <c r="C42" s="28">
        <v>199.35599999999999</v>
      </c>
      <c r="D42" s="7"/>
      <c r="E42" s="7"/>
    </row>
    <row r="43" spans="1:5" x14ac:dyDescent="0.25">
      <c r="A43" s="26" t="s">
        <v>32</v>
      </c>
      <c r="B43" s="28">
        <v>274.59800000000001</v>
      </c>
      <c r="C43" s="28">
        <v>219.054</v>
      </c>
      <c r="D43" s="7"/>
      <c r="E43" s="7"/>
    </row>
    <row r="44" spans="1:5" x14ac:dyDescent="0.25">
      <c r="A44" s="70"/>
      <c r="B44" s="28"/>
      <c r="C44" s="28"/>
      <c r="D44" s="7"/>
      <c r="E44" s="7"/>
    </row>
    <row r="45" spans="1:5" x14ac:dyDescent="0.25">
      <c r="A45" s="46" t="s">
        <v>459</v>
      </c>
      <c r="B45" s="28"/>
      <c r="C45" s="28"/>
      <c r="D45" s="7"/>
      <c r="E45" s="7"/>
    </row>
    <row r="46" spans="1:5" x14ac:dyDescent="0.25">
      <c r="A46" s="37" t="s">
        <v>562</v>
      </c>
      <c r="B46" s="28"/>
      <c r="C46" s="28"/>
      <c r="D46" s="7"/>
      <c r="E46" s="7"/>
    </row>
    <row r="47" spans="1:5" x14ac:dyDescent="0.25">
      <c r="A47" s="37" t="s">
        <v>563</v>
      </c>
    </row>
    <row r="49" spans="1:1" x14ac:dyDescent="0.25">
      <c r="A49" s="46" t="s">
        <v>455</v>
      </c>
    </row>
    <row r="50" spans="1:1" x14ac:dyDescent="0.25">
      <c r="A50" s="37" t="s">
        <v>494</v>
      </c>
    </row>
  </sheetData>
  <hyperlinks>
    <hyperlink ref="B2" r:id="rId1" display="https://www.abs.gov.au/statistics/economy/national-accounts/australian-national-accounts-state-accounts/2022-23-financial-year" xr:uid="{CB9784AB-F3FB-4D5F-8DDB-E970CF7186A0}"/>
    <hyperlink ref="A9" location="Contents!A1" display="Back to contents" xr:uid="{D5595564-34E3-4B2C-BD07-44CB75156E64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904-1E04-47D8-9963-7F7545AABBA4}">
  <sheetPr>
    <tabColor theme="3"/>
  </sheetPr>
  <dimension ref="A1:G189"/>
  <sheetViews>
    <sheetView workbookViewId="0">
      <selection activeCell="C185" sqref="C185"/>
    </sheetView>
  </sheetViews>
  <sheetFormatPr defaultColWidth="8.7109375" defaultRowHeight="15" x14ac:dyDescent="0.25"/>
  <cols>
    <col min="1" max="1" width="20.5703125" style="37" customWidth="1"/>
    <col min="2" max="2" width="12.5703125" style="37" customWidth="1"/>
    <col min="3" max="3" width="13.5703125" style="37" customWidth="1"/>
    <col min="4" max="7" width="12.5703125" style="37" customWidth="1"/>
    <col min="8" max="16384" width="8.7109375" style="37"/>
  </cols>
  <sheetData>
    <row r="1" spans="1:7" ht="18.75" x14ac:dyDescent="0.3">
      <c r="A1" s="88" t="s">
        <v>564</v>
      </c>
    </row>
    <row r="2" spans="1:7" x14ac:dyDescent="0.25">
      <c r="A2" s="49" t="s">
        <v>364</v>
      </c>
      <c r="B2" s="34" t="s">
        <v>610</v>
      </c>
    </row>
    <row r="3" spans="1:7" x14ac:dyDescent="0.25">
      <c r="A3" s="46" t="s">
        <v>492</v>
      </c>
      <c r="B3" s="37" t="s">
        <v>565</v>
      </c>
    </row>
    <row r="4" spans="1:7" x14ac:dyDescent="0.25">
      <c r="A4" s="46" t="s">
        <v>333</v>
      </c>
      <c r="B4" s="37" t="s">
        <v>450</v>
      </c>
    </row>
    <row r="5" spans="1:7" x14ac:dyDescent="0.25">
      <c r="A5" s="46" t="s">
        <v>456</v>
      </c>
      <c r="B5" s="37" t="s">
        <v>271</v>
      </c>
    </row>
    <row r="6" spans="1:7" x14ac:dyDescent="0.25">
      <c r="A6" s="46" t="s">
        <v>269</v>
      </c>
      <c r="B6" s="37" t="s">
        <v>372</v>
      </c>
    </row>
    <row r="7" spans="1:7" x14ac:dyDescent="0.25">
      <c r="A7" s="46" t="s">
        <v>270</v>
      </c>
      <c r="B7" s="37" t="s">
        <v>272</v>
      </c>
    </row>
    <row r="8" spans="1:7" x14ac:dyDescent="0.25">
      <c r="A8" s="46" t="s">
        <v>457</v>
      </c>
      <c r="B8" s="52" t="s">
        <v>458</v>
      </c>
    </row>
    <row r="9" spans="1:7" x14ac:dyDescent="0.25">
      <c r="A9" s="34" t="s">
        <v>701</v>
      </c>
      <c r="B9" s="52"/>
    </row>
    <row r="10" spans="1:7" x14ac:dyDescent="0.25">
      <c r="A10" s="43"/>
    </row>
    <row r="11" spans="1:7" x14ac:dyDescent="0.25">
      <c r="A11" s="49" t="s">
        <v>454</v>
      </c>
    </row>
    <row r="12" spans="1:7" s="4" customFormat="1" ht="45" x14ac:dyDescent="0.25">
      <c r="A12" s="71"/>
      <c r="B12" s="91" t="s">
        <v>41</v>
      </c>
      <c r="C12" s="91" t="s">
        <v>306</v>
      </c>
      <c r="D12" s="91" t="s">
        <v>307</v>
      </c>
      <c r="E12" s="91" t="s">
        <v>308</v>
      </c>
      <c r="F12" s="91" t="s">
        <v>56</v>
      </c>
      <c r="G12" s="71"/>
    </row>
    <row r="13" spans="1:7" x14ac:dyDescent="0.25">
      <c r="A13" s="26" t="s">
        <v>2</v>
      </c>
      <c r="B13" s="5">
        <v>53.525275126718121</v>
      </c>
      <c r="C13" s="5">
        <v>24.560482213799716</v>
      </c>
      <c r="D13" s="5">
        <v>23.738526873373214</v>
      </c>
      <c r="E13" s="5">
        <v>24.654093794237181</v>
      </c>
      <c r="F13" s="5">
        <v>-26.480661217407185</v>
      </c>
      <c r="G13" s="5"/>
    </row>
    <row r="14" spans="1:7" x14ac:dyDescent="0.25">
      <c r="A14" s="26" t="s">
        <v>3</v>
      </c>
      <c r="B14" s="5">
        <v>53.164449716173856</v>
      </c>
      <c r="C14" s="5">
        <v>25.074133694823349</v>
      </c>
      <c r="D14" s="5">
        <v>21.981699567906464</v>
      </c>
      <c r="E14" s="5">
        <v>24.908921460645598</v>
      </c>
      <c r="F14" s="5">
        <v>-25.12920443954927</v>
      </c>
      <c r="G14" s="5"/>
    </row>
    <row r="15" spans="1:7" x14ac:dyDescent="0.25">
      <c r="A15" s="26" t="s">
        <v>4</v>
      </c>
      <c r="B15" s="5">
        <v>51.869359690588745</v>
      </c>
      <c r="C15" s="5">
        <v>25.672930421533774</v>
      </c>
      <c r="D15" s="5">
        <v>20.293393757080906</v>
      </c>
      <c r="E15" s="5">
        <v>22.43426964097355</v>
      </c>
      <c r="F15" s="5">
        <v>-20.271906864085633</v>
      </c>
      <c r="G15" s="5"/>
    </row>
    <row r="16" spans="1:7" x14ac:dyDescent="0.25">
      <c r="A16" s="26" t="s">
        <v>5</v>
      </c>
      <c r="B16" s="5">
        <v>51.29286267726183</v>
      </c>
      <c r="C16" s="5">
        <v>25.671657927455538</v>
      </c>
      <c r="D16" s="5">
        <v>21.103843450997349</v>
      </c>
      <c r="E16" s="5">
        <v>25.0806349892787</v>
      </c>
      <c r="F16" s="5">
        <v>-23.148999044993424</v>
      </c>
      <c r="G16" s="5"/>
    </row>
    <row r="17" spans="1:7" x14ac:dyDescent="0.25">
      <c r="A17" s="26" t="s">
        <v>6</v>
      </c>
      <c r="B17" s="5">
        <v>52.055083257219138</v>
      </c>
      <c r="C17" s="5">
        <v>24.718962973371742</v>
      </c>
      <c r="D17" s="5">
        <v>22.028033443406169</v>
      </c>
      <c r="E17" s="5">
        <v>26.43328883580412</v>
      </c>
      <c r="F17" s="5">
        <v>-25.237124991217591</v>
      </c>
      <c r="G17" s="5"/>
    </row>
    <row r="18" spans="1:7" x14ac:dyDescent="0.25">
      <c r="A18" s="26" t="s">
        <v>7</v>
      </c>
      <c r="B18" s="5">
        <v>51.480869038458387</v>
      </c>
      <c r="C18" s="5">
        <v>33.595834902339597</v>
      </c>
      <c r="D18" s="5">
        <v>18.941043566528595</v>
      </c>
      <c r="E18" s="5">
        <v>24.607475564432949</v>
      </c>
      <c r="F18" s="5">
        <v>-28.626860295682636</v>
      </c>
      <c r="G18" s="5"/>
    </row>
    <row r="19" spans="1:7" x14ac:dyDescent="0.25">
      <c r="A19" s="26" t="s">
        <v>8</v>
      </c>
      <c r="B19" s="5">
        <v>53.157903171525192</v>
      </c>
      <c r="C19" s="5">
        <v>26.085353931954035</v>
      </c>
      <c r="D19" s="5">
        <v>22.409012964951362</v>
      </c>
      <c r="E19" s="5">
        <v>22.665427330566196</v>
      </c>
      <c r="F19" s="5">
        <v>-24.319299988781871</v>
      </c>
      <c r="G19" s="5"/>
    </row>
    <row r="20" spans="1:7" x14ac:dyDescent="0.25">
      <c r="A20" s="26" t="s">
        <v>9</v>
      </c>
      <c r="B20" s="5">
        <v>50.636639237765266</v>
      </c>
      <c r="C20" s="5">
        <v>23.186083441605312</v>
      </c>
      <c r="D20" s="5">
        <v>21.541792983975746</v>
      </c>
      <c r="E20" s="5">
        <v>26.151292045618597</v>
      </c>
      <c r="F20" s="5">
        <v>-21.517251335354409</v>
      </c>
      <c r="G20" s="5"/>
    </row>
    <row r="21" spans="1:7" x14ac:dyDescent="0.25">
      <c r="A21" s="26" t="s">
        <v>10</v>
      </c>
      <c r="B21" s="5">
        <v>49.652731930176671</v>
      </c>
      <c r="C21" s="5">
        <v>19.766551350780361</v>
      </c>
      <c r="D21" s="5">
        <v>21.254654448464365</v>
      </c>
      <c r="E21" s="5">
        <v>31.605355586658568</v>
      </c>
      <c r="F21" s="5">
        <v>-22.277972905168088</v>
      </c>
      <c r="G21" s="5"/>
    </row>
    <row r="22" spans="1:7" x14ac:dyDescent="0.25">
      <c r="A22" s="26" t="s">
        <v>11</v>
      </c>
      <c r="B22" s="5">
        <v>48.498599508298987</v>
      </c>
      <c r="C22" s="5">
        <v>21.407341267414413</v>
      </c>
      <c r="D22" s="5">
        <v>19.979940555548762</v>
      </c>
      <c r="E22" s="5">
        <v>28.144379074574655</v>
      </c>
      <c r="F22" s="5">
        <v>-18.03026040583681</v>
      </c>
      <c r="G22" s="5"/>
    </row>
    <row r="23" spans="1:7" x14ac:dyDescent="0.25">
      <c r="A23" s="26" t="s">
        <v>12</v>
      </c>
      <c r="B23" s="5">
        <v>48.01100967310785</v>
      </c>
      <c r="C23" s="5">
        <v>23.591509412590899</v>
      </c>
      <c r="D23" s="5">
        <v>19.379063498176382</v>
      </c>
      <c r="E23" s="5">
        <v>27.0869673560927</v>
      </c>
      <c r="F23" s="5">
        <v>-18.068549939967831</v>
      </c>
      <c r="G23" s="5"/>
    </row>
    <row r="24" spans="1:7" x14ac:dyDescent="0.25">
      <c r="A24" s="26" t="s">
        <v>13</v>
      </c>
      <c r="B24" s="5">
        <v>47.686286787726992</v>
      </c>
      <c r="C24" s="5">
        <v>24.914422876226258</v>
      </c>
      <c r="D24" s="5">
        <v>19.686912961803383</v>
      </c>
      <c r="E24" s="5">
        <v>23.884366520559382</v>
      </c>
      <c r="F24" s="5">
        <v>-16.171989146316008</v>
      </c>
      <c r="G24" s="5"/>
    </row>
    <row r="25" spans="1:7" x14ac:dyDescent="0.25">
      <c r="A25" s="26" t="s">
        <v>14</v>
      </c>
      <c r="B25" s="5">
        <v>46.882343503741943</v>
      </c>
      <c r="C25" s="5">
        <v>24.359906003152105</v>
      </c>
      <c r="D25" s="5">
        <v>19.804456356584026</v>
      </c>
      <c r="E25" s="5">
        <v>24.980889195081211</v>
      </c>
      <c r="F25" s="5">
        <v>-16.028538802012061</v>
      </c>
      <c r="G25" s="5"/>
    </row>
    <row r="26" spans="1:7" x14ac:dyDescent="0.25">
      <c r="A26" s="26" t="s">
        <v>15</v>
      </c>
      <c r="B26" s="5">
        <v>44.064165023707488</v>
      </c>
      <c r="C26" s="5">
        <v>28.686881853583824</v>
      </c>
      <c r="D26" s="5">
        <v>19.169667443338277</v>
      </c>
      <c r="E26" s="5">
        <v>26.275397976308803</v>
      </c>
      <c r="F26" s="5">
        <v>-18.195297606439315</v>
      </c>
      <c r="G26" s="5"/>
    </row>
    <row r="27" spans="1:7" x14ac:dyDescent="0.25">
      <c r="A27" s="26" t="s">
        <v>16</v>
      </c>
      <c r="B27" s="5">
        <v>42.828222186542312</v>
      </c>
      <c r="C27" s="5">
        <v>30.134939859964117</v>
      </c>
      <c r="D27" s="5">
        <v>17.87586649819545</v>
      </c>
      <c r="E27" s="5">
        <v>27.006122206786781</v>
      </c>
      <c r="F27" s="5">
        <v>-17.845150751488667</v>
      </c>
      <c r="G27" s="5"/>
    </row>
    <row r="28" spans="1:7" x14ac:dyDescent="0.25">
      <c r="A28" s="26" t="s">
        <v>17</v>
      </c>
      <c r="B28" s="5">
        <v>42.095932420579871</v>
      </c>
      <c r="C28" s="5">
        <v>31.161552385869527</v>
      </c>
      <c r="D28" s="5">
        <v>17.631983279318732</v>
      </c>
      <c r="E28" s="5">
        <v>25.550046964711154</v>
      </c>
      <c r="F28" s="5">
        <v>-16.43951505047929</v>
      </c>
      <c r="G28" s="5"/>
    </row>
    <row r="29" spans="1:7" x14ac:dyDescent="0.25">
      <c r="A29" s="26" t="s">
        <v>18</v>
      </c>
      <c r="B29" s="5">
        <v>39.769882670814148</v>
      </c>
      <c r="C29" s="5">
        <v>31.629496341622627</v>
      </c>
      <c r="D29" s="5">
        <v>17.723688915882864</v>
      </c>
      <c r="E29" s="5">
        <v>28.680656861799047</v>
      </c>
      <c r="F29" s="5">
        <v>-17.803724790118693</v>
      </c>
      <c r="G29" s="5"/>
    </row>
    <row r="30" spans="1:7" x14ac:dyDescent="0.25">
      <c r="A30" s="26" t="s">
        <v>19</v>
      </c>
      <c r="B30" s="5">
        <v>40.396244172084423</v>
      </c>
      <c r="C30" s="5">
        <v>29.057365079021668</v>
      </c>
      <c r="D30" s="5">
        <v>18.805101522018973</v>
      </c>
      <c r="E30" s="5">
        <v>28.712287571801003</v>
      </c>
      <c r="F30" s="5">
        <v>-16.970457471090295</v>
      </c>
      <c r="G30" s="5"/>
    </row>
    <row r="31" spans="1:7" x14ac:dyDescent="0.25">
      <c r="A31" s="26" t="s">
        <v>20</v>
      </c>
      <c r="B31" s="5">
        <v>36.33473859819194</v>
      </c>
      <c r="C31" s="5">
        <v>27.362986676285594</v>
      </c>
      <c r="D31" s="5">
        <v>16.450165701016751</v>
      </c>
      <c r="E31" s="5">
        <v>36.176477218928241</v>
      </c>
      <c r="F31" s="5">
        <v>-16.323917307302118</v>
      </c>
      <c r="G31" s="5"/>
    </row>
    <row r="32" spans="1:7" x14ac:dyDescent="0.25">
      <c r="A32" s="26" t="s">
        <v>21</v>
      </c>
      <c r="B32" s="5">
        <v>35.987015890628754</v>
      </c>
      <c r="C32" s="5">
        <v>34.06051522403385</v>
      </c>
      <c r="D32" s="5">
        <v>16.454957230277486</v>
      </c>
      <c r="E32" s="5">
        <v>32.204400354413188</v>
      </c>
      <c r="F32" s="5">
        <v>-18.707716767552977</v>
      </c>
      <c r="G32" s="5"/>
    </row>
    <row r="33" spans="1:7" x14ac:dyDescent="0.25">
      <c r="A33" s="26" t="s">
        <v>22</v>
      </c>
      <c r="B33" s="5">
        <v>37.976264072362852</v>
      </c>
      <c r="C33" s="5">
        <v>35.873950673521179</v>
      </c>
      <c r="D33" s="5">
        <v>16.875854102947876</v>
      </c>
      <c r="E33" s="5">
        <v>28.947989197631287</v>
      </c>
      <c r="F33" s="5">
        <v>-19.674058046463198</v>
      </c>
      <c r="G33" s="5"/>
    </row>
    <row r="34" spans="1:7" x14ac:dyDescent="0.25">
      <c r="A34" s="26" t="s">
        <v>23</v>
      </c>
      <c r="B34" s="5">
        <v>36.345250643415561</v>
      </c>
      <c r="C34" s="5">
        <v>31.593100648443702</v>
      </c>
      <c r="D34" s="5">
        <v>16.325436051383853</v>
      </c>
      <c r="E34" s="5">
        <v>32.423302258193068</v>
      </c>
      <c r="F34" s="5">
        <v>-16.686717146698747</v>
      </c>
      <c r="G34" s="5"/>
    </row>
    <row r="35" spans="1:7" x14ac:dyDescent="0.25">
      <c r="A35" s="26" t="s">
        <v>24</v>
      </c>
      <c r="B35" s="5">
        <v>40.32962986680328</v>
      </c>
      <c r="C35" s="5">
        <v>31.928390753073771</v>
      </c>
      <c r="D35" s="5">
        <v>17.787845799180328</v>
      </c>
      <c r="E35" s="5">
        <v>27.129626664959016</v>
      </c>
      <c r="F35" s="5">
        <v>-17.176293545081968</v>
      </c>
      <c r="G35" s="5"/>
    </row>
    <row r="36" spans="1:7" x14ac:dyDescent="0.25">
      <c r="A36" s="26" t="s">
        <v>25</v>
      </c>
      <c r="B36" s="5">
        <v>43.279379531276348</v>
      </c>
      <c r="C36" s="5">
        <v>28.532287978418481</v>
      </c>
      <c r="D36" s="5">
        <v>19.536334513572754</v>
      </c>
      <c r="E36" s="5">
        <v>26.552436351374137</v>
      </c>
      <c r="F36" s="5">
        <v>-17.900016860563142</v>
      </c>
      <c r="G36" s="5"/>
    </row>
    <row r="37" spans="1:7" x14ac:dyDescent="0.25">
      <c r="A37" s="26" t="s">
        <v>26</v>
      </c>
      <c r="B37" s="5">
        <v>41.605430440618662</v>
      </c>
      <c r="C37" s="5">
        <v>19.722834696452395</v>
      </c>
      <c r="D37" s="5">
        <v>19.446717429247471</v>
      </c>
      <c r="E37" s="5">
        <v>34.465884401591403</v>
      </c>
      <c r="F37" s="5">
        <v>-15.240866967909932</v>
      </c>
      <c r="G37" s="5"/>
    </row>
    <row r="38" spans="1:7" x14ac:dyDescent="0.25">
      <c r="A38" s="26" t="s">
        <v>27</v>
      </c>
      <c r="B38" s="5">
        <v>41.017160124630102</v>
      </c>
      <c r="C38" s="5">
        <v>18.954030907012793</v>
      </c>
      <c r="D38" s="5">
        <v>19.082810126978657</v>
      </c>
      <c r="E38" s="5">
        <v>36.972553194820648</v>
      </c>
      <c r="F38" s="5">
        <v>-16.026554353442201</v>
      </c>
      <c r="G38" s="5"/>
    </row>
    <row r="39" spans="1:7" x14ac:dyDescent="0.25">
      <c r="A39" s="26" t="s">
        <v>28</v>
      </c>
      <c r="B39" s="5">
        <v>37.140573964992605</v>
      </c>
      <c r="C39" s="5">
        <v>15.781943552664638</v>
      </c>
      <c r="D39" s="5">
        <v>17.517657240166383</v>
      </c>
      <c r="E39" s="5">
        <v>43.827294045392371</v>
      </c>
      <c r="F39" s="5">
        <v>-14.267817760531532</v>
      </c>
      <c r="G39" s="5"/>
    </row>
    <row r="40" spans="1:7" x14ac:dyDescent="0.25">
      <c r="A40" s="26" t="s">
        <v>29</v>
      </c>
      <c r="B40" s="5">
        <v>33.629398256825944</v>
      </c>
      <c r="C40" s="5">
        <v>15.593710776188333</v>
      </c>
      <c r="D40" s="5">
        <v>17.245222879079673</v>
      </c>
      <c r="E40" s="5">
        <v>47.372304036639235</v>
      </c>
      <c r="F40" s="5">
        <v>-13.840635948733182</v>
      </c>
      <c r="G40" s="5"/>
    </row>
    <row r="41" spans="1:7" x14ac:dyDescent="0.25">
      <c r="A41" s="26" t="s">
        <v>30</v>
      </c>
      <c r="B41" s="5">
        <v>29.966860774339604</v>
      </c>
      <c r="C41" s="5">
        <v>14.699905900964175</v>
      </c>
      <c r="D41" s="5">
        <v>15.733086039248844</v>
      </c>
      <c r="E41" s="5">
        <v>52.156777176210682</v>
      </c>
      <c r="F41" s="5">
        <v>-12.556357139934812</v>
      </c>
      <c r="G41" s="5"/>
    </row>
    <row r="42" spans="1:7" x14ac:dyDescent="0.25">
      <c r="A42" s="26" t="s">
        <v>31</v>
      </c>
      <c r="B42" s="5">
        <v>30.093487036826577</v>
      </c>
      <c r="C42" s="5">
        <v>15.075278805816753</v>
      </c>
      <c r="D42" s="5">
        <v>15.740113943502601</v>
      </c>
      <c r="E42" s="5">
        <v>49.252647234671237</v>
      </c>
      <c r="F42" s="5">
        <v>-10.161279962051774</v>
      </c>
      <c r="G42" s="5"/>
    </row>
    <row r="43" spans="1:7" x14ac:dyDescent="0.25">
      <c r="A43" s="26" t="s">
        <v>32</v>
      </c>
      <c r="B43" s="5">
        <v>30.387921355883492</v>
      </c>
      <c r="C43" s="5">
        <v>15.313642365071809</v>
      </c>
      <c r="D43" s="5">
        <v>15.957633131842963</v>
      </c>
      <c r="E43" s="5">
        <v>49.187152518929018</v>
      </c>
      <c r="F43" s="5">
        <v>-10.846573915230337</v>
      </c>
      <c r="G43" s="5"/>
    </row>
    <row r="44" spans="1:7" x14ac:dyDescent="0.25">
      <c r="A44" s="70"/>
      <c r="B44" s="5"/>
      <c r="C44" s="5"/>
      <c r="D44" s="5"/>
      <c r="E44" s="5"/>
      <c r="F44" s="5"/>
      <c r="G44" s="5"/>
    </row>
    <row r="45" spans="1:7" x14ac:dyDescent="0.25">
      <c r="A45" s="46" t="s">
        <v>459</v>
      </c>
      <c r="B45" s="5"/>
      <c r="C45" s="5"/>
      <c r="D45" s="5"/>
      <c r="E45" s="5"/>
      <c r="F45" s="5"/>
      <c r="G45" s="5"/>
    </row>
    <row r="46" spans="1:7" x14ac:dyDescent="0.25">
      <c r="A46" s="37" t="s">
        <v>452</v>
      </c>
    </row>
    <row r="47" spans="1:7" x14ac:dyDescent="0.25">
      <c r="A47" s="37" t="s">
        <v>566</v>
      </c>
    </row>
    <row r="48" spans="1:7" x14ac:dyDescent="0.25">
      <c r="A48" s="37" t="s">
        <v>568</v>
      </c>
    </row>
    <row r="49" spans="1:7" x14ac:dyDescent="0.25">
      <c r="A49" s="43" t="s">
        <v>567</v>
      </c>
      <c r="B49" s="71"/>
      <c r="C49" s="71"/>
      <c r="D49" s="71"/>
      <c r="E49" s="71"/>
      <c r="F49" s="71"/>
      <c r="G49" s="71"/>
    </row>
    <row r="50" spans="1:7" x14ac:dyDescent="0.25">
      <c r="A50" s="71"/>
    </row>
    <row r="51" spans="1:7" x14ac:dyDescent="0.25">
      <c r="A51" s="46" t="s">
        <v>455</v>
      </c>
      <c r="B51" s="2"/>
      <c r="C51" s="2"/>
      <c r="D51" s="2"/>
      <c r="E51" s="2"/>
      <c r="F51" s="2"/>
      <c r="G51" s="2"/>
    </row>
    <row r="52" spans="1:7" ht="45" x14ac:dyDescent="0.25">
      <c r="A52" s="71"/>
      <c r="B52" s="91" t="s">
        <v>41</v>
      </c>
      <c r="C52" s="91" t="s">
        <v>42</v>
      </c>
      <c r="D52" s="91" t="s">
        <v>359</v>
      </c>
      <c r="E52" s="91" t="s">
        <v>43</v>
      </c>
      <c r="F52" s="91" t="s">
        <v>275</v>
      </c>
      <c r="G52" s="91" t="s">
        <v>44</v>
      </c>
    </row>
    <row r="53" spans="1:7" x14ac:dyDescent="0.25">
      <c r="A53" s="71"/>
      <c r="B53" s="71" t="s">
        <v>507</v>
      </c>
      <c r="C53" s="71" t="s">
        <v>507</v>
      </c>
      <c r="D53" s="71" t="s">
        <v>507</v>
      </c>
      <c r="E53" s="71" t="s">
        <v>507</v>
      </c>
      <c r="F53" s="71" t="s">
        <v>507</v>
      </c>
      <c r="G53" s="71" t="s">
        <v>507</v>
      </c>
    </row>
    <row r="54" spans="1:7" x14ac:dyDescent="0.25">
      <c r="A54" s="26" t="s">
        <v>2</v>
      </c>
      <c r="B54" s="25">
        <v>23.443000000000001</v>
      </c>
      <c r="C54" s="25">
        <v>10.757</v>
      </c>
      <c r="D54" s="25">
        <v>10.397</v>
      </c>
      <c r="E54" s="25">
        <v>10.798</v>
      </c>
      <c r="F54" s="25">
        <v>-11.598000000000001</v>
      </c>
      <c r="G54" s="25">
        <v>43.798000000000002</v>
      </c>
    </row>
    <row r="55" spans="1:7" x14ac:dyDescent="0.25">
      <c r="A55" s="26" t="s">
        <v>3</v>
      </c>
      <c r="B55" s="25">
        <v>25.1</v>
      </c>
      <c r="C55" s="25">
        <v>11.837999999999999</v>
      </c>
      <c r="D55" s="25">
        <v>10.378</v>
      </c>
      <c r="E55" s="25">
        <v>11.76</v>
      </c>
      <c r="F55" s="25">
        <v>-11.864000000000001</v>
      </c>
      <c r="G55" s="25">
        <v>47.212000000000003</v>
      </c>
    </row>
    <row r="56" spans="1:7" x14ac:dyDescent="0.25">
      <c r="A56" s="26" t="s">
        <v>4</v>
      </c>
      <c r="B56" s="25">
        <v>26.553999999999998</v>
      </c>
      <c r="C56" s="25">
        <v>13.143000000000001</v>
      </c>
      <c r="D56" s="25">
        <v>10.388999999999999</v>
      </c>
      <c r="E56" s="25">
        <v>11.484999999999999</v>
      </c>
      <c r="F56" s="25">
        <v>-10.378</v>
      </c>
      <c r="G56" s="25">
        <v>51.194000000000003</v>
      </c>
    </row>
    <row r="57" spans="1:7" x14ac:dyDescent="0.25">
      <c r="A57" s="26" t="s">
        <v>5</v>
      </c>
      <c r="B57" s="25">
        <v>28.466000000000001</v>
      </c>
      <c r="C57" s="25">
        <v>14.247</v>
      </c>
      <c r="D57" s="25">
        <v>11.712</v>
      </c>
      <c r="E57" s="25">
        <v>13.919</v>
      </c>
      <c r="F57" s="25">
        <v>-12.847</v>
      </c>
      <c r="G57" s="25">
        <v>55.497</v>
      </c>
    </row>
    <row r="58" spans="1:7" x14ac:dyDescent="0.25">
      <c r="A58" s="26" t="s">
        <v>6</v>
      </c>
      <c r="B58" s="25">
        <v>29.635999999999999</v>
      </c>
      <c r="C58" s="25">
        <v>14.073</v>
      </c>
      <c r="D58" s="25">
        <v>12.541</v>
      </c>
      <c r="E58" s="25">
        <v>15.048999999999999</v>
      </c>
      <c r="F58" s="25">
        <v>-14.368</v>
      </c>
      <c r="G58" s="25">
        <v>56.932000000000002</v>
      </c>
    </row>
    <row r="59" spans="1:7" x14ac:dyDescent="0.25">
      <c r="A59" s="26" t="s">
        <v>7</v>
      </c>
      <c r="B59" s="25">
        <v>31.443999999999999</v>
      </c>
      <c r="C59" s="25">
        <v>20.52</v>
      </c>
      <c r="D59" s="25">
        <v>11.569000000000001</v>
      </c>
      <c r="E59" s="25">
        <v>15.03</v>
      </c>
      <c r="F59" s="25">
        <v>-17.484999999999999</v>
      </c>
      <c r="G59" s="25">
        <v>61.079000000000001</v>
      </c>
    </row>
    <row r="60" spans="1:7" x14ac:dyDescent="0.25">
      <c r="A60" s="26" t="s">
        <v>8</v>
      </c>
      <c r="B60" s="25">
        <v>33.17</v>
      </c>
      <c r="C60" s="25">
        <v>16.277000000000001</v>
      </c>
      <c r="D60" s="25">
        <v>13.983000000000001</v>
      </c>
      <c r="E60" s="25">
        <v>14.143000000000001</v>
      </c>
      <c r="F60" s="25">
        <v>-15.175000000000001</v>
      </c>
      <c r="G60" s="25">
        <v>62.399000000000001</v>
      </c>
    </row>
    <row r="61" spans="1:7" x14ac:dyDescent="0.25">
      <c r="A61" s="26" t="s">
        <v>9</v>
      </c>
      <c r="B61" s="25">
        <v>35.076000000000001</v>
      </c>
      <c r="C61" s="25">
        <v>16.061</v>
      </c>
      <c r="D61" s="25">
        <v>14.922000000000001</v>
      </c>
      <c r="E61" s="25">
        <v>18.114999999999998</v>
      </c>
      <c r="F61" s="25">
        <v>-14.904999999999999</v>
      </c>
      <c r="G61" s="25">
        <v>69.27</v>
      </c>
    </row>
    <row r="62" spans="1:7" x14ac:dyDescent="0.25">
      <c r="A62" s="26" t="s">
        <v>10</v>
      </c>
      <c r="B62" s="25">
        <v>37.603999999999999</v>
      </c>
      <c r="C62" s="25">
        <v>14.97</v>
      </c>
      <c r="D62" s="25">
        <v>16.097000000000001</v>
      </c>
      <c r="E62" s="25">
        <v>23.936</v>
      </c>
      <c r="F62" s="25">
        <v>-16.872</v>
      </c>
      <c r="G62" s="25">
        <v>75.733999999999995</v>
      </c>
    </row>
    <row r="63" spans="1:7" x14ac:dyDescent="0.25">
      <c r="A63" s="26" t="s">
        <v>11</v>
      </c>
      <c r="B63" s="25">
        <v>39.651000000000003</v>
      </c>
      <c r="C63" s="25">
        <v>17.501999999999999</v>
      </c>
      <c r="D63" s="25">
        <v>16.335000000000001</v>
      </c>
      <c r="E63" s="25">
        <v>23.01</v>
      </c>
      <c r="F63" s="25">
        <v>-14.741</v>
      </c>
      <c r="G63" s="25">
        <v>81.757000000000005</v>
      </c>
    </row>
    <row r="64" spans="1:7" x14ac:dyDescent="0.25">
      <c r="A64" s="26" t="s">
        <v>12</v>
      </c>
      <c r="B64" s="25">
        <v>42.387</v>
      </c>
      <c r="C64" s="25">
        <v>20.827999999999999</v>
      </c>
      <c r="D64" s="25">
        <v>17.109000000000002</v>
      </c>
      <c r="E64" s="25">
        <v>23.914000000000001</v>
      </c>
      <c r="F64" s="25">
        <v>-15.952</v>
      </c>
      <c r="G64" s="25">
        <v>88.286000000000001</v>
      </c>
    </row>
    <row r="65" spans="1:7" x14ac:dyDescent="0.25">
      <c r="A65" s="26" t="s">
        <v>13</v>
      </c>
      <c r="B65" s="25">
        <v>45.692999999999998</v>
      </c>
      <c r="C65" s="25">
        <v>23.873000000000001</v>
      </c>
      <c r="D65" s="25">
        <v>18.864000000000001</v>
      </c>
      <c r="E65" s="25">
        <v>22.885999999999999</v>
      </c>
      <c r="F65" s="25">
        <v>-15.496</v>
      </c>
      <c r="G65" s="25">
        <v>95.82</v>
      </c>
    </row>
    <row r="66" spans="1:7" x14ac:dyDescent="0.25">
      <c r="A66" s="26" t="s">
        <v>14</v>
      </c>
      <c r="B66" s="25">
        <v>49.677</v>
      </c>
      <c r="C66" s="25">
        <v>25.812000000000001</v>
      </c>
      <c r="D66" s="25">
        <v>20.984999999999999</v>
      </c>
      <c r="E66" s="25">
        <v>26.47</v>
      </c>
      <c r="F66" s="25">
        <v>-16.984000000000002</v>
      </c>
      <c r="G66" s="25">
        <v>105.961</v>
      </c>
    </row>
    <row r="67" spans="1:7" x14ac:dyDescent="0.25">
      <c r="A67" s="26" t="s">
        <v>15</v>
      </c>
      <c r="B67" s="25">
        <v>54.087000000000003</v>
      </c>
      <c r="C67" s="25">
        <v>35.212000000000003</v>
      </c>
      <c r="D67" s="25">
        <v>23.53</v>
      </c>
      <c r="E67" s="25">
        <v>32.252000000000002</v>
      </c>
      <c r="F67" s="25">
        <v>-22.334</v>
      </c>
      <c r="G67" s="25">
        <v>122.746</v>
      </c>
    </row>
    <row r="68" spans="1:7" x14ac:dyDescent="0.25">
      <c r="A68" s="26" t="s">
        <v>16</v>
      </c>
      <c r="B68" s="25">
        <v>61.350999999999999</v>
      </c>
      <c r="C68" s="25">
        <v>43.167999999999999</v>
      </c>
      <c r="D68" s="25">
        <v>25.606999999999999</v>
      </c>
      <c r="E68" s="25">
        <v>38.686</v>
      </c>
      <c r="F68" s="25">
        <v>-25.562999999999999</v>
      </c>
      <c r="G68" s="25">
        <v>143.249</v>
      </c>
    </row>
    <row r="69" spans="1:7" x14ac:dyDescent="0.25">
      <c r="A69" s="26" t="s">
        <v>17</v>
      </c>
      <c r="B69" s="25">
        <v>67.673000000000002</v>
      </c>
      <c r="C69" s="25">
        <v>50.094999999999999</v>
      </c>
      <c r="D69" s="25">
        <v>28.344999999999999</v>
      </c>
      <c r="E69" s="25">
        <v>41.073999999999998</v>
      </c>
      <c r="F69" s="25">
        <v>-26.428000000000001</v>
      </c>
      <c r="G69" s="25">
        <v>160.75899999999999</v>
      </c>
    </row>
    <row r="70" spans="1:7" x14ac:dyDescent="0.25">
      <c r="A70" s="26" t="s">
        <v>18</v>
      </c>
      <c r="B70" s="25">
        <v>70.063000000000002</v>
      </c>
      <c r="C70" s="25">
        <v>55.722000000000001</v>
      </c>
      <c r="D70" s="25">
        <v>31.224</v>
      </c>
      <c r="E70" s="25">
        <v>50.527000000000001</v>
      </c>
      <c r="F70" s="25">
        <v>-31.364999999999998</v>
      </c>
      <c r="G70" s="25">
        <v>176.17099999999999</v>
      </c>
    </row>
    <row r="71" spans="1:7" x14ac:dyDescent="0.25">
      <c r="A71" s="26" t="s">
        <v>19</v>
      </c>
      <c r="B71" s="25">
        <v>74.686999999999998</v>
      </c>
      <c r="C71" s="25">
        <v>53.722999999999999</v>
      </c>
      <c r="D71" s="25">
        <v>34.768000000000001</v>
      </c>
      <c r="E71" s="25">
        <v>53.085000000000001</v>
      </c>
      <c r="F71" s="25">
        <v>-31.376000000000001</v>
      </c>
      <c r="G71" s="25">
        <v>184.886</v>
      </c>
    </row>
    <row r="72" spans="1:7" x14ac:dyDescent="0.25">
      <c r="A72" s="26" t="s">
        <v>20</v>
      </c>
      <c r="B72" s="25">
        <v>80.584999999999994</v>
      </c>
      <c r="C72" s="25">
        <v>60.686999999999998</v>
      </c>
      <c r="D72" s="25">
        <v>36.484000000000002</v>
      </c>
      <c r="E72" s="25">
        <v>80.233999999999995</v>
      </c>
      <c r="F72" s="25">
        <v>-36.204000000000001</v>
      </c>
      <c r="G72" s="25">
        <v>221.785</v>
      </c>
    </row>
    <row r="73" spans="1:7" x14ac:dyDescent="0.25">
      <c r="A73" s="26" t="s">
        <v>21</v>
      </c>
      <c r="B73" s="25">
        <v>86.918000000000006</v>
      </c>
      <c r="C73" s="25">
        <v>82.265000000000001</v>
      </c>
      <c r="D73" s="25">
        <v>39.743000000000002</v>
      </c>
      <c r="E73" s="25">
        <v>77.781999999999996</v>
      </c>
      <c r="F73" s="25">
        <v>-45.183999999999997</v>
      </c>
      <c r="G73" s="25">
        <v>241.52600000000001</v>
      </c>
    </row>
    <row r="74" spans="1:7" x14ac:dyDescent="0.25">
      <c r="A74" s="26" t="s">
        <v>22</v>
      </c>
      <c r="B74" s="25">
        <v>93.373000000000005</v>
      </c>
      <c r="C74" s="25">
        <v>88.203999999999994</v>
      </c>
      <c r="D74" s="25">
        <v>41.493000000000002</v>
      </c>
      <c r="E74" s="25">
        <v>71.174999999999997</v>
      </c>
      <c r="F74" s="25">
        <v>-48.372999999999998</v>
      </c>
      <c r="G74" s="25">
        <v>245.87200000000001</v>
      </c>
    </row>
    <row r="75" spans="1:7" x14ac:dyDescent="0.25">
      <c r="A75" s="26" t="s">
        <v>23</v>
      </c>
      <c r="B75" s="25">
        <v>97.582999999999998</v>
      </c>
      <c r="C75" s="25">
        <v>84.823999999999998</v>
      </c>
      <c r="D75" s="25">
        <v>43.832000000000001</v>
      </c>
      <c r="E75" s="25">
        <v>87.052999999999997</v>
      </c>
      <c r="F75" s="25">
        <v>-44.802</v>
      </c>
      <c r="G75" s="25">
        <v>268.48899999999998</v>
      </c>
    </row>
    <row r="76" spans="1:7" x14ac:dyDescent="0.25">
      <c r="A76" s="26" t="s">
        <v>24</v>
      </c>
      <c r="B76" s="25">
        <v>100.76600000000001</v>
      </c>
      <c r="C76" s="25">
        <v>79.775000000000006</v>
      </c>
      <c r="D76" s="25">
        <v>44.444000000000003</v>
      </c>
      <c r="E76" s="25">
        <v>67.784999999999997</v>
      </c>
      <c r="F76" s="25">
        <v>-42.915999999999997</v>
      </c>
      <c r="G76" s="25">
        <v>249.85599999999999</v>
      </c>
    </row>
    <row r="77" spans="1:7" x14ac:dyDescent="0.25">
      <c r="A77" s="26" t="s">
        <v>25</v>
      </c>
      <c r="B77" s="25">
        <v>102.676</v>
      </c>
      <c r="C77" s="25">
        <v>67.69</v>
      </c>
      <c r="D77" s="25">
        <v>46.347999999999999</v>
      </c>
      <c r="E77" s="25">
        <v>62.993000000000002</v>
      </c>
      <c r="F77" s="25">
        <v>-42.466000000000001</v>
      </c>
      <c r="G77" s="25">
        <v>237.24</v>
      </c>
    </row>
    <row r="78" spans="1:7" x14ac:dyDescent="0.25">
      <c r="A78" s="26" t="s">
        <v>26</v>
      </c>
      <c r="B78" s="25">
        <v>103.21599999999999</v>
      </c>
      <c r="C78" s="25">
        <v>48.929000000000002</v>
      </c>
      <c r="D78" s="25">
        <v>48.244</v>
      </c>
      <c r="E78" s="25">
        <v>85.504000000000005</v>
      </c>
      <c r="F78" s="25">
        <v>-37.81</v>
      </c>
      <c r="G78" s="25">
        <v>248.083</v>
      </c>
    </row>
    <row r="79" spans="1:7" x14ac:dyDescent="0.25">
      <c r="A79" s="26" t="s">
        <v>27</v>
      </c>
      <c r="B79" s="25">
        <v>104.789</v>
      </c>
      <c r="C79" s="25">
        <v>48.423000000000002</v>
      </c>
      <c r="D79" s="25">
        <v>48.752000000000002</v>
      </c>
      <c r="E79" s="25">
        <v>94.456000000000003</v>
      </c>
      <c r="F79" s="25">
        <v>-40.944000000000003</v>
      </c>
      <c r="G79" s="25">
        <v>255.476</v>
      </c>
    </row>
    <row r="80" spans="1:7" x14ac:dyDescent="0.25">
      <c r="A80" s="26" t="s">
        <v>28</v>
      </c>
      <c r="B80" s="25">
        <v>106.43300000000001</v>
      </c>
      <c r="C80" s="25">
        <v>45.225999999999999</v>
      </c>
      <c r="D80" s="25">
        <v>50.2</v>
      </c>
      <c r="E80" s="25">
        <v>125.595</v>
      </c>
      <c r="F80" s="25">
        <v>-40.887</v>
      </c>
      <c r="G80" s="25">
        <v>286.56799999999998</v>
      </c>
    </row>
    <row r="81" spans="1:7" x14ac:dyDescent="0.25">
      <c r="A81" s="26" t="s">
        <v>29</v>
      </c>
      <c r="B81" s="25">
        <v>105.29600000000001</v>
      </c>
      <c r="C81" s="25">
        <v>48.825000000000003</v>
      </c>
      <c r="D81" s="25">
        <v>53.996000000000002</v>
      </c>
      <c r="E81" s="25">
        <v>148.32599999999999</v>
      </c>
      <c r="F81" s="25">
        <v>-43.335999999999999</v>
      </c>
      <c r="G81" s="25">
        <v>313.10700000000003</v>
      </c>
    </row>
    <row r="82" spans="1:7" x14ac:dyDescent="0.25">
      <c r="A82" s="26" t="s">
        <v>30</v>
      </c>
      <c r="B82" s="25">
        <v>109.869</v>
      </c>
      <c r="C82" s="25">
        <v>53.895000000000003</v>
      </c>
      <c r="D82" s="25">
        <v>57.683</v>
      </c>
      <c r="E82" s="25">
        <v>191.22499999999999</v>
      </c>
      <c r="F82" s="25">
        <v>-46.036000000000001</v>
      </c>
      <c r="G82" s="25">
        <v>366.63499999999999</v>
      </c>
    </row>
    <row r="83" spans="1:7" x14ac:dyDescent="0.25">
      <c r="A83" s="26" t="s">
        <v>31</v>
      </c>
      <c r="B83" s="25">
        <v>121.807</v>
      </c>
      <c r="C83" s="25">
        <v>61.018999999999998</v>
      </c>
      <c r="D83" s="25">
        <v>63.71</v>
      </c>
      <c r="E83" s="25">
        <v>199.35599999999999</v>
      </c>
      <c r="F83" s="25">
        <v>-41.128999999999998</v>
      </c>
      <c r="G83" s="25">
        <v>404.762</v>
      </c>
    </row>
    <row r="84" spans="1:7" x14ac:dyDescent="0.25">
      <c r="A84" s="26" t="s">
        <v>32</v>
      </c>
      <c r="B84" s="25">
        <v>135.33199999999999</v>
      </c>
      <c r="C84" s="25">
        <v>68.198999999999998</v>
      </c>
      <c r="D84" s="25">
        <v>71.066999999999993</v>
      </c>
      <c r="E84" s="25">
        <v>219.054</v>
      </c>
      <c r="F84" s="25">
        <v>-48.305</v>
      </c>
      <c r="G84" s="25">
        <v>445.34800000000001</v>
      </c>
    </row>
    <row r="152" spans="1:1" x14ac:dyDescent="0.25">
      <c r="A152" s="71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</sheetData>
  <hyperlinks>
    <hyperlink ref="B2" r:id="rId1" display="https://www.abs.gov.au/statistics/economy/national-accounts/australian-national-accounts-state-accounts/2022-23-financial-year" xr:uid="{10B3F58D-76D2-49B6-8437-A1ABE31B5323}"/>
    <hyperlink ref="A9" location="Contents!A1" display="Back to contents" xr:uid="{20DCF30F-5DB5-4B12-9057-41E729A3C242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075B-1D7D-469A-BDA7-9A5D2C7C5C64}">
  <sheetPr>
    <tabColor theme="3"/>
  </sheetPr>
  <dimension ref="A1:K33"/>
  <sheetViews>
    <sheetView workbookViewId="0">
      <selection activeCell="A8" sqref="A8"/>
    </sheetView>
  </sheetViews>
  <sheetFormatPr defaultRowHeight="15" x14ac:dyDescent="0.25"/>
  <cols>
    <col min="1" max="1" width="31.28515625" customWidth="1"/>
    <col min="2" max="2" width="12" style="23" bestFit="1" customWidth="1"/>
    <col min="3" max="3" width="13" bestFit="1" customWidth="1"/>
    <col min="4" max="6" width="12" bestFit="1" customWidth="1"/>
    <col min="7" max="7" width="11.5703125" bestFit="1" customWidth="1"/>
    <col min="8" max="8" width="13" bestFit="1" customWidth="1"/>
    <col min="9" max="9" width="5" customWidth="1"/>
    <col min="10" max="10" width="11.140625" customWidth="1"/>
    <col min="11" max="11" width="11.140625" style="23" customWidth="1"/>
    <col min="12" max="12" width="12.5703125" bestFit="1" customWidth="1"/>
    <col min="13" max="13" width="11.140625" bestFit="1" customWidth="1"/>
    <col min="14" max="14" width="10.85546875" bestFit="1" customWidth="1"/>
    <col min="15" max="15" width="15.85546875" bestFit="1" customWidth="1"/>
    <col min="16" max="16" width="8.7109375" bestFit="1" customWidth="1"/>
    <col min="17" max="17" width="10.7109375" bestFit="1" customWidth="1"/>
  </cols>
  <sheetData>
    <row r="1" spans="1:8" s="37" customFormat="1" ht="18.75" x14ac:dyDescent="0.3">
      <c r="A1" s="88" t="s">
        <v>569</v>
      </c>
    </row>
    <row r="2" spans="1:8" s="37" customFormat="1" x14ac:dyDescent="0.25">
      <c r="A2" s="49" t="s">
        <v>364</v>
      </c>
      <c r="B2" s="34" t="s">
        <v>610</v>
      </c>
    </row>
    <row r="3" spans="1:8" s="37" customFormat="1" x14ac:dyDescent="0.25">
      <c r="A3" s="46" t="s">
        <v>492</v>
      </c>
      <c r="B3" s="37" t="s">
        <v>565</v>
      </c>
    </row>
    <row r="4" spans="1:8" s="37" customFormat="1" x14ac:dyDescent="0.25">
      <c r="A4" s="46" t="s">
        <v>333</v>
      </c>
      <c r="B4" s="37" t="s">
        <v>450</v>
      </c>
    </row>
    <row r="5" spans="1:8" s="37" customFormat="1" x14ac:dyDescent="0.25">
      <c r="A5" s="46" t="s">
        <v>456</v>
      </c>
      <c r="B5" s="37" t="s">
        <v>271</v>
      </c>
    </row>
    <row r="6" spans="1:8" s="37" customFormat="1" x14ac:dyDescent="0.25">
      <c r="A6" s="46" t="s">
        <v>269</v>
      </c>
      <c r="B6" s="37" t="s">
        <v>372</v>
      </c>
    </row>
    <row r="7" spans="1:8" s="23" customFormat="1" x14ac:dyDescent="0.25">
      <c r="A7" s="46" t="s">
        <v>270</v>
      </c>
      <c r="B7" s="37" t="s">
        <v>272</v>
      </c>
      <c r="H7" s="3"/>
    </row>
    <row r="8" spans="1:8" s="23" customFormat="1" x14ac:dyDescent="0.25">
      <c r="A8" s="46" t="s">
        <v>457</v>
      </c>
      <c r="B8" s="52" t="s">
        <v>32</v>
      </c>
      <c r="H8" s="33"/>
    </row>
    <row r="9" spans="1:8" s="37" customFormat="1" x14ac:dyDescent="0.25">
      <c r="A9" s="34" t="s">
        <v>701</v>
      </c>
      <c r="B9" s="52"/>
      <c r="H9" s="33"/>
    </row>
    <row r="10" spans="1:8" s="23" customFormat="1" x14ac:dyDescent="0.25">
      <c r="A10" s="43"/>
      <c r="B10" s="37"/>
      <c r="H10" s="33"/>
    </row>
    <row r="11" spans="1:8" s="23" customFormat="1" x14ac:dyDescent="0.25">
      <c r="A11" s="49" t="s">
        <v>454</v>
      </c>
      <c r="B11" s="37"/>
      <c r="C11" s="28"/>
      <c r="D11" s="7"/>
      <c r="E11" s="7"/>
    </row>
    <row r="12" spans="1:8" s="23" customFormat="1" ht="30" x14ac:dyDescent="0.25">
      <c r="A12" s="1"/>
      <c r="B12" s="97" t="s">
        <v>250</v>
      </c>
      <c r="C12" s="97" t="s">
        <v>273</v>
      </c>
      <c r="D12" s="7"/>
      <c r="E12" s="7"/>
    </row>
    <row r="13" spans="1:8" s="23" customFormat="1" x14ac:dyDescent="0.25">
      <c r="A13" s="30" t="s">
        <v>41</v>
      </c>
      <c r="B13" s="7">
        <v>30.387921355883492</v>
      </c>
      <c r="C13" s="7">
        <v>49.646653870721387</v>
      </c>
      <c r="D13" s="7"/>
      <c r="E13" s="7"/>
    </row>
    <row r="14" spans="1:8" s="23" customFormat="1" x14ac:dyDescent="0.25">
      <c r="A14" s="30" t="s">
        <v>306</v>
      </c>
      <c r="B14" s="7">
        <v>15.313642365071809</v>
      </c>
      <c r="C14" s="7">
        <v>17.987387300154456</v>
      </c>
      <c r="D14" s="7"/>
      <c r="E14" s="7"/>
    </row>
    <row r="15" spans="1:8" s="23" customFormat="1" x14ac:dyDescent="0.25">
      <c r="A15" s="30" t="s">
        <v>307</v>
      </c>
      <c r="B15" s="7">
        <v>15.957633131842963</v>
      </c>
      <c r="C15" s="7">
        <v>26.527001891280278</v>
      </c>
      <c r="D15" s="7"/>
      <c r="E15" s="7"/>
    </row>
    <row r="16" spans="1:8" s="23" customFormat="1" ht="15" customHeight="1" x14ac:dyDescent="0.25">
      <c r="A16" s="30" t="s">
        <v>308</v>
      </c>
      <c r="B16" s="7">
        <v>49.187152518929018</v>
      </c>
      <c r="C16" s="7">
        <v>5.3612954410931009</v>
      </c>
      <c r="D16" s="7"/>
      <c r="E16" s="7"/>
    </row>
    <row r="17" spans="1:5" s="23" customFormat="1" x14ac:dyDescent="0.25">
      <c r="A17" s="30" t="s">
        <v>56</v>
      </c>
      <c r="B17" s="7">
        <v>-10.846573915230337</v>
      </c>
      <c r="C17" s="7">
        <v>0.4776614967507774</v>
      </c>
      <c r="D17" s="7"/>
      <c r="E17" s="7"/>
    </row>
    <row r="18" spans="1:5" s="23" customFormat="1" x14ac:dyDescent="0.25">
      <c r="A18" s="1"/>
      <c r="B18" s="28"/>
      <c r="C18" s="28"/>
      <c r="D18" s="7"/>
      <c r="E18" s="7"/>
    </row>
    <row r="19" spans="1:5" s="23" customFormat="1" x14ac:dyDescent="0.25">
      <c r="A19" s="46" t="s">
        <v>459</v>
      </c>
      <c r="B19" s="28"/>
      <c r="C19" s="28"/>
      <c r="D19" s="7"/>
      <c r="E19" s="7"/>
    </row>
    <row r="20" spans="1:5" s="23" customFormat="1" x14ac:dyDescent="0.25">
      <c r="A20" s="37" t="s">
        <v>452</v>
      </c>
      <c r="B20" s="28"/>
      <c r="C20" s="28"/>
      <c r="D20" s="7"/>
      <c r="E20" s="7"/>
    </row>
    <row r="21" spans="1:5" s="23" customFormat="1" x14ac:dyDescent="0.25">
      <c r="A21" s="37" t="s">
        <v>566</v>
      </c>
      <c r="B21" s="28"/>
      <c r="C21" s="28"/>
      <c r="D21" s="7"/>
      <c r="E21" s="7"/>
    </row>
    <row r="22" spans="1:5" s="23" customFormat="1" x14ac:dyDescent="0.25">
      <c r="A22" s="37" t="s">
        <v>568</v>
      </c>
      <c r="B22" s="28"/>
      <c r="C22" s="28"/>
      <c r="D22" s="7"/>
      <c r="E22" s="7"/>
    </row>
    <row r="23" spans="1:5" s="23" customFormat="1" x14ac:dyDescent="0.25">
      <c r="A23" s="43" t="s">
        <v>567</v>
      </c>
      <c r="B23" s="28"/>
      <c r="C23" s="28"/>
      <c r="D23" s="7"/>
      <c r="E23" s="7"/>
    </row>
    <row r="24" spans="1:5" s="23" customFormat="1" x14ac:dyDescent="0.25">
      <c r="A24" s="71"/>
      <c r="B24" s="28"/>
      <c r="C24" s="28"/>
      <c r="D24" s="7"/>
      <c r="E24" s="7"/>
    </row>
    <row r="25" spans="1:5" s="23" customFormat="1" x14ac:dyDescent="0.25">
      <c r="A25" s="46" t="s">
        <v>455</v>
      </c>
      <c r="B25" s="28"/>
      <c r="C25" s="28"/>
      <c r="D25" s="7"/>
      <c r="E25" s="7"/>
    </row>
    <row r="26" spans="1:5" s="23" customFormat="1" ht="30" x14ac:dyDescent="0.25">
      <c r="A26" s="70"/>
      <c r="B26" s="97" t="s">
        <v>250</v>
      </c>
      <c r="C26" s="97" t="s">
        <v>273</v>
      </c>
      <c r="D26" s="7"/>
      <c r="E26" s="7"/>
    </row>
    <row r="27" spans="1:5" s="23" customFormat="1" x14ac:dyDescent="0.25">
      <c r="B27" s="71" t="s">
        <v>507</v>
      </c>
      <c r="C27" s="71" t="s">
        <v>507</v>
      </c>
      <c r="D27" s="7"/>
      <c r="E27" s="7"/>
    </row>
    <row r="28" spans="1:5" s="23" customFormat="1" x14ac:dyDescent="0.25">
      <c r="A28" s="30" t="s">
        <v>41</v>
      </c>
      <c r="B28" s="28">
        <v>135.33199999999999</v>
      </c>
      <c r="C28" s="28">
        <v>1271.5640000000001</v>
      </c>
      <c r="D28" s="7"/>
      <c r="E28" s="7"/>
    </row>
    <row r="29" spans="1:5" x14ac:dyDescent="0.25">
      <c r="A29" s="30" t="s">
        <v>306</v>
      </c>
      <c r="B29" s="28">
        <v>68.198999999999998</v>
      </c>
      <c r="C29" s="28">
        <v>460.69799999999998</v>
      </c>
    </row>
    <row r="30" spans="1:5" x14ac:dyDescent="0.25">
      <c r="A30" s="30" t="s">
        <v>307</v>
      </c>
      <c r="B30" s="28">
        <v>71.066999999999993</v>
      </c>
      <c r="C30" s="28">
        <v>679.41700000000003</v>
      </c>
    </row>
    <row r="31" spans="1:5" ht="15" customHeight="1" x14ac:dyDescent="0.25">
      <c r="A31" s="30" t="s">
        <v>308</v>
      </c>
      <c r="B31" s="28">
        <v>219.054</v>
      </c>
      <c r="C31" s="28">
        <v>137.315</v>
      </c>
    </row>
    <row r="32" spans="1:5" x14ac:dyDescent="0.25">
      <c r="A32" s="30" t="s">
        <v>56</v>
      </c>
      <c r="B32" s="28">
        <v>-48.305</v>
      </c>
      <c r="C32" s="28">
        <v>12.234</v>
      </c>
    </row>
    <row r="33" spans="1:3" x14ac:dyDescent="0.25">
      <c r="A33" s="30" t="s">
        <v>508</v>
      </c>
      <c r="B33" s="28">
        <v>445.34800000000001</v>
      </c>
      <c r="C33" s="28">
        <v>2561.2280000000001</v>
      </c>
    </row>
  </sheetData>
  <hyperlinks>
    <hyperlink ref="B2" r:id="rId1" display="https://www.abs.gov.au/statistics/economy/national-accounts/australian-national-accounts-state-accounts/2022-23-financial-year" xr:uid="{CAE4250B-4ACF-48B1-B7E6-132BD9993AEB}"/>
    <hyperlink ref="A9" location="Contents!A1" display="Back to contents" xr:uid="{EBFFB8D5-BD42-4083-9E0A-20BE2A25A5E6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5050-4B84-4650-ADBA-DA807C793023}">
  <sheetPr>
    <tabColor theme="3"/>
  </sheetPr>
  <dimension ref="A1:U49"/>
  <sheetViews>
    <sheetView workbookViewId="0">
      <selection activeCell="B10" sqref="B10"/>
    </sheetView>
  </sheetViews>
  <sheetFormatPr defaultRowHeight="15" x14ac:dyDescent="0.25"/>
  <cols>
    <col min="1" max="1" width="20.5703125" customWidth="1"/>
    <col min="2" max="3" width="12.5703125" customWidth="1"/>
    <col min="4" max="8" width="11.7109375" customWidth="1"/>
  </cols>
  <sheetData>
    <row r="1" spans="1:21" s="37" customFormat="1" ht="18.75" x14ac:dyDescent="0.3">
      <c r="A1" s="88" t="s">
        <v>570</v>
      </c>
    </row>
    <row r="2" spans="1:21" s="37" customFormat="1" x14ac:dyDescent="0.25">
      <c r="A2" s="49" t="s">
        <v>364</v>
      </c>
      <c r="B2" s="34" t="s">
        <v>610</v>
      </c>
    </row>
    <row r="3" spans="1:21" s="37" customFormat="1" x14ac:dyDescent="0.25">
      <c r="A3" s="46" t="s">
        <v>492</v>
      </c>
      <c r="B3" s="37" t="s">
        <v>495</v>
      </c>
    </row>
    <row r="4" spans="1:21" s="37" customFormat="1" x14ac:dyDescent="0.25">
      <c r="A4" s="46" t="s">
        <v>333</v>
      </c>
      <c r="B4" s="37" t="s">
        <v>450</v>
      </c>
    </row>
    <row r="5" spans="1:21" s="37" customFormat="1" x14ac:dyDescent="0.25">
      <c r="A5" s="46" t="s">
        <v>456</v>
      </c>
      <c r="B5" s="37" t="s">
        <v>271</v>
      </c>
    </row>
    <row r="6" spans="1:21" s="37" customFormat="1" x14ac:dyDescent="0.25">
      <c r="A6" s="46" t="s">
        <v>269</v>
      </c>
      <c r="B6" s="37" t="s">
        <v>571</v>
      </c>
    </row>
    <row r="7" spans="1:21" s="37" customFormat="1" x14ac:dyDescent="0.25">
      <c r="A7" s="46" t="s">
        <v>270</v>
      </c>
      <c r="B7" s="37" t="s">
        <v>272</v>
      </c>
    </row>
    <row r="8" spans="1:21" s="37" customFormat="1" x14ac:dyDescent="0.25">
      <c r="A8" s="46" t="s">
        <v>457</v>
      </c>
      <c r="B8" s="52" t="s">
        <v>458</v>
      </c>
    </row>
    <row r="9" spans="1:21" s="37" customFormat="1" x14ac:dyDescent="0.25">
      <c r="A9" s="34" t="s">
        <v>701</v>
      </c>
      <c r="B9" s="52"/>
    </row>
    <row r="10" spans="1:21" x14ac:dyDescent="0.25">
      <c r="A10" s="43"/>
      <c r="B10" s="37"/>
    </row>
    <row r="11" spans="1:21" x14ac:dyDescent="0.25">
      <c r="A11" s="49" t="s">
        <v>454</v>
      </c>
      <c r="B11" s="37"/>
    </row>
    <row r="12" spans="1:21" ht="30" x14ac:dyDescent="0.25">
      <c r="A12" s="3"/>
      <c r="B12" s="91" t="s">
        <v>250</v>
      </c>
      <c r="C12" s="93" t="s">
        <v>273</v>
      </c>
      <c r="D12" s="1"/>
      <c r="E12" s="1"/>
      <c r="G12" s="1"/>
      <c r="H12" s="1"/>
      <c r="I12" s="1"/>
      <c r="L12" s="3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26" t="s">
        <v>2</v>
      </c>
      <c r="B13" s="6">
        <v>26250</v>
      </c>
      <c r="C13" s="6">
        <v>25301</v>
      </c>
      <c r="D13" s="6"/>
      <c r="E13" s="6"/>
      <c r="G13" s="6"/>
      <c r="H13" s="6"/>
      <c r="I13" s="6"/>
      <c r="L13" s="1"/>
      <c r="M13" s="2"/>
      <c r="N13" s="2"/>
      <c r="O13" s="2"/>
      <c r="P13" s="2"/>
      <c r="Q13" s="1"/>
      <c r="R13" s="2"/>
      <c r="S13" s="2"/>
      <c r="T13" s="2"/>
      <c r="U13" s="2"/>
    </row>
    <row r="14" spans="1:21" x14ac:dyDescent="0.25">
      <c r="A14" s="26" t="s">
        <v>3</v>
      </c>
      <c r="B14" s="6">
        <v>27931</v>
      </c>
      <c r="C14" s="6">
        <v>26338</v>
      </c>
      <c r="D14" s="6"/>
      <c r="E14" s="6"/>
      <c r="G14" s="6"/>
      <c r="H14" s="6"/>
      <c r="I14" s="6"/>
      <c r="L14" s="1"/>
      <c r="M14" s="2"/>
      <c r="N14" s="2"/>
      <c r="O14" s="2"/>
      <c r="P14" s="2"/>
      <c r="Q14" s="1"/>
      <c r="R14" s="2"/>
      <c r="S14" s="2"/>
      <c r="T14" s="2"/>
      <c r="U14" s="2"/>
    </row>
    <row r="15" spans="1:21" x14ac:dyDescent="0.25">
      <c r="A15" s="26" t="s">
        <v>4</v>
      </c>
      <c r="B15" s="6">
        <v>29789</v>
      </c>
      <c r="C15" s="6">
        <v>27715</v>
      </c>
      <c r="D15" s="6"/>
      <c r="E15" s="6"/>
      <c r="G15" s="6"/>
      <c r="H15" s="6"/>
      <c r="I15" s="6"/>
      <c r="L15" s="1"/>
      <c r="M15" s="2"/>
      <c r="N15" s="2"/>
      <c r="O15" s="2"/>
      <c r="P15" s="2"/>
      <c r="Q15" s="1"/>
      <c r="R15" s="2"/>
      <c r="S15" s="2"/>
      <c r="T15" s="2"/>
      <c r="U15" s="2"/>
    </row>
    <row r="16" spans="1:21" x14ac:dyDescent="0.25">
      <c r="A16" s="26" t="s">
        <v>5</v>
      </c>
      <c r="B16" s="6">
        <v>31677</v>
      </c>
      <c r="C16" s="6">
        <v>29198</v>
      </c>
      <c r="D16" s="6"/>
      <c r="E16" s="6"/>
      <c r="G16" s="6"/>
      <c r="H16" s="6"/>
      <c r="I16" s="6"/>
      <c r="L16" s="1"/>
      <c r="M16" s="2"/>
      <c r="N16" s="2"/>
      <c r="O16" s="2"/>
      <c r="P16" s="2"/>
      <c r="Q16" s="1"/>
      <c r="R16" s="2"/>
      <c r="S16" s="2"/>
      <c r="T16" s="2"/>
      <c r="U16" s="2"/>
    </row>
    <row r="17" spans="1:21" x14ac:dyDescent="0.25">
      <c r="A17" s="26" t="s">
        <v>6</v>
      </c>
      <c r="B17" s="6">
        <v>31920</v>
      </c>
      <c r="C17" s="6">
        <v>30374</v>
      </c>
      <c r="D17" s="6"/>
      <c r="E17" s="6"/>
      <c r="G17" s="6"/>
      <c r="H17" s="6"/>
      <c r="I17" s="6"/>
      <c r="L17" s="1"/>
      <c r="M17" s="2"/>
      <c r="N17" s="2"/>
      <c r="O17" s="2"/>
      <c r="P17" s="2"/>
      <c r="Q17" s="1"/>
      <c r="R17" s="2"/>
      <c r="S17" s="2"/>
      <c r="T17" s="2"/>
      <c r="U17" s="2"/>
    </row>
    <row r="18" spans="1:21" x14ac:dyDescent="0.25">
      <c r="A18" s="26" t="s">
        <v>7</v>
      </c>
      <c r="B18" s="6">
        <v>33728</v>
      </c>
      <c r="C18" s="6">
        <v>31838</v>
      </c>
      <c r="D18" s="6"/>
      <c r="E18" s="6"/>
      <c r="G18" s="6"/>
      <c r="H18" s="6"/>
      <c r="I18" s="6"/>
      <c r="L18" s="1"/>
      <c r="M18" s="2"/>
      <c r="N18" s="2"/>
      <c r="O18" s="2"/>
      <c r="P18" s="2"/>
      <c r="Q18" s="1"/>
      <c r="R18" s="2"/>
      <c r="S18" s="2"/>
      <c r="T18" s="2"/>
      <c r="U18" s="2"/>
    </row>
    <row r="19" spans="1:21" x14ac:dyDescent="0.25">
      <c r="A19" s="26" t="s">
        <v>8</v>
      </c>
      <c r="B19" s="6">
        <v>33911</v>
      </c>
      <c r="C19" s="6">
        <v>33247</v>
      </c>
      <c r="D19" s="6"/>
      <c r="E19" s="6"/>
      <c r="G19" s="6"/>
      <c r="H19" s="6"/>
      <c r="I19" s="6"/>
      <c r="L19" s="1"/>
      <c r="M19" s="2"/>
      <c r="N19" s="2"/>
      <c r="O19" s="2"/>
      <c r="P19" s="2"/>
      <c r="Q19" s="1"/>
      <c r="R19" s="2"/>
      <c r="S19" s="2"/>
      <c r="T19" s="2"/>
      <c r="U19" s="2"/>
    </row>
    <row r="20" spans="1:21" x14ac:dyDescent="0.25">
      <c r="A20" s="26" t="s">
        <v>9</v>
      </c>
      <c r="B20" s="6">
        <v>37117</v>
      </c>
      <c r="C20" s="6">
        <v>35031</v>
      </c>
      <c r="D20" s="6"/>
      <c r="E20" s="6"/>
      <c r="G20" s="6"/>
      <c r="H20" s="6"/>
      <c r="I20" s="6"/>
      <c r="L20" s="1"/>
      <c r="M20" s="2"/>
      <c r="N20" s="2"/>
      <c r="O20" s="2"/>
      <c r="P20" s="2"/>
      <c r="Q20" s="1"/>
      <c r="R20" s="2"/>
      <c r="S20" s="2"/>
      <c r="T20" s="2"/>
      <c r="U20" s="2"/>
    </row>
    <row r="21" spans="1:21" x14ac:dyDescent="0.25">
      <c r="A21" s="26" t="s">
        <v>10</v>
      </c>
      <c r="B21" s="6">
        <v>40018</v>
      </c>
      <c r="C21" s="6">
        <v>36962</v>
      </c>
      <c r="D21" s="6"/>
      <c r="E21" s="6"/>
      <c r="G21" s="6"/>
      <c r="H21" s="6"/>
      <c r="I21" s="6"/>
      <c r="L21" s="1"/>
      <c r="M21" s="2"/>
      <c r="N21" s="2"/>
      <c r="O21" s="2"/>
      <c r="P21" s="2"/>
      <c r="Q21" s="1"/>
      <c r="R21" s="2"/>
      <c r="S21" s="2"/>
      <c r="T21" s="2"/>
      <c r="U21" s="2"/>
    </row>
    <row r="22" spans="1:21" x14ac:dyDescent="0.25">
      <c r="A22" s="26" t="s">
        <v>11</v>
      </c>
      <c r="B22" s="6">
        <v>42632</v>
      </c>
      <c r="C22" s="6">
        <v>39024</v>
      </c>
      <c r="D22" s="6"/>
      <c r="E22" s="6"/>
      <c r="G22" s="6"/>
      <c r="H22" s="6"/>
      <c r="I22" s="6"/>
      <c r="L22" s="1"/>
      <c r="M22" s="2"/>
      <c r="N22" s="2"/>
      <c r="O22" s="2"/>
      <c r="P22" s="2"/>
      <c r="Q22" s="1"/>
      <c r="R22" s="2"/>
      <c r="S22" s="2"/>
      <c r="T22" s="2"/>
      <c r="U22" s="2"/>
    </row>
    <row r="23" spans="1:21" x14ac:dyDescent="0.25">
      <c r="A23" s="26" t="s">
        <v>12</v>
      </c>
      <c r="B23" s="6">
        <v>45541</v>
      </c>
      <c r="C23" s="6">
        <v>40968</v>
      </c>
      <c r="D23" s="6"/>
      <c r="E23" s="6"/>
      <c r="G23" s="6"/>
      <c r="H23" s="6"/>
      <c r="I23" s="6"/>
      <c r="L23" s="1"/>
      <c r="M23" s="2"/>
      <c r="N23" s="2"/>
      <c r="O23" s="2"/>
      <c r="P23" s="2"/>
      <c r="Q23" s="1"/>
      <c r="R23" s="2"/>
      <c r="S23" s="2"/>
      <c r="T23" s="2"/>
      <c r="U23" s="2"/>
    </row>
    <row r="24" spans="1:21" x14ac:dyDescent="0.25">
      <c r="A24" s="26" t="s">
        <v>13</v>
      </c>
      <c r="B24" s="6">
        <v>48735</v>
      </c>
      <c r="C24" s="6">
        <v>43586</v>
      </c>
      <c r="D24" s="6"/>
      <c r="E24" s="6"/>
      <c r="G24" s="6"/>
      <c r="H24" s="6"/>
      <c r="I24" s="6"/>
      <c r="L24" s="1"/>
      <c r="M24" s="2"/>
      <c r="N24" s="2"/>
      <c r="O24" s="2"/>
      <c r="P24" s="2"/>
      <c r="Q24" s="1"/>
      <c r="R24" s="2"/>
      <c r="S24" s="2"/>
      <c r="T24" s="2"/>
      <c r="U24" s="2"/>
    </row>
    <row r="25" spans="1:21" x14ac:dyDescent="0.25">
      <c r="A25" s="26" t="s">
        <v>14</v>
      </c>
      <c r="B25" s="6">
        <v>53134</v>
      </c>
      <c r="C25" s="6">
        <v>46171</v>
      </c>
      <c r="D25" s="6"/>
      <c r="E25" s="6"/>
      <c r="G25" s="6"/>
      <c r="H25" s="6"/>
      <c r="I25" s="6"/>
      <c r="L25" s="1"/>
      <c r="M25" s="2"/>
      <c r="N25" s="2"/>
      <c r="O25" s="2"/>
      <c r="P25" s="2"/>
      <c r="Q25" s="1"/>
      <c r="R25" s="2"/>
      <c r="S25" s="2"/>
      <c r="T25" s="2"/>
      <c r="U25" s="2"/>
    </row>
    <row r="26" spans="1:21" x14ac:dyDescent="0.25">
      <c r="A26" s="26" t="s">
        <v>15</v>
      </c>
      <c r="B26" s="6">
        <v>60468</v>
      </c>
      <c r="C26" s="6">
        <v>49218</v>
      </c>
      <c r="D26" s="6"/>
      <c r="E26" s="6"/>
      <c r="G26" s="6"/>
      <c r="H26" s="6"/>
      <c r="I26" s="6"/>
      <c r="L26" s="1"/>
      <c r="M26" s="2"/>
      <c r="N26" s="2"/>
      <c r="O26" s="2"/>
      <c r="P26" s="2"/>
      <c r="Q26" s="1"/>
      <c r="R26" s="2"/>
      <c r="S26" s="2"/>
      <c r="T26" s="2"/>
      <c r="U26" s="2"/>
    </row>
    <row r="27" spans="1:21" x14ac:dyDescent="0.25">
      <c r="A27" s="26" t="s">
        <v>16</v>
      </c>
      <c r="B27" s="6">
        <v>68973</v>
      </c>
      <c r="C27" s="6">
        <v>52801</v>
      </c>
      <c r="D27" s="6"/>
      <c r="E27" s="6"/>
      <c r="G27" s="6"/>
      <c r="H27" s="6"/>
      <c r="I27" s="6"/>
      <c r="L27" s="1"/>
      <c r="M27" s="2"/>
      <c r="N27" s="2"/>
      <c r="O27" s="2"/>
      <c r="P27" s="2"/>
      <c r="Q27" s="1"/>
      <c r="R27" s="2"/>
      <c r="S27" s="2"/>
      <c r="T27" s="2"/>
      <c r="U27" s="2"/>
    </row>
    <row r="28" spans="1:21" x14ac:dyDescent="0.25">
      <c r="A28" s="26" t="s">
        <v>17</v>
      </c>
      <c r="B28" s="6">
        <v>75297</v>
      </c>
      <c r="C28" s="6">
        <v>56137</v>
      </c>
      <c r="D28" s="6"/>
      <c r="E28" s="6"/>
      <c r="G28" s="6"/>
      <c r="H28" s="6"/>
      <c r="I28" s="6"/>
      <c r="L28" s="1"/>
      <c r="M28" s="2"/>
      <c r="N28" s="2"/>
      <c r="O28" s="2"/>
      <c r="P28" s="2"/>
      <c r="Q28" s="1"/>
      <c r="R28" s="2"/>
      <c r="S28" s="2"/>
      <c r="T28" s="2"/>
      <c r="U28" s="2"/>
    </row>
    <row r="29" spans="1:21" x14ac:dyDescent="0.25">
      <c r="A29" s="26" t="s">
        <v>18</v>
      </c>
      <c r="B29" s="6">
        <v>79754</v>
      </c>
      <c r="C29" s="6">
        <v>58746</v>
      </c>
      <c r="D29" s="6"/>
      <c r="E29" s="6"/>
      <c r="G29" s="6"/>
      <c r="H29" s="6"/>
      <c r="I29" s="6"/>
      <c r="L29" s="1"/>
      <c r="M29" s="2"/>
      <c r="N29" s="2"/>
      <c r="O29" s="2"/>
      <c r="P29" s="2"/>
      <c r="Q29" s="1"/>
      <c r="R29" s="2"/>
      <c r="S29" s="2"/>
      <c r="T29" s="2"/>
      <c r="U29" s="2"/>
    </row>
    <row r="30" spans="1:21" x14ac:dyDescent="0.25">
      <c r="A30" s="26" t="s">
        <v>19</v>
      </c>
      <c r="B30" s="6">
        <v>81673</v>
      </c>
      <c r="C30" s="6">
        <v>59663</v>
      </c>
      <c r="D30" s="6"/>
      <c r="E30" s="6"/>
      <c r="G30" s="6"/>
      <c r="H30" s="6"/>
      <c r="I30" s="6"/>
      <c r="L30" s="1"/>
      <c r="M30" s="2"/>
      <c r="N30" s="2"/>
      <c r="O30" s="2"/>
      <c r="P30" s="2"/>
      <c r="Q30" s="1"/>
      <c r="R30" s="2"/>
      <c r="S30" s="2"/>
      <c r="T30" s="2"/>
      <c r="U30" s="2"/>
    </row>
    <row r="31" spans="1:21" x14ac:dyDescent="0.25">
      <c r="A31" s="26" t="s">
        <v>20</v>
      </c>
      <c r="B31" s="6">
        <v>95636</v>
      </c>
      <c r="C31" s="6">
        <v>63991</v>
      </c>
      <c r="D31" s="6"/>
      <c r="E31" s="6"/>
      <c r="G31" s="6"/>
      <c r="H31" s="6"/>
      <c r="I31" s="6"/>
      <c r="L31" s="1"/>
      <c r="M31" s="2"/>
      <c r="N31" s="2"/>
      <c r="O31" s="2"/>
      <c r="P31" s="2"/>
      <c r="Q31" s="1"/>
      <c r="R31" s="2"/>
      <c r="S31" s="2"/>
      <c r="T31" s="2"/>
      <c r="U31" s="2"/>
    </row>
    <row r="32" spans="1:21" x14ac:dyDescent="0.25">
      <c r="A32" s="26" t="s">
        <v>21</v>
      </c>
      <c r="B32" s="6">
        <v>101229</v>
      </c>
      <c r="C32" s="6">
        <v>66648</v>
      </c>
      <c r="D32" s="6"/>
      <c r="E32" s="6"/>
      <c r="G32" s="6"/>
      <c r="H32" s="6"/>
      <c r="I32" s="6"/>
      <c r="L32" s="1"/>
      <c r="M32" s="2"/>
      <c r="N32" s="2"/>
      <c r="O32" s="2"/>
      <c r="P32" s="2"/>
      <c r="Q32" s="1"/>
      <c r="R32" s="2"/>
      <c r="S32" s="2"/>
      <c r="T32" s="2"/>
      <c r="U32" s="2"/>
    </row>
    <row r="33" spans="1:21" x14ac:dyDescent="0.25">
      <c r="A33" s="26" t="s">
        <v>22</v>
      </c>
      <c r="B33" s="6">
        <v>100050</v>
      </c>
      <c r="C33" s="6">
        <v>67064</v>
      </c>
      <c r="D33" s="6"/>
      <c r="E33" s="6"/>
      <c r="G33" s="6"/>
      <c r="H33" s="6"/>
      <c r="I33" s="6"/>
      <c r="L33" s="1"/>
      <c r="M33" s="2"/>
      <c r="N33" s="2"/>
      <c r="O33" s="2"/>
      <c r="P33" s="2"/>
      <c r="Q33" s="1"/>
      <c r="R33" s="2"/>
      <c r="S33" s="2"/>
      <c r="T33" s="2"/>
      <c r="U33" s="2"/>
    </row>
    <row r="34" spans="1:21" x14ac:dyDescent="0.25">
      <c r="A34" s="26" t="s">
        <v>23</v>
      </c>
      <c r="B34" s="6">
        <v>107302</v>
      </c>
      <c r="C34" s="6">
        <v>68672</v>
      </c>
      <c r="D34" s="6"/>
      <c r="E34" s="6"/>
      <c r="G34" s="6"/>
      <c r="H34" s="6"/>
      <c r="I34" s="6"/>
      <c r="L34" s="1"/>
      <c r="M34" s="2"/>
      <c r="N34" s="2"/>
      <c r="O34" s="2"/>
      <c r="P34" s="2"/>
      <c r="Q34" s="1"/>
      <c r="R34" s="2"/>
      <c r="S34" s="2"/>
      <c r="T34" s="2"/>
      <c r="U34" s="2"/>
    </row>
    <row r="35" spans="1:21" x14ac:dyDescent="0.25">
      <c r="A35" s="26" t="s">
        <v>24</v>
      </c>
      <c r="B35" s="6">
        <v>98811</v>
      </c>
      <c r="C35" s="6">
        <v>68736</v>
      </c>
      <c r="D35" s="6"/>
      <c r="E35" s="6"/>
      <c r="G35" s="6"/>
      <c r="H35" s="6"/>
      <c r="I35" s="6"/>
      <c r="L35" s="1"/>
      <c r="M35" s="2"/>
      <c r="N35" s="2"/>
      <c r="O35" s="2"/>
      <c r="P35" s="2"/>
      <c r="Q35" s="1"/>
      <c r="R35" s="2"/>
      <c r="S35" s="2"/>
      <c r="T35" s="2"/>
      <c r="U35" s="2"/>
    </row>
    <row r="36" spans="1:21" x14ac:dyDescent="0.25">
      <c r="A36" s="26" t="s">
        <v>25</v>
      </c>
      <c r="B36" s="6">
        <v>93118</v>
      </c>
      <c r="C36" s="6">
        <v>69175</v>
      </c>
      <c r="D36" s="6"/>
      <c r="E36" s="6"/>
      <c r="G36" s="6"/>
      <c r="H36" s="6"/>
      <c r="I36" s="6"/>
      <c r="L36" s="1"/>
      <c r="M36" s="2"/>
      <c r="N36" s="2"/>
      <c r="O36" s="2"/>
      <c r="P36" s="2"/>
      <c r="Q36" s="1"/>
      <c r="R36" s="2"/>
      <c r="S36" s="2"/>
      <c r="T36" s="2"/>
      <c r="U36" s="2"/>
    </row>
    <row r="37" spans="1:21" x14ac:dyDescent="0.25">
      <c r="A37" s="26" t="s">
        <v>26</v>
      </c>
      <c r="B37" s="6">
        <v>96545</v>
      </c>
      <c r="C37" s="6">
        <v>72163</v>
      </c>
      <c r="D37" s="6"/>
      <c r="E37" s="6"/>
      <c r="G37" s="6"/>
      <c r="H37" s="6"/>
      <c r="I37" s="6"/>
      <c r="L37" s="1"/>
      <c r="M37" s="2"/>
      <c r="N37" s="2"/>
      <c r="O37" s="2"/>
      <c r="P37" s="2"/>
      <c r="Q37" s="1"/>
      <c r="R37" s="2"/>
      <c r="S37" s="2"/>
      <c r="T37" s="2"/>
      <c r="U37" s="2"/>
    </row>
    <row r="38" spans="1:21" x14ac:dyDescent="0.25">
      <c r="A38" s="26" t="s">
        <v>27</v>
      </c>
      <c r="B38" s="6">
        <v>98263</v>
      </c>
      <c r="C38" s="6">
        <v>74513</v>
      </c>
      <c r="D38" s="6"/>
      <c r="E38" s="6"/>
      <c r="G38" s="6"/>
      <c r="H38" s="6"/>
      <c r="I38" s="6"/>
      <c r="L38" s="1"/>
      <c r="M38" s="2"/>
      <c r="N38" s="2"/>
      <c r="O38" s="2"/>
      <c r="P38" s="2"/>
      <c r="Q38" s="1"/>
      <c r="R38" s="2"/>
      <c r="S38" s="2"/>
      <c r="T38" s="2"/>
      <c r="U38" s="2"/>
    </row>
    <row r="39" spans="1:21" x14ac:dyDescent="0.25">
      <c r="A39" s="26" t="s">
        <v>28</v>
      </c>
      <c r="B39" s="6">
        <v>108696</v>
      </c>
      <c r="C39" s="6">
        <v>77563</v>
      </c>
      <c r="D39" s="6"/>
      <c r="E39" s="6"/>
      <c r="G39" s="6"/>
      <c r="H39" s="6"/>
      <c r="I39" s="6"/>
      <c r="L39" s="1"/>
      <c r="M39" s="2"/>
      <c r="N39" s="2"/>
      <c r="O39" s="2"/>
      <c r="P39" s="2"/>
      <c r="Q39" s="1"/>
      <c r="R39" s="2"/>
      <c r="S39" s="2"/>
      <c r="T39" s="2"/>
      <c r="U39" s="2"/>
    </row>
    <row r="40" spans="1:21" x14ac:dyDescent="0.25">
      <c r="A40" s="26" t="s">
        <v>29</v>
      </c>
      <c r="B40" s="6">
        <v>116449</v>
      </c>
      <c r="C40" s="6">
        <v>77779</v>
      </c>
      <c r="D40" s="6"/>
      <c r="E40" s="6"/>
      <c r="G40" s="6"/>
      <c r="H40" s="6"/>
      <c r="I40" s="6"/>
      <c r="L40" s="1"/>
      <c r="M40" s="2"/>
      <c r="N40" s="2"/>
      <c r="O40" s="2"/>
      <c r="P40" s="2"/>
      <c r="Q40" s="1"/>
      <c r="R40" s="2"/>
      <c r="S40" s="2"/>
      <c r="T40" s="2"/>
      <c r="U40" s="2"/>
    </row>
    <row r="41" spans="1:21" x14ac:dyDescent="0.25">
      <c r="A41" s="26" t="s">
        <v>30</v>
      </c>
      <c r="B41" s="6">
        <v>134388</v>
      </c>
      <c r="C41" s="6">
        <v>81515</v>
      </c>
      <c r="D41" s="6"/>
      <c r="E41" s="6"/>
      <c r="G41" s="6"/>
      <c r="H41" s="6"/>
      <c r="I41" s="6"/>
      <c r="L41" s="1"/>
      <c r="M41" s="2"/>
      <c r="N41" s="2"/>
      <c r="O41" s="2"/>
      <c r="P41" s="2"/>
      <c r="Q41" s="1"/>
      <c r="R41" s="2"/>
      <c r="S41" s="2"/>
      <c r="T41" s="2"/>
      <c r="U41" s="2"/>
    </row>
    <row r="42" spans="1:21" x14ac:dyDescent="0.25">
      <c r="A42" s="26" t="s">
        <v>31</v>
      </c>
      <c r="B42" s="6">
        <v>146493</v>
      </c>
      <c r="C42" s="6">
        <v>90553</v>
      </c>
      <c r="D42" s="6"/>
      <c r="E42" s="6"/>
      <c r="G42" s="6"/>
      <c r="H42" s="6"/>
      <c r="I42" s="6"/>
      <c r="L42" s="1"/>
      <c r="M42" s="2"/>
      <c r="N42" s="2"/>
      <c r="O42" s="2"/>
      <c r="P42" s="2"/>
      <c r="Q42" s="1"/>
      <c r="R42" s="2"/>
      <c r="S42" s="2"/>
      <c r="T42" s="2"/>
      <c r="U42" s="2"/>
    </row>
    <row r="43" spans="1:21" x14ac:dyDescent="0.25">
      <c r="A43" s="26" t="s">
        <v>32</v>
      </c>
      <c r="B43" s="6">
        <v>157390</v>
      </c>
      <c r="C43" s="6">
        <v>97435</v>
      </c>
      <c r="D43" s="6"/>
      <c r="E43" s="6"/>
      <c r="G43" s="6"/>
      <c r="H43" s="6"/>
      <c r="I43" s="6"/>
      <c r="K43" s="37"/>
      <c r="L43" s="1"/>
      <c r="M43" s="2"/>
      <c r="N43" s="2"/>
      <c r="O43" s="2"/>
      <c r="P43" s="2"/>
      <c r="Q43" s="1"/>
      <c r="R43" s="2"/>
      <c r="S43" s="2"/>
      <c r="T43" s="2"/>
      <c r="U43" s="2"/>
    </row>
    <row r="44" spans="1:21" x14ac:dyDescent="0.25">
      <c r="Q44" s="1"/>
    </row>
    <row r="45" spans="1:21" x14ac:dyDescent="0.25">
      <c r="A45" s="46" t="s">
        <v>459</v>
      </c>
    </row>
    <row r="46" spans="1:21" x14ac:dyDescent="0.25">
      <c r="A46" s="26" t="s">
        <v>494</v>
      </c>
    </row>
    <row r="47" spans="1:21" x14ac:dyDescent="0.25">
      <c r="B47" s="71"/>
      <c r="C47" s="71"/>
      <c r="D47" s="71"/>
      <c r="E47" s="71"/>
      <c r="F47" s="71"/>
      <c r="G47" s="71"/>
      <c r="H47" s="71"/>
    </row>
    <row r="48" spans="1:21" x14ac:dyDescent="0.25">
      <c r="A48" s="46" t="s">
        <v>455</v>
      </c>
    </row>
    <row r="49" spans="1:1" x14ac:dyDescent="0.25">
      <c r="A49" s="26" t="s">
        <v>494</v>
      </c>
    </row>
  </sheetData>
  <hyperlinks>
    <hyperlink ref="B2" r:id="rId1" display="https://www.abs.gov.au/statistics/economy/national-accounts/australian-national-accounts-state-accounts/2022-23-financial-year" xr:uid="{CB5FAABF-BBAA-4976-AC70-D16844B3019D}"/>
    <hyperlink ref="A9" location="Contents!A1" display="Back to contents" xr:uid="{73384674-61E9-4121-9DAB-47749FE9C66B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2F0-CE5C-4345-92C6-C71D6C4E6D77}">
  <sheetPr>
    <tabColor theme="3"/>
  </sheetPr>
  <dimension ref="A1:I74"/>
  <sheetViews>
    <sheetView workbookViewId="0">
      <selection activeCell="B11" sqref="B11"/>
    </sheetView>
  </sheetViews>
  <sheetFormatPr defaultColWidth="8.7109375" defaultRowHeight="15" x14ac:dyDescent="0.25"/>
  <cols>
    <col min="1" max="1" width="20.5703125" style="37" customWidth="1"/>
    <col min="2" max="5" width="12.5703125" style="37" customWidth="1"/>
    <col min="6" max="16384" width="8.7109375" style="37"/>
  </cols>
  <sheetData>
    <row r="1" spans="1:9" ht="18.75" x14ac:dyDescent="0.3">
      <c r="A1" s="88" t="s">
        <v>572</v>
      </c>
    </row>
    <row r="2" spans="1:9" x14ac:dyDescent="0.25">
      <c r="A2" s="49" t="s">
        <v>364</v>
      </c>
      <c r="B2" s="34" t="s">
        <v>610</v>
      </c>
    </row>
    <row r="3" spans="1:9" x14ac:dyDescent="0.25">
      <c r="A3" s="46" t="s">
        <v>492</v>
      </c>
      <c r="B3" s="37" t="s">
        <v>495</v>
      </c>
    </row>
    <row r="4" spans="1:9" x14ac:dyDescent="0.25">
      <c r="A4" s="46" t="s">
        <v>333</v>
      </c>
      <c r="B4" s="37" t="s">
        <v>450</v>
      </c>
    </row>
    <row r="5" spans="1:9" x14ac:dyDescent="0.25">
      <c r="A5" s="46" t="s">
        <v>456</v>
      </c>
      <c r="B5" s="37" t="s">
        <v>271</v>
      </c>
    </row>
    <row r="6" spans="1:9" x14ac:dyDescent="0.25">
      <c r="A6" s="46" t="s">
        <v>269</v>
      </c>
      <c r="B6" s="37" t="s">
        <v>507</v>
      </c>
    </row>
    <row r="7" spans="1:9" x14ac:dyDescent="0.25">
      <c r="A7" s="46" t="s">
        <v>270</v>
      </c>
      <c r="B7" s="37" t="s">
        <v>272</v>
      </c>
    </row>
    <row r="8" spans="1:9" x14ac:dyDescent="0.25">
      <c r="A8" s="46" t="s">
        <v>457</v>
      </c>
      <c r="B8" s="52" t="s">
        <v>458</v>
      </c>
    </row>
    <row r="9" spans="1:9" x14ac:dyDescent="0.25">
      <c r="A9" s="34" t="s">
        <v>701</v>
      </c>
      <c r="B9" s="52"/>
    </row>
    <row r="10" spans="1:9" x14ac:dyDescent="0.25">
      <c r="A10" s="43"/>
    </row>
    <row r="11" spans="1:9" x14ac:dyDescent="0.25">
      <c r="A11" s="49" t="s">
        <v>454</v>
      </c>
    </row>
    <row r="12" spans="1:9" ht="45" x14ac:dyDescent="0.25">
      <c r="A12" s="71"/>
      <c r="B12" s="91" t="s">
        <v>297</v>
      </c>
      <c r="C12" s="91" t="s">
        <v>55</v>
      </c>
      <c r="D12" s="91" t="s">
        <v>309</v>
      </c>
      <c r="E12" s="91" t="s">
        <v>310</v>
      </c>
      <c r="F12" s="4"/>
    </row>
    <row r="13" spans="1:9" x14ac:dyDescent="0.25">
      <c r="A13" s="26" t="s">
        <v>2</v>
      </c>
      <c r="B13" s="28">
        <v>20.292999999999999</v>
      </c>
      <c r="C13" s="28">
        <v>19.745999999999999</v>
      </c>
      <c r="D13" s="28">
        <v>3.7589999999999999</v>
      </c>
      <c r="E13" s="6">
        <v>46.333165897986213</v>
      </c>
      <c r="F13" s="28"/>
      <c r="G13" s="19"/>
      <c r="H13" s="19"/>
      <c r="I13" s="19"/>
    </row>
    <row r="14" spans="1:9" x14ac:dyDescent="0.25">
      <c r="A14" s="26" t="s">
        <v>3</v>
      </c>
      <c r="B14" s="28">
        <v>22.007000000000001</v>
      </c>
      <c r="C14" s="28">
        <v>21.187000000000001</v>
      </c>
      <c r="D14" s="28">
        <v>4.0179999999999998</v>
      </c>
      <c r="E14" s="6">
        <v>46.613149199356094</v>
      </c>
      <c r="F14" s="28"/>
      <c r="G14" s="19"/>
      <c r="H14" s="19"/>
      <c r="I14" s="19"/>
    </row>
    <row r="15" spans="1:9" x14ac:dyDescent="0.25">
      <c r="A15" s="26" t="s">
        <v>4</v>
      </c>
      <c r="B15" s="28">
        <v>23.562000000000001</v>
      </c>
      <c r="C15" s="28">
        <v>22.876000000000001</v>
      </c>
      <c r="D15" s="28">
        <v>4.758</v>
      </c>
      <c r="E15" s="6">
        <v>46.024924795874519</v>
      </c>
      <c r="F15" s="28"/>
      <c r="G15" s="19"/>
      <c r="H15" s="19"/>
      <c r="I15" s="19"/>
    </row>
    <row r="16" spans="1:9" x14ac:dyDescent="0.25">
      <c r="A16" s="26" t="s">
        <v>5</v>
      </c>
      <c r="B16" s="28">
        <v>24.831</v>
      </c>
      <c r="C16" s="28">
        <v>25.69</v>
      </c>
      <c r="D16" s="28">
        <v>4.9770000000000003</v>
      </c>
      <c r="E16" s="6">
        <v>44.742959078869127</v>
      </c>
      <c r="F16" s="28"/>
      <c r="G16" s="19"/>
      <c r="H16" s="19"/>
      <c r="I16" s="19"/>
    </row>
    <row r="17" spans="1:9" x14ac:dyDescent="0.25">
      <c r="A17" s="26" t="s">
        <v>6</v>
      </c>
      <c r="B17" s="28">
        <v>26.452999999999999</v>
      </c>
      <c r="C17" s="28">
        <v>25.498000000000001</v>
      </c>
      <c r="D17" s="28">
        <v>4.9809999999999999</v>
      </c>
      <c r="E17" s="6">
        <v>46.464202908733228</v>
      </c>
      <c r="F17" s="28"/>
      <c r="G17" s="19"/>
      <c r="H17" s="19"/>
      <c r="I17" s="19"/>
    </row>
    <row r="18" spans="1:9" x14ac:dyDescent="0.25">
      <c r="A18" s="26" t="s">
        <v>7</v>
      </c>
      <c r="B18" s="28">
        <v>27.783999999999999</v>
      </c>
      <c r="C18" s="28">
        <v>27.672999999999998</v>
      </c>
      <c r="D18" s="28">
        <v>5.6210000000000004</v>
      </c>
      <c r="E18" s="6">
        <v>45.488629479853962</v>
      </c>
      <c r="F18" s="28"/>
      <c r="G18" s="19"/>
      <c r="H18" s="19"/>
      <c r="I18" s="19"/>
    </row>
    <row r="19" spans="1:9" x14ac:dyDescent="0.25">
      <c r="A19" s="26" t="s">
        <v>8</v>
      </c>
      <c r="B19" s="28">
        <v>29.495000000000001</v>
      </c>
      <c r="C19" s="28">
        <v>27.248000000000001</v>
      </c>
      <c r="D19" s="28">
        <v>5.6559999999999997</v>
      </c>
      <c r="E19" s="6">
        <v>47.268385711309477</v>
      </c>
      <c r="F19" s="28"/>
      <c r="G19" s="19"/>
      <c r="H19" s="19"/>
      <c r="I19" s="19"/>
    </row>
    <row r="20" spans="1:9" x14ac:dyDescent="0.25">
      <c r="A20" s="26" t="s">
        <v>9</v>
      </c>
      <c r="B20" s="28">
        <v>31.495999999999999</v>
      </c>
      <c r="C20" s="28">
        <v>31.408999999999999</v>
      </c>
      <c r="D20" s="28">
        <v>6.3650000000000002</v>
      </c>
      <c r="E20" s="6">
        <v>45.468456763389639</v>
      </c>
      <c r="F20" s="28"/>
      <c r="G20" s="19"/>
      <c r="H20" s="19"/>
      <c r="I20" s="19"/>
    </row>
    <row r="21" spans="1:9" x14ac:dyDescent="0.25">
      <c r="A21" s="26" t="s">
        <v>10</v>
      </c>
      <c r="B21" s="28">
        <v>33.67</v>
      </c>
      <c r="C21" s="28">
        <v>35.146000000000001</v>
      </c>
      <c r="D21" s="28">
        <v>6.9180000000000001</v>
      </c>
      <c r="E21" s="6">
        <v>44.458235402857369</v>
      </c>
      <c r="F21" s="28"/>
      <c r="G21" s="19"/>
      <c r="H21" s="19"/>
      <c r="I21" s="19"/>
    </row>
    <row r="22" spans="1:9" x14ac:dyDescent="0.25">
      <c r="A22" s="26" t="s">
        <v>11</v>
      </c>
      <c r="B22" s="28">
        <v>37.015999999999998</v>
      </c>
      <c r="C22" s="28">
        <v>37.805</v>
      </c>
      <c r="D22" s="28">
        <v>6.9370000000000003</v>
      </c>
      <c r="E22" s="6">
        <v>45.275633890676026</v>
      </c>
      <c r="F22" s="28"/>
      <c r="G22" s="19"/>
      <c r="H22" s="19"/>
      <c r="I22" s="19"/>
    </row>
    <row r="23" spans="1:9" x14ac:dyDescent="0.25">
      <c r="A23" s="26" t="s">
        <v>12</v>
      </c>
      <c r="B23" s="28">
        <v>40.268999999999998</v>
      </c>
      <c r="C23" s="28">
        <v>40.164000000000001</v>
      </c>
      <c r="D23" s="28">
        <v>7.8529999999999998</v>
      </c>
      <c r="E23" s="6">
        <v>45.611988310717436</v>
      </c>
      <c r="F23" s="28"/>
      <c r="G23" s="19"/>
      <c r="H23" s="19"/>
      <c r="I23" s="19"/>
    </row>
    <row r="24" spans="1:9" x14ac:dyDescent="0.25">
      <c r="A24" s="26" t="s">
        <v>13</v>
      </c>
      <c r="B24" s="28">
        <v>43.091000000000001</v>
      </c>
      <c r="C24" s="28">
        <v>43.921999999999997</v>
      </c>
      <c r="D24" s="28">
        <v>8.8070000000000004</v>
      </c>
      <c r="E24" s="6">
        <v>44.970778543101645</v>
      </c>
      <c r="F24" s="28"/>
      <c r="G24" s="19"/>
      <c r="H24" s="19"/>
      <c r="I24" s="19"/>
    </row>
    <row r="25" spans="1:9" x14ac:dyDescent="0.25">
      <c r="A25" s="26" t="s">
        <v>14</v>
      </c>
      <c r="B25" s="28">
        <v>46.192999999999998</v>
      </c>
      <c r="C25" s="28">
        <v>50.618000000000002</v>
      </c>
      <c r="D25" s="28">
        <v>9.1509999999999998</v>
      </c>
      <c r="E25" s="6">
        <v>43.594341314257136</v>
      </c>
      <c r="F25" s="28"/>
      <c r="G25" s="19"/>
      <c r="H25" s="19"/>
      <c r="I25" s="19"/>
    </row>
    <row r="26" spans="1:9" x14ac:dyDescent="0.25">
      <c r="A26" s="26" t="s">
        <v>15</v>
      </c>
      <c r="B26" s="28">
        <v>50.31</v>
      </c>
      <c r="C26" s="28">
        <v>61.817</v>
      </c>
      <c r="D26" s="28">
        <v>10.619</v>
      </c>
      <c r="E26" s="6">
        <v>40.987079008684603</v>
      </c>
      <c r="F26" s="28"/>
      <c r="G26" s="19"/>
      <c r="H26" s="19"/>
      <c r="I26" s="19"/>
    </row>
    <row r="27" spans="1:9" x14ac:dyDescent="0.25">
      <c r="A27" s="26" t="s">
        <v>16</v>
      </c>
      <c r="B27" s="28">
        <v>58.161999999999999</v>
      </c>
      <c r="C27" s="28">
        <v>73.409000000000006</v>
      </c>
      <c r="D27" s="28">
        <v>11.679</v>
      </c>
      <c r="E27" s="6">
        <v>40.602028635452953</v>
      </c>
      <c r="F27" s="28"/>
      <c r="G27" s="19"/>
      <c r="H27" s="19"/>
      <c r="I27" s="19"/>
    </row>
    <row r="28" spans="1:9" x14ac:dyDescent="0.25">
      <c r="A28" s="26" t="s">
        <v>17</v>
      </c>
      <c r="B28" s="28">
        <v>67.813000000000002</v>
      </c>
      <c r="C28" s="28">
        <v>80.784000000000006</v>
      </c>
      <c r="D28" s="28">
        <v>12.161</v>
      </c>
      <c r="E28" s="6">
        <v>42.183019302185258</v>
      </c>
      <c r="F28" s="28"/>
      <c r="G28" s="19"/>
      <c r="H28" s="19"/>
      <c r="I28" s="19"/>
    </row>
    <row r="29" spans="1:9" x14ac:dyDescent="0.25">
      <c r="A29" s="26" t="s">
        <v>18</v>
      </c>
      <c r="B29" s="28">
        <v>73.885999999999996</v>
      </c>
      <c r="C29" s="28">
        <v>91.210999999999999</v>
      </c>
      <c r="D29" s="28">
        <v>11.074</v>
      </c>
      <c r="E29" s="6">
        <v>41.939933360201174</v>
      </c>
      <c r="F29" s="28"/>
      <c r="G29" s="19"/>
      <c r="H29" s="19"/>
      <c r="I29" s="19"/>
    </row>
    <row r="30" spans="1:9" x14ac:dyDescent="0.25">
      <c r="A30" s="26" t="s">
        <v>19</v>
      </c>
      <c r="B30" s="28">
        <v>77.128</v>
      </c>
      <c r="C30" s="28">
        <v>95.483000000000004</v>
      </c>
      <c r="D30" s="28">
        <v>12.276</v>
      </c>
      <c r="E30" s="6">
        <v>41.716517205196716</v>
      </c>
      <c r="F30" s="28"/>
      <c r="G30" s="19"/>
      <c r="H30" s="19"/>
      <c r="I30" s="19"/>
    </row>
    <row r="31" spans="1:9" x14ac:dyDescent="0.25">
      <c r="A31" s="26" t="s">
        <v>20</v>
      </c>
      <c r="B31" s="28">
        <v>87.676000000000002</v>
      </c>
      <c r="C31" s="28">
        <v>121.26300000000001</v>
      </c>
      <c r="D31" s="28">
        <v>12.845000000000001</v>
      </c>
      <c r="E31" s="6">
        <v>39.531979169015038</v>
      </c>
      <c r="F31" s="28"/>
      <c r="G31" s="19"/>
      <c r="H31" s="19"/>
      <c r="I31" s="19"/>
    </row>
    <row r="32" spans="1:9" x14ac:dyDescent="0.25">
      <c r="A32" s="26" t="s">
        <v>21</v>
      </c>
      <c r="B32" s="28">
        <v>99.105000000000004</v>
      </c>
      <c r="C32" s="28">
        <v>128.452</v>
      </c>
      <c r="D32" s="28">
        <v>13.968</v>
      </c>
      <c r="E32" s="6">
        <v>41.032849465481981</v>
      </c>
      <c r="F32" s="28"/>
      <c r="G32" s="19"/>
      <c r="H32" s="19"/>
      <c r="I32" s="19"/>
    </row>
    <row r="33" spans="1:9" x14ac:dyDescent="0.25">
      <c r="A33" s="26" t="s">
        <v>22</v>
      </c>
      <c r="B33" s="28">
        <v>107.247</v>
      </c>
      <c r="C33" s="28">
        <v>122.01</v>
      </c>
      <c r="D33" s="28">
        <v>16.614999999999998</v>
      </c>
      <c r="E33" s="6">
        <v>43.619037547992448</v>
      </c>
      <c r="F33" s="28"/>
      <c r="G33" s="19"/>
      <c r="H33" s="19"/>
      <c r="I33" s="19"/>
    </row>
    <row r="34" spans="1:9" x14ac:dyDescent="0.25">
      <c r="A34" s="26" t="s">
        <v>23</v>
      </c>
      <c r="B34" s="28">
        <v>111.318</v>
      </c>
      <c r="C34" s="28">
        <v>139.53100000000001</v>
      </c>
      <c r="D34" s="28">
        <v>17.640999999999998</v>
      </c>
      <c r="E34" s="6">
        <v>41.460916462126939</v>
      </c>
      <c r="F34" s="28"/>
      <c r="G34" s="19"/>
      <c r="H34" s="19"/>
      <c r="I34" s="19"/>
    </row>
    <row r="35" spans="1:9" x14ac:dyDescent="0.25">
      <c r="A35" s="26" t="s">
        <v>24</v>
      </c>
      <c r="B35" s="28">
        <v>110.562</v>
      </c>
      <c r="C35" s="28">
        <v>122.938</v>
      </c>
      <c r="D35" s="28">
        <v>16.356000000000002</v>
      </c>
      <c r="E35" s="6">
        <v>44.250288165983612</v>
      </c>
      <c r="F35" s="28"/>
      <c r="G35" s="19"/>
      <c r="H35" s="19"/>
      <c r="I35" s="19"/>
    </row>
    <row r="36" spans="1:9" x14ac:dyDescent="0.25">
      <c r="A36" s="26" t="s">
        <v>25</v>
      </c>
      <c r="B36" s="28">
        <v>109.301</v>
      </c>
      <c r="C36" s="28">
        <v>111.089</v>
      </c>
      <c r="D36" s="28">
        <v>16.850999999999999</v>
      </c>
      <c r="E36" s="6">
        <v>46.071910301804081</v>
      </c>
      <c r="F36" s="28"/>
      <c r="G36" s="19"/>
      <c r="H36" s="19"/>
      <c r="I36" s="19"/>
    </row>
    <row r="37" spans="1:9" x14ac:dyDescent="0.25">
      <c r="A37" s="26" t="s">
        <v>26</v>
      </c>
      <c r="B37" s="28">
        <v>104.81</v>
      </c>
      <c r="C37" s="28">
        <v>126.133</v>
      </c>
      <c r="D37" s="28">
        <v>17.138999999999999</v>
      </c>
      <c r="E37" s="6">
        <v>42.247957336859038</v>
      </c>
      <c r="F37" s="28"/>
      <c r="G37" s="19"/>
      <c r="H37" s="19"/>
      <c r="I37" s="19"/>
    </row>
    <row r="38" spans="1:9" x14ac:dyDescent="0.25">
      <c r="A38" s="26" t="s">
        <v>27</v>
      </c>
      <c r="B38" s="28">
        <v>107.371</v>
      </c>
      <c r="C38" s="28">
        <v>129.86000000000001</v>
      </c>
      <c r="D38" s="28">
        <v>18.245000000000001</v>
      </c>
      <c r="E38" s="6">
        <v>42.027822574331836</v>
      </c>
      <c r="F38" s="28"/>
      <c r="G38" s="19"/>
      <c r="H38" s="19"/>
      <c r="I38" s="19"/>
    </row>
    <row r="39" spans="1:9" x14ac:dyDescent="0.25">
      <c r="A39" s="26" t="s">
        <v>28</v>
      </c>
      <c r="B39" s="28">
        <v>110.416</v>
      </c>
      <c r="C39" s="28">
        <v>157.54300000000001</v>
      </c>
      <c r="D39" s="28">
        <v>18.608000000000001</v>
      </c>
      <c r="E39" s="6">
        <v>38.530470952793053</v>
      </c>
      <c r="F39" s="28"/>
      <c r="G39" s="19"/>
      <c r="H39" s="19"/>
      <c r="I39" s="19"/>
    </row>
    <row r="40" spans="1:9" x14ac:dyDescent="0.25">
      <c r="A40" s="26" t="s">
        <v>29</v>
      </c>
      <c r="B40" s="28">
        <v>115.68</v>
      </c>
      <c r="C40" s="28">
        <v>182.67400000000001</v>
      </c>
      <c r="D40" s="28">
        <v>14.753</v>
      </c>
      <c r="E40" s="6">
        <v>36.945836407362336</v>
      </c>
      <c r="F40" s="28"/>
      <c r="G40" s="19"/>
      <c r="H40" s="19"/>
      <c r="I40" s="19"/>
    </row>
    <row r="41" spans="1:9" x14ac:dyDescent="0.25">
      <c r="A41" s="26" t="s">
        <v>30</v>
      </c>
      <c r="B41" s="28">
        <v>121.43</v>
      </c>
      <c r="C41" s="28">
        <v>230.583</v>
      </c>
      <c r="D41" s="28">
        <v>14.622</v>
      </c>
      <c r="E41" s="6">
        <v>33.120133102404296</v>
      </c>
      <c r="F41" s="28"/>
      <c r="G41" s="19"/>
      <c r="H41" s="19"/>
      <c r="I41" s="19"/>
    </row>
    <row r="42" spans="1:9" x14ac:dyDescent="0.25">
      <c r="A42" s="26" t="s">
        <v>31</v>
      </c>
      <c r="B42" s="28">
        <v>132.52699999999999</v>
      </c>
      <c r="C42" s="28">
        <v>249.923</v>
      </c>
      <c r="D42" s="28">
        <v>22.311</v>
      </c>
      <c r="E42" s="6">
        <v>32.741957001892466</v>
      </c>
      <c r="F42" s="28"/>
      <c r="G42" s="19"/>
      <c r="H42" s="19"/>
      <c r="I42" s="19"/>
    </row>
    <row r="43" spans="1:9" x14ac:dyDescent="0.25">
      <c r="A43" s="26" t="s">
        <v>32</v>
      </c>
      <c r="B43" s="28">
        <v>146.02000000000001</v>
      </c>
      <c r="C43" s="28">
        <v>276.41000000000003</v>
      </c>
      <c r="D43" s="28">
        <v>22.917999999999999</v>
      </c>
      <c r="E43" s="6">
        <v>32.787842316570412</v>
      </c>
      <c r="F43" s="28"/>
      <c r="G43" s="19"/>
      <c r="H43" s="19"/>
      <c r="I43" s="19"/>
    </row>
    <row r="45" spans="1:9" x14ac:dyDescent="0.25">
      <c r="A45" s="46" t="s">
        <v>459</v>
      </c>
    </row>
    <row r="46" spans="1:9" x14ac:dyDescent="0.25">
      <c r="A46" s="37" t="s">
        <v>573</v>
      </c>
    </row>
    <row r="47" spans="1:9" x14ac:dyDescent="0.25">
      <c r="A47" s="37" t="s">
        <v>574</v>
      </c>
    </row>
    <row r="48" spans="1:9" x14ac:dyDescent="0.25">
      <c r="A48" s="37" t="s">
        <v>575</v>
      </c>
    </row>
    <row r="49" spans="1:9" x14ac:dyDescent="0.25">
      <c r="A49" s="29"/>
      <c r="D49" s="8"/>
      <c r="E49" s="8"/>
      <c r="F49" s="8"/>
      <c r="G49" s="29"/>
    </row>
    <row r="50" spans="1:9" x14ac:dyDescent="0.25">
      <c r="A50" s="46" t="s">
        <v>455</v>
      </c>
      <c r="D50" s="8"/>
      <c r="E50" s="8"/>
      <c r="F50" s="8"/>
      <c r="G50" s="29"/>
      <c r="H50" s="8"/>
      <c r="I50" s="8"/>
    </row>
    <row r="51" spans="1:9" x14ac:dyDescent="0.25">
      <c r="A51" s="26" t="s">
        <v>494</v>
      </c>
      <c r="D51" s="8"/>
      <c r="E51" s="8"/>
      <c r="F51" s="8"/>
      <c r="G51" s="29"/>
      <c r="H51" s="8"/>
      <c r="I51" s="8"/>
    </row>
    <row r="52" spans="1:9" x14ac:dyDescent="0.25">
      <c r="A52" s="29"/>
      <c r="D52" s="8"/>
      <c r="E52" s="8"/>
      <c r="F52" s="8"/>
      <c r="G52" s="29"/>
      <c r="H52" s="8"/>
      <c r="I52" s="8"/>
    </row>
    <row r="53" spans="1:9" x14ac:dyDescent="0.25">
      <c r="A53" s="29"/>
      <c r="D53" s="8"/>
      <c r="E53" s="8"/>
      <c r="F53" s="8"/>
      <c r="G53" s="29"/>
      <c r="H53" s="8"/>
      <c r="I53" s="8"/>
    </row>
    <row r="54" spans="1:9" x14ac:dyDescent="0.25">
      <c r="A54" s="29"/>
      <c r="D54" s="8"/>
      <c r="E54" s="8"/>
      <c r="F54" s="8"/>
      <c r="G54" s="29"/>
      <c r="H54" s="8"/>
      <c r="I54" s="8"/>
    </row>
    <row r="55" spans="1:9" x14ac:dyDescent="0.25">
      <c r="A55" s="29"/>
      <c r="D55" s="8"/>
      <c r="E55" s="8"/>
      <c r="F55" s="8"/>
      <c r="G55" s="29"/>
      <c r="H55" s="8"/>
      <c r="I55" s="8"/>
    </row>
    <row r="56" spans="1:9" x14ac:dyDescent="0.25">
      <c r="A56" s="29"/>
      <c r="D56" s="8"/>
      <c r="E56" s="8"/>
      <c r="F56" s="8"/>
      <c r="G56" s="29"/>
      <c r="H56" s="8"/>
      <c r="I56" s="8"/>
    </row>
    <row r="57" spans="1:9" x14ac:dyDescent="0.25">
      <c r="A57" s="29"/>
      <c r="D57" s="8"/>
      <c r="E57" s="8"/>
      <c r="F57" s="8"/>
      <c r="G57" s="29"/>
      <c r="H57" s="8"/>
      <c r="I57" s="8"/>
    </row>
    <row r="58" spans="1:9" x14ac:dyDescent="0.25">
      <c r="A58" s="29"/>
      <c r="D58" s="8"/>
      <c r="E58" s="8"/>
      <c r="F58" s="8"/>
      <c r="G58" s="29"/>
      <c r="H58" s="8"/>
      <c r="I58" s="8"/>
    </row>
    <row r="59" spans="1:9" x14ac:dyDescent="0.25">
      <c r="A59" s="29"/>
      <c r="D59" s="8"/>
      <c r="E59" s="8"/>
      <c r="F59" s="8"/>
      <c r="G59" s="29"/>
      <c r="H59" s="8"/>
      <c r="I59" s="8"/>
    </row>
    <row r="60" spans="1:9" x14ac:dyDescent="0.25">
      <c r="A60" s="29"/>
      <c r="D60" s="8"/>
      <c r="E60" s="8"/>
      <c r="F60" s="8"/>
      <c r="G60" s="29"/>
      <c r="H60" s="8"/>
      <c r="I60" s="8"/>
    </row>
    <row r="61" spans="1:9" x14ac:dyDescent="0.25">
      <c r="A61" s="29"/>
      <c r="D61" s="8"/>
      <c r="E61" s="8"/>
      <c r="F61" s="8"/>
      <c r="G61" s="29"/>
      <c r="H61" s="8"/>
      <c r="I61" s="8"/>
    </row>
    <row r="62" spans="1:9" x14ac:dyDescent="0.25">
      <c r="A62" s="29"/>
      <c r="D62" s="8"/>
      <c r="E62" s="8"/>
      <c r="F62" s="8"/>
      <c r="G62" s="29"/>
      <c r="H62" s="8"/>
      <c r="I62" s="8"/>
    </row>
    <row r="63" spans="1:9" x14ac:dyDescent="0.25">
      <c r="A63" s="29"/>
      <c r="D63" s="8"/>
      <c r="E63" s="8"/>
      <c r="F63" s="8"/>
      <c r="G63" s="29"/>
      <c r="H63" s="8"/>
      <c r="I63" s="8"/>
    </row>
    <row r="64" spans="1:9" x14ac:dyDescent="0.25">
      <c r="A64" s="29"/>
      <c r="D64" s="8"/>
      <c r="E64" s="8"/>
      <c r="F64" s="8"/>
      <c r="G64" s="29"/>
      <c r="H64" s="8"/>
      <c r="I64" s="8"/>
    </row>
    <row r="65" spans="1:9" x14ac:dyDescent="0.25">
      <c r="A65" s="29"/>
      <c r="D65" s="8"/>
      <c r="E65" s="8"/>
      <c r="F65" s="8"/>
      <c r="G65" s="29"/>
      <c r="H65" s="8"/>
      <c r="I65" s="8"/>
    </row>
    <row r="66" spans="1:9" x14ac:dyDescent="0.25">
      <c r="A66" s="29"/>
      <c r="D66" s="8"/>
      <c r="E66" s="8"/>
      <c r="F66" s="8"/>
      <c r="G66" s="29"/>
      <c r="H66" s="8"/>
      <c r="I66" s="8"/>
    </row>
    <row r="67" spans="1:9" x14ac:dyDescent="0.25">
      <c r="A67" s="29"/>
      <c r="D67" s="8"/>
      <c r="E67" s="8"/>
      <c r="F67" s="8"/>
      <c r="G67" s="29"/>
      <c r="H67" s="8"/>
      <c r="I67" s="8"/>
    </row>
    <row r="68" spans="1:9" x14ac:dyDescent="0.25">
      <c r="A68" s="29"/>
      <c r="D68" s="8"/>
      <c r="E68" s="8"/>
      <c r="F68" s="8"/>
      <c r="G68" s="29"/>
      <c r="H68" s="8"/>
      <c r="I68" s="8"/>
    </row>
    <row r="69" spans="1:9" x14ac:dyDescent="0.25">
      <c r="A69" s="29"/>
      <c r="D69" s="8"/>
      <c r="E69" s="8"/>
      <c r="F69" s="8"/>
      <c r="G69" s="29"/>
      <c r="H69" s="8"/>
      <c r="I69" s="8"/>
    </row>
    <row r="70" spans="1:9" x14ac:dyDescent="0.25">
      <c r="A70" s="29"/>
      <c r="D70" s="8"/>
      <c r="E70" s="8"/>
      <c r="F70" s="8"/>
      <c r="G70" s="29"/>
      <c r="H70" s="8"/>
      <c r="I70" s="8"/>
    </row>
    <row r="71" spans="1:9" x14ac:dyDescent="0.25">
      <c r="A71" s="29"/>
      <c r="D71" s="8"/>
      <c r="E71" s="8"/>
      <c r="F71" s="8"/>
      <c r="G71" s="29"/>
      <c r="H71" s="8"/>
      <c r="I71" s="8"/>
    </row>
    <row r="72" spans="1:9" x14ac:dyDescent="0.25">
      <c r="A72" s="29"/>
      <c r="D72" s="8"/>
      <c r="E72" s="8"/>
      <c r="F72" s="8"/>
      <c r="G72" s="29"/>
      <c r="H72" s="8"/>
      <c r="I72" s="8"/>
    </row>
    <row r="73" spans="1:9" x14ac:dyDescent="0.25">
      <c r="A73" s="29"/>
      <c r="D73" s="8"/>
      <c r="E73" s="8"/>
      <c r="F73" s="8"/>
      <c r="G73" s="29"/>
      <c r="H73" s="8"/>
      <c r="I73" s="8"/>
    </row>
    <row r="74" spans="1:9" x14ac:dyDescent="0.25">
      <c r="A74" s="29"/>
      <c r="D74" s="8"/>
      <c r="E74" s="8"/>
      <c r="F74" s="8"/>
      <c r="G74" s="29"/>
      <c r="H74" s="8"/>
      <c r="I74" s="8"/>
    </row>
  </sheetData>
  <hyperlinks>
    <hyperlink ref="B2" r:id="rId1" display="https://www.abs.gov.au/statistics/economy/national-accounts/australian-national-accounts-state-accounts/2022-23-financial-year" xr:uid="{0C8D91EC-1FFD-4455-80C6-FB67A907907C}"/>
    <hyperlink ref="A9" location="Contents!A1" display="Back to contents" xr:uid="{8B0F8BCF-1482-49F4-B687-C08ECA0B871F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81C5A-23B1-4184-8EFC-80968C9B07E6}">
  <sheetPr>
    <tabColor rgb="FF002060"/>
  </sheetPr>
  <dimension ref="A1:AN46"/>
  <sheetViews>
    <sheetView workbookViewId="0">
      <selection activeCell="A15" sqref="A15"/>
    </sheetView>
  </sheetViews>
  <sheetFormatPr defaultRowHeight="15" x14ac:dyDescent="0.25"/>
  <cols>
    <col min="1" max="1" width="20.5703125" style="38" customWidth="1"/>
    <col min="2" max="2" width="12.5703125" style="38" customWidth="1"/>
    <col min="3" max="3" width="13.85546875" style="38" customWidth="1"/>
    <col min="4" max="5" width="12.5703125" style="38" customWidth="1"/>
    <col min="6" max="40" width="8.7109375" style="38"/>
  </cols>
  <sheetData>
    <row r="1" spans="1:40" s="37" customFormat="1" ht="18.75" x14ac:dyDescent="0.3">
      <c r="A1" s="88" t="s">
        <v>512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</row>
    <row r="2" spans="1:40" s="37" customFormat="1" x14ac:dyDescent="0.25">
      <c r="A2" s="49" t="s">
        <v>364</v>
      </c>
      <c r="B2" s="121" t="s">
        <v>791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</row>
    <row r="3" spans="1:40" s="37" customFormat="1" x14ac:dyDescent="0.25">
      <c r="A3" s="49" t="s">
        <v>492</v>
      </c>
      <c r="B3" s="37" t="s">
        <v>516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</row>
    <row r="4" spans="1:40" s="37" customFormat="1" x14ac:dyDescent="0.25">
      <c r="A4" s="46" t="s">
        <v>333</v>
      </c>
      <c r="B4" s="37" t="s">
        <v>510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</row>
    <row r="5" spans="1:40" s="37" customFormat="1" x14ac:dyDescent="0.25">
      <c r="A5" s="46" t="s">
        <v>456</v>
      </c>
      <c r="B5" s="37" t="s">
        <v>483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</row>
    <row r="6" spans="1:40" s="37" customFormat="1" x14ac:dyDescent="0.25">
      <c r="A6" s="46" t="s">
        <v>269</v>
      </c>
      <c r="B6" s="37" t="s">
        <v>513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</row>
    <row r="7" spans="1:40" s="37" customFormat="1" x14ac:dyDescent="0.25">
      <c r="A7" s="46" t="s">
        <v>270</v>
      </c>
      <c r="B7" s="37" t="s">
        <v>334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</row>
    <row r="8" spans="1:40" s="37" customFormat="1" x14ac:dyDescent="0.25">
      <c r="A8" s="46" t="s">
        <v>457</v>
      </c>
      <c r="B8" s="55">
        <v>45291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</row>
    <row r="9" spans="1:40" s="37" customFormat="1" x14ac:dyDescent="0.25">
      <c r="A9" s="34" t="s">
        <v>701</v>
      </c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</row>
    <row r="10" spans="1:40" s="37" customFormat="1" x14ac:dyDescent="0.25">
      <c r="A10" s="43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</row>
    <row r="11" spans="1:40" s="37" customFormat="1" x14ac:dyDescent="0.25">
      <c r="A11" s="49" t="s">
        <v>454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</row>
    <row r="12" spans="1:40" s="37" customFormat="1" ht="30" x14ac:dyDescent="0.25">
      <c r="A12" s="64"/>
      <c r="B12" s="90" t="s">
        <v>41</v>
      </c>
      <c r="C12" s="90" t="s">
        <v>306</v>
      </c>
      <c r="D12" s="90" t="s">
        <v>307</v>
      </c>
      <c r="E12" s="90" t="s">
        <v>51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</row>
    <row r="13" spans="1:40" s="37" customFormat="1" x14ac:dyDescent="0.25">
      <c r="A13" s="61" t="s">
        <v>33</v>
      </c>
      <c r="B13" s="11">
        <v>0.30043796238178189</v>
      </c>
      <c r="C13" s="11">
        <v>0.70412502732857052</v>
      </c>
      <c r="D13" s="11">
        <v>0.7956669229087473</v>
      </c>
      <c r="E13" s="11">
        <v>1.8125013223501796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</row>
    <row r="14" spans="1:40" s="37" customFormat="1" x14ac:dyDescent="0.25">
      <c r="A14" s="61" t="s">
        <v>34</v>
      </c>
      <c r="B14" s="11">
        <v>0.62316728415655565</v>
      </c>
      <c r="C14" s="11">
        <v>0.77276957384418188</v>
      </c>
      <c r="D14" s="11">
        <v>0.62053344102825236</v>
      </c>
      <c r="E14" s="11">
        <v>2.0405260662675007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</row>
    <row r="15" spans="1:40" x14ac:dyDescent="0.25">
      <c r="A15" s="61" t="s">
        <v>35</v>
      </c>
      <c r="B15" s="11">
        <v>0.37311093723517136</v>
      </c>
      <c r="C15" s="11">
        <v>0.42326150502782661</v>
      </c>
      <c r="D15" s="11">
        <v>1.6113191688936459</v>
      </c>
      <c r="E15" s="11">
        <v>2.4028158615101436</v>
      </c>
    </row>
    <row r="16" spans="1:40" s="37" customFormat="1" x14ac:dyDescent="0.25">
      <c r="A16" s="61" t="s">
        <v>36</v>
      </c>
      <c r="B16" s="11">
        <v>1.0895104895104895</v>
      </c>
      <c r="C16" s="11">
        <v>4.8251748251748251E-2</v>
      </c>
      <c r="D16" s="11">
        <v>0.51818181818181819</v>
      </c>
      <c r="E16" s="11">
        <v>1.6685314685314756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</row>
    <row r="17" spans="1:5" x14ac:dyDescent="0.25">
      <c r="A17" s="61" t="s">
        <v>37</v>
      </c>
      <c r="B17" s="11">
        <v>1.3548733660943437</v>
      </c>
      <c r="C17" s="11">
        <v>2.1622266876231024</v>
      </c>
      <c r="D17" s="11">
        <v>1.1340349760261026</v>
      </c>
      <c r="E17" s="11">
        <v>4.6817738694467037</v>
      </c>
    </row>
    <row r="18" spans="1:5" x14ac:dyDescent="0.25">
      <c r="A18" s="61" t="s">
        <v>38</v>
      </c>
      <c r="B18" s="11">
        <v>0.43425034070173008</v>
      </c>
      <c r="C18" s="11">
        <v>6.0055898182154156E-2</v>
      </c>
      <c r="D18" s="11">
        <v>1.240385281685261</v>
      </c>
      <c r="E18" s="11">
        <v>1.74162104728246</v>
      </c>
    </row>
    <row r="19" spans="1:5" x14ac:dyDescent="0.25">
      <c r="A19" s="61" t="s">
        <v>39</v>
      </c>
      <c r="B19" s="11">
        <v>0.13619339462036092</v>
      </c>
      <c r="C19" s="11">
        <v>-0.14300306435137897</v>
      </c>
      <c r="D19" s="11">
        <v>1.4470548178413347</v>
      </c>
      <c r="E19" s="11">
        <v>1.4811031664964336</v>
      </c>
    </row>
    <row r="20" spans="1:5" x14ac:dyDescent="0.25">
      <c r="A20" s="61" t="s">
        <v>40</v>
      </c>
      <c r="B20" s="11">
        <v>0.83804055931104737</v>
      </c>
      <c r="C20" s="11">
        <v>-0.67290181189616327</v>
      </c>
      <c r="D20" s="11">
        <v>2.0217921412476465</v>
      </c>
      <c r="E20" s="11">
        <v>2.2023644164583134</v>
      </c>
    </row>
    <row r="22" spans="1:5" x14ac:dyDescent="0.25">
      <c r="A22" s="49" t="s">
        <v>459</v>
      </c>
    </row>
    <row r="23" spans="1:5" x14ac:dyDescent="0.25">
      <c r="A23" s="43" t="s">
        <v>452</v>
      </c>
    </row>
    <row r="24" spans="1:5" x14ac:dyDescent="0.25">
      <c r="A24" s="43" t="s">
        <v>453</v>
      </c>
    </row>
    <row r="25" spans="1:5" x14ac:dyDescent="0.25">
      <c r="A25" s="43"/>
    </row>
    <row r="26" spans="1:5" x14ac:dyDescent="0.25">
      <c r="A26" s="49" t="s">
        <v>455</v>
      </c>
    </row>
    <row r="27" spans="1:5" x14ac:dyDescent="0.25">
      <c r="A27" s="43" t="s">
        <v>494</v>
      </c>
    </row>
    <row r="39" spans="2:5" x14ac:dyDescent="0.25">
      <c r="B39" s="41"/>
      <c r="C39" s="41"/>
      <c r="D39" s="41"/>
      <c r="E39" s="41"/>
    </row>
    <row r="40" spans="2:5" x14ac:dyDescent="0.25">
      <c r="B40" s="41"/>
      <c r="C40" s="41"/>
      <c r="D40" s="41"/>
      <c r="E40" s="41"/>
    </row>
    <row r="41" spans="2:5" x14ac:dyDescent="0.25">
      <c r="B41" s="41"/>
      <c r="C41" s="41"/>
      <c r="D41" s="41"/>
      <c r="E41" s="41"/>
    </row>
    <row r="42" spans="2:5" x14ac:dyDescent="0.25">
      <c r="B42" s="41"/>
      <c r="C42" s="41"/>
      <c r="D42" s="41"/>
      <c r="E42" s="41"/>
    </row>
    <row r="43" spans="2:5" x14ac:dyDescent="0.25">
      <c r="B43" s="41"/>
      <c r="C43" s="41"/>
      <c r="D43" s="41"/>
      <c r="E43" s="41"/>
    </row>
    <row r="44" spans="2:5" x14ac:dyDescent="0.25">
      <c r="B44" s="41"/>
      <c r="C44" s="41"/>
      <c r="D44" s="41"/>
      <c r="E44" s="41"/>
    </row>
    <row r="45" spans="2:5" x14ac:dyDescent="0.25">
      <c r="B45" s="41"/>
      <c r="C45" s="41"/>
      <c r="D45" s="41"/>
      <c r="E45" s="41"/>
    </row>
    <row r="46" spans="2:5" x14ac:dyDescent="0.25">
      <c r="B46" s="41"/>
      <c r="C46" s="41"/>
      <c r="D46" s="41"/>
      <c r="E46" s="41"/>
    </row>
  </sheetData>
  <hyperlinks>
    <hyperlink ref="A9" location="Contents!A1" display="Back to contents" xr:uid="{F88BD047-5766-49E7-A69F-593CCC8890B4}"/>
    <hyperlink ref="B2" r:id="rId1" display="https://www.abs.gov.au/statistics/economy/national-accounts/australian-national-accounts-national-income-expenditure-and-product/latest-release" xr:uid="{E57874F6-BECA-4CD7-B583-167DB49D1954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52DC-84DC-46F3-B566-BB1D8DDDEF3F}">
  <sheetPr>
    <tabColor theme="3"/>
  </sheetPr>
  <dimension ref="A1:I49"/>
  <sheetViews>
    <sheetView workbookViewId="0">
      <selection activeCell="C10" sqref="C10"/>
    </sheetView>
  </sheetViews>
  <sheetFormatPr defaultColWidth="8.7109375" defaultRowHeight="15" x14ac:dyDescent="0.25"/>
  <cols>
    <col min="1" max="1" width="20.5703125" style="37" customWidth="1"/>
    <col min="2" max="10" width="11.5703125" style="37" customWidth="1"/>
    <col min="11" max="16384" width="8.7109375" style="37"/>
  </cols>
  <sheetData>
    <row r="1" spans="1:9" ht="18.75" x14ac:dyDescent="0.3">
      <c r="A1" s="88" t="s">
        <v>576</v>
      </c>
    </row>
    <row r="2" spans="1:9" x14ac:dyDescent="0.25">
      <c r="A2" s="49" t="s">
        <v>364</v>
      </c>
      <c r="B2" s="34" t="s">
        <v>610</v>
      </c>
    </row>
    <row r="3" spans="1:9" x14ac:dyDescent="0.25">
      <c r="A3" s="46" t="s">
        <v>492</v>
      </c>
      <c r="B3" s="37" t="s">
        <v>495</v>
      </c>
    </row>
    <row r="4" spans="1:9" x14ac:dyDescent="0.25">
      <c r="A4" s="46" t="s">
        <v>333</v>
      </c>
      <c r="B4" s="37" t="s">
        <v>450</v>
      </c>
    </row>
    <row r="5" spans="1:9" x14ac:dyDescent="0.25">
      <c r="A5" s="46" t="s">
        <v>456</v>
      </c>
      <c r="B5" s="37" t="s">
        <v>271</v>
      </c>
    </row>
    <row r="6" spans="1:9" x14ac:dyDescent="0.25">
      <c r="A6" s="46" t="s">
        <v>269</v>
      </c>
      <c r="B6" s="37" t="s">
        <v>571</v>
      </c>
    </row>
    <row r="7" spans="1:9" x14ac:dyDescent="0.25">
      <c r="A7" s="46" t="s">
        <v>270</v>
      </c>
      <c r="B7" s="37" t="s">
        <v>272</v>
      </c>
    </row>
    <row r="8" spans="1:9" x14ac:dyDescent="0.25">
      <c r="A8" s="46" t="s">
        <v>457</v>
      </c>
      <c r="B8" s="52" t="s">
        <v>458</v>
      </c>
    </row>
    <row r="9" spans="1:9" x14ac:dyDescent="0.25">
      <c r="A9" s="34" t="s">
        <v>701</v>
      </c>
      <c r="B9" s="52"/>
    </row>
    <row r="10" spans="1:9" x14ac:dyDescent="0.25">
      <c r="A10" s="43"/>
    </row>
    <row r="11" spans="1:9" x14ac:dyDescent="0.25">
      <c r="A11" s="49" t="s">
        <v>454</v>
      </c>
    </row>
    <row r="12" spans="1:9" ht="30" x14ac:dyDescent="0.25">
      <c r="A12" s="71"/>
      <c r="B12" s="91" t="s">
        <v>250</v>
      </c>
      <c r="C12" s="91" t="s">
        <v>273</v>
      </c>
      <c r="D12" s="70"/>
      <c r="E12" s="70"/>
      <c r="G12" s="70"/>
      <c r="H12" s="70"/>
      <c r="I12" s="70"/>
    </row>
    <row r="13" spans="1:9" x14ac:dyDescent="0.25">
      <c r="A13" s="26" t="s">
        <v>2</v>
      </c>
      <c r="B13" s="6">
        <v>16208</v>
      </c>
      <c r="C13" s="6">
        <v>16947</v>
      </c>
      <c r="D13" s="6"/>
      <c r="E13" s="6"/>
      <c r="G13" s="6"/>
      <c r="H13" s="6"/>
      <c r="I13" s="6"/>
    </row>
    <row r="14" spans="1:9" x14ac:dyDescent="0.25">
      <c r="A14" s="26" t="s">
        <v>3</v>
      </c>
      <c r="B14" s="6">
        <v>17056</v>
      </c>
      <c r="C14" s="6">
        <v>17490</v>
      </c>
      <c r="D14" s="6"/>
      <c r="E14" s="6"/>
      <c r="G14" s="6"/>
      <c r="H14" s="6"/>
      <c r="I14" s="6"/>
    </row>
    <row r="15" spans="1:9" x14ac:dyDescent="0.25">
      <c r="A15" s="26" t="s">
        <v>4</v>
      </c>
      <c r="B15" s="6">
        <v>17855</v>
      </c>
      <c r="C15" s="6">
        <v>18216</v>
      </c>
      <c r="D15" s="6"/>
      <c r="E15" s="6"/>
      <c r="G15" s="6"/>
      <c r="H15" s="6"/>
      <c r="I15" s="6"/>
    </row>
    <row r="16" spans="1:9" x14ac:dyDescent="0.25">
      <c r="A16" s="26" t="s">
        <v>5</v>
      </c>
      <c r="B16" s="6">
        <v>18529</v>
      </c>
      <c r="C16" s="6">
        <v>19058</v>
      </c>
      <c r="D16" s="6"/>
      <c r="E16" s="6"/>
      <c r="G16" s="6"/>
      <c r="H16" s="6"/>
      <c r="I16" s="6"/>
    </row>
    <row r="17" spans="1:9" x14ac:dyDescent="0.25">
      <c r="A17" s="26" t="s">
        <v>6</v>
      </c>
      <c r="B17" s="6">
        <v>19087</v>
      </c>
      <c r="C17" s="6">
        <v>19938</v>
      </c>
      <c r="D17" s="6"/>
      <c r="E17" s="6"/>
      <c r="G17" s="6"/>
      <c r="H17" s="6"/>
      <c r="I17" s="6"/>
    </row>
    <row r="18" spans="1:9" x14ac:dyDescent="0.25">
      <c r="A18" s="26" t="s">
        <v>7</v>
      </c>
      <c r="B18" s="6">
        <v>19686</v>
      </c>
      <c r="C18" s="6">
        <v>20486</v>
      </c>
      <c r="D18" s="6"/>
      <c r="E18" s="6"/>
      <c r="G18" s="6"/>
      <c r="H18" s="6"/>
      <c r="I18" s="6"/>
    </row>
    <row r="19" spans="1:9" x14ac:dyDescent="0.25">
      <c r="A19" s="26" t="s">
        <v>8</v>
      </c>
      <c r="B19" s="6">
        <v>20025</v>
      </c>
      <c r="C19" s="6">
        <v>21091</v>
      </c>
      <c r="D19" s="6"/>
      <c r="E19" s="6"/>
      <c r="G19" s="6"/>
      <c r="H19" s="6"/>
      <c r="I19" s="6"/>
    </row>
    <row r="20" spans="1:9" x14ac:dyDescent="0.25">
      <c r="A20" s="26" t="s">
        <v>9</v>
      </c>
      <c r="B20" s="6">
        <v>20949</v>
      </c>
      <c r="C20" s="6">
        <v>22092</v>
      </c>
      <c r="D20" s="6"/>
      <c r="E20" s="6"/>
      <c r="G20" s="6"/>
      <c r="H20" s="6"/>
      <c r="I20" s="6"/>
    </row>
    <row r="21" spans="1:9" x14ac:dyDescent="0.25">
      <c r="A21" s="26" t="s">
        <v>10</v>
      </c>
      <c r="B21" s="6">
        <v>22509</v>
      </c>
      <c r="C21" s="6">
        <v>23923</v>
      </c>
      <c r="D21" s="6"/>
      <c r="E21" s="6"/>
      <c r="G21" s="6"/>
      <c r="H21" s="6"/>
      <c r="I21" s="6"/>
    </row>
    <row r="22" spans="1:9" x14ac:dyDescent="0.25">
      <c r="A22" s="26" t="s">
        <v>11</v>
      </c>
      <c r="B22" s="6">
        <v>24967</v>
      </c>
      <c r="C22" s="6">
        <v>25239</v>
      </c>
      <c r="D22" s="6"/>
      <c r="E22" s="6"/>
      <c r="G22" s="6"/>
      <c r="H22" s="6"/>
      <c r="I22" s="6"/>
    </row>
    <row r="23" spans="1:9" x14ac:dyDescent="0.25">
      <c r="A23" s="26" t="s">
        <v>12</v>
      </c>
      <c r="B23" s="6">
        <v>26333</v>
      </c>
      <c r="C23" s="6">
        <v>25782</v>
      </c>
      <c r="D23" s="6"/>
      <c r="E23" s="6"/>
      <c r="G23" s="6"/>
      <c r="H23" s="6"/>
      <c r="I23" s="6"/>
    </row>
    <row r="24" spans="1:9" x14ac:dyDescent="0.25">
      <c r="A24" s="26" t="s">
        <v>13</v>
      </c>
      <c r="B24" s="6">
        <v>28254</v>
      </c>
      <c r="C24" s="6">
        <v>27476</v>
      </c>
      <c r="D24" s="6"/>
      <c r="E24" s="6"/>
      <c r="G24" s="6"/>
      <c r="H24" s="6"/>
      <c r="I24" s="6"/>
    </row>
    <row r="25" spans="1:9" x14ac:dyDescent="0.25">
      <c r="A25" s="26" t="s">
        <v>14</v>
      </c>
      <c r="B25" s="6">
        <v>29882</v>
      </c>
      <c r="C25" s="6">
        <v>29233</v>
      </c>
      <c r="D25" s="6"/>
      <c r="E25" s="6"/>
      <c r="G25" s="6"/>
      <c r="H25" s="6"/>
      <c r="I25" s="6"/>
    </row>
    <row r="26" spans="1:9" x14ac:dyDescent="0.25">
      <c r="A26" s="26" t="s">
        <v>15</v>
      </c>
      <c r="B26" s="6">
        <v>31891</v>
      </c>
      <c r="C26" s="6">
        <v>30473</v>
      </c>
      <c r="D26" s="6"/>
      <c r="E26" s="6"/>
      <c r="G26" s="6"/>
      <c r="H26" s="6"/>
      <c r="I26" s="6"/>
    </row>
    <row r="27" spans="1:9" x14ac:dyDescent="0.25">
      <c r="A27" s="26" t="s">
        <v>16</v>
      </c>
      <c r="B27" s="6">
        <v>35066</v>
      </c>
      <c r="C27" s="6">
        <v>32836</v>
      </c>
      <c r="D27" s="6"/>
      <c r="E27" s="6"/>
      <c r="G27" s="6"/>
      <c r="H27" s="6"/>
      <c r="I27" s="6"/>
    </row>
    <row r="28" spans="1:9" x14ac:dyDescent="0.25">
      <c r="A28" s="26" t="s">
        <v>17</v>
      </c>
      <c r="B28" s="6">
        <v>40016</v>
      </c>
      <c r="C28" s="6">
        <v>35252</v>
      </c>
      <c r="D28" s="6"/>
      <c r="E28" s="6"/>
      <c r="G28" s="6"/>
      <c r="H28" s="6"/>
      <c r="I28" s="6"/>
    </row>
    <row r="29" spans="1:9" x14ac:dyDescent="0.25">
      <c r="A29" s="26" t="s">
        <v>18</v>
      </c>
      <c r="B29" s="6">
        <v>42892</v>
      </c>
      <c r="C29" s="6">
        <v>37947</v>
      </c>
      <c r="D29" s="6"/>
      <c r="E29" s="6"/>
      <c r="G29" s="6"/>
      <c r="H29" s="6"/>
      <c r="I29" s="6"/>
    </row>
    <row r="30" spans="1:9" x14ac:dyDescent="0.25">
      <c r="A30" s="26" t="s">
        <v>19</v>
      </c>
      <c r="B30" s="6">
        <v>43275</v>
      </c>
      <c r="C30" s="6">
        <v>38738</v>
      </c>
      <c r="D30" s="6"/>
      <c r="E30" s="6"/>
      <c r="G30" s="6"/>
      <c r="H30" s="6"/>
      <c r="I30" s="6"/>
    </row>
    <row r="31" spans="1:9" x14ac:dyDescent="0.25">
      <c r="A31" s="26" t="s">
        <v>20</v>
      </c>
      <c r="B31" s="6">
        <v>46097</v>
      </c>
      <c r="C31" s="6">
        <v>41137</v>
      </c>
      <c r="D31" s="6"/>
      <c r="E31" s="6"/>
      <c r="G31" s="6"/>
      <c r="H31" s="6"/>
      <c r="I31" s="6"/>
    </row>
    <row r="32" spans="1:9" x14ac:dyDescent="0.25">
      <c r="A32" s="26" t="s">
        <v>21</v>
      </c>
      <c r="B32" s="6">
        <v>50205</v>
      </c>
      <c r="C32" s="6">
        <v>42734</v>
      </c>
      <c r="D32" s="6"/>
      <c r="E32" s="6"/>
      <c r="G32" s="6"/>
      <c r="H32" s="6"/>
      <c r="I32" s="6"/>
    </row>
    <row r="33" spans="1:9" x14ac:dyDescent="0.25">
      <c r="A33" s="26" t="s">
        <v>22</v>
      </c>
      <c r="B33" s="6">
        <v>52207</v>
      </c>
      <c r="C33" s="6">
        <v>43182</v>
      </c>
      <c r="D33" s="6"/>
      <c r="E33" s="6"/>
      <c r="G33" s="6"/>
      <c r="H33" s="6"/>
      <c r="I33" s="6"/>
    </row>
    <row r="34" spans="1:9" x14ac:dyDescent="0.25">
      <c r="A34" s="26" t="s">
        <v>23</v>
      </c>
      <c r="B34" s="6">
        <v>55140</v>
      </c>
      <c r="C34" s="6">
        <v>44798</v>
      </c>
      <c r="D34" s="6"/>
      <c r="E34" s="6"/>
      <c r="G34" s="6"/>
      <c r="H34" s="6"/>
      <c r="I34" s="6"/>
    </row>
    <row r="35" spans="1:9" x14ac:dyDescent="0.25">
      <c r="A35" s="26" t="s">
        <v>24</v>
      </c>
      <c r="B35" s="6">
        <v>55699</v>
      </c>
      <c r="C35" s="6">
        <v>46148</v>
      </c>
      <c r="D35" s="6"/>
      <c r="E35" s="6"/>
      <c r="G35" s="6"/>
      <c r="H35" s="6"/>
      <c r="I35" s="6"/>
    </row>
    <row r="36" spans="1:9" x14ac:dyDescent="0.25">
      <c r="A36" s="26" t="s">
        <v>25</v>
      </c>
      <c r="B36" s="6">
        <v>54868</v>
      </c>
      <c r="C36" s="6">
        <v>46577</v>
      </c>
      <c r="D36" s="6"/>
      <c r="E36" s="6"/>
      <c r="G36" s="6"/>
      <c r="H36" s="6"/>
      <c r="I36" s="6"/>
    </row>
    <row r="37" spans="1:9" x14ac:dyDescent="0.25">
      <c r="A37" s="26" t="s">
        <v>26</v>
      </c>
      <c r="B37" s="6">
        <v>52394</v>
      </c>
      <c r="C37" s="6">
        <v>47086</v>
      </c>
      <c r="D37" s="6"/>
      <c r="E37" s="6"/>
      <c r="G37" s="6"/>
      <c r="H37" s="6"/>
      <c r="I37" s="6"/>
    </row>
    <row r="38" spans="1:9" x14ac:dyDescent="0.25">
      <c r="A38" s="26" t="s">
        <v>27</v>
      </c>
      <c r="B38" s="6">
        <v>52448</v>
      </c>
      <c r="C38" s="6">
        <v>48083</v>
      </c>
      <c r="D38" s="6"/>
      <c r="E38" s="6"/>
      <c r="G38" s="6"/>
      <c r="H38" s="6"/>
      <c r="I38" s="6"/>
    </row>
    <row r="39" spans="1:9" x14ac:dyDescent="0.25">
      <c r="A39" s="26" t="s">
        <v>28</v>
      </c>
      <c r="B39" s="6">
        <v>52191</v>
      </c>
      <c r="C39" s="6">
        <v>49282</v>
      </c>
      <c r="D39" s="6"/>
      <c r="E39" s="6"/>
      <c r="G39" s="6"/>
      <c r="H39" s="6"/>
      <c r="I39" s="6"/>
    </row>
    <row r="40" spans="1:9" x14ac:dyDescent="0.25">
      <c r="A40" s="26" t="s">
        <v>29</v>
      </c>
      <c r="B40" s="6">
        <v>53547</v>
      </c>
      <c r="C40" s="6">
        <v>51163</v>
      </c>
      <c r="D40" s="6"/>
      <c r="E40" s="6"/>
      <c r="G40" s="6"/>
      <c r="H40" s="6"/>
      <c r="I40" s="6"/>
    </row>
    <row r="41" spans="1:9" x14ac:dyDescent="0.25">
      <c r="A41" s="26" t="s">
        <v>30</v>
      </c>
      <c r="B41" s="6">
        <v>56511</v>
      </c>
      <c r="C41" s="6">
        <v>53709</v>
      </c>
      <c r="D41" s="6"/>
      <c r="E41" s="6"/>
      <c r="G41" s="6"/>
      <c r="H41" s="6"/>
      <c r="I41" s="6"/>
    </row>
    <row r="42" spans="1:9" x14ac:dyDescent="0.25">
      <c r="A42" s="26" t="s">
        <v>31</v>
      </c>
      <c r="B42" s="6">
        <v>61116</v>
      </c>
      <c r="C42" s="6">
        <v>56244</v>
      </c>
      <c r="D42" s="6"/>
      <c r="E42" s="6"/>
      <c r="G42" s="6"/>
      <c r="H42" s="6"/>
      <c r="I42" s="6"/>
    </row>
    <row r="43" spans="1:9" x14ac:dyDescent="0.25">
      <c r="A43" s="26" t="s">
        <v>32</v>
      </c>
      <c r="B43" s="6">
        <v>62539</v>
      </c>
      <c r="C43" s="6">
        <v>56824</v>
      </c>
      <c r="D43" s="6"/>
      <c r="E43" s="6"/>
      <c r="G43" s="6"/>
      <c r="H43" s="6"/>
      <c r="I43" s="6"/>
    </row>
    <row r="45" spans="1:9" x14ac:dyDescent="0.25">
      <c r="A45" s="46" t="s">
        <v>459</v>
      </c>
    </row>
    <row r="46" spans="1:9" x14ac:dyDescent="0.25">
      <c r="A46" s="26" t="s">
        <v>494</v>
      </c>
    </row>
    <row r="48" spans="1:9" x14ac:dyDescent="0.25">
      <c r="A48" s="46" t="s">
        <v>455</v>
      </c>
    </row>
    <row r="49" spans="1:1" x14ac:dyDescent="0.25">
      <c r="A49" s="26" t="s">
        <v>494</v>
      </c>
    </row>
  </sheetData>
  <hyperlinks>
    <hyperlink ref="B2" r:id="rId1" display="https://www.abs.gov.au/statistics/economy/national-accounts/australian-national-accounts-state-accounts/2022-23-financial-year" xr:uid="{5BE49238-953B-4BEA-91EF-6E48458EC0CE}"/>
    <hyperlink ref="A9" location="Contents!A1" display="Back to contents" xr:uid="{0EA38A43-D2B3-4650-A964-8781B66E3766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46AD-5871-4E42-AF56-68C7474EE138}">
  <sheetPr>
    <tabColor theme="3"/>
  </sheetPr>
  <dimension ref="A1:G49"/>
  <sheetViews>
    <sheetView workbookViewId="0">
      <selection activeCell="D11" sqref="D11"/>
    </sheetView>
  </sheetViews>
  <sheetFormatPr defaultRowHeight="15" x14ac:dyDescent="0.25"/>
  <cols>
    <col min="1" max="1" width="20.5703125" customWidth="1"/>
    <col min="2" max="3" width="11.42578125" customWidth="1"/>
  </cols>
  <sheetData>
    <row r="1" spans="1:7" s="37" customFormat="1" ht="18.75" x14ac:dyDescent="0.3">
      <c r="A1" s="88" t="s">
        <v>577</v>
      </c>
    </row>
    <row r="2" spans="1:7" s="37" customFormat="1" x14ac:dyDescent="0.25">
      <c r="A2" s="49" t="s">
        <v>364</v>
      </c>
      <c r="B2" s="34" t="s">
        <v>610</v>
      </c>
    </row>
    <row r="3" spans="1:7" s="37" customFormat="1" x14ac:dyDescent="0.25">
      <c r="A3" s="46" t="s">
        <v>492</v>
      </c>
      <c r="B3" s="37" t="s">
        <v>495</v>
      </c>
    </row>
    <row r="4" spans="1:7" s="37" customFormat="1" x14ac:dyDescent="0.25">
      <c r="A4" s="46" t="s">
        <v>333</v>
      </c>
      <c r="B4" s="37" t="s">
        <v>450</v>
      </c>
    </row>
    <row r="5" spans="1:7" s="37" customFormat="1" x14ac:dyDescent="0.25">
      <c r="A5" s="46" t="s">
        <v>456</v>
      </c>
      <c r="B5" s="37" t="s">
        <v>271</v>
      </c>
    </row>
    <row r="6" spans="1:7" s="37" customFormat="1" x14ac:dyDescent="0.25">
      <c r="A6" s="46" t="s">
        <v>269</v>
      </c>
      <c r="B6" s="37" t="s">
        <v>507</v>
      </c>
    </row>
    <row r="7" spans="1:7" s="37" customFormat="1" x14ac:dyDescent="0.25">
      <c r="A7" s="46" t="s">
        <v>270</v>
      </c>
      <c r="B7" s="37" t="s">
        <v>272</v>
      </c>
    </row>
    <row r="8" spans="1:7" s="37" customFormat="1" x14ac:dyDescent="0.25">
      <c r="A8" s="46" t="s">
        <v>457</v>
      </c>
      <c r="B8" s="52" t="s">
        <v>458</v>
      </c>
    </row>
    <row r="9" spans="1:7" s="37" customFormat="1" x14ac:dyDescent="0.25">
      <c r="A9" s="34" t="s">
        <v>701</v>
      </c>
      <c r="B9" s="52"/>
    </row>
    <row r="10" spans="1:7" s="37" customFormat="1" x14ac:dyDescent="0.25">
      <c r="A10" s="43"/>
    </row>
    <row r="11" spans="1:7" s="37" customFormat="1" x14ac:dyDescent="0.25">
      <c r="A11" s="49" t="s">
        <v>454</v>
      </c>
    </row>
    <row r="12" spans="1:7" s="4" customFormat="1" ht="30" x14ac:dyDescent="0.25">
      <c r="B12" s="91" t="s">
        <v>311</v>
      </c>
      <c r="C12" s="91" t="s">
        <v>312</v>
      </c>
    </row>
    <row r="13" spans="1:7" x14ac:dyDescent="0.25">
      <c r="A13" s="26" t="s">
        <v>2</v>
      </c>
      <c r="B13" s="28">
        <v>15.676</v>
      </c>
      <c r="C13" s="28">
        <v>-4.9269999999999996</v>
      </c>
      <c r="D13" s="6"/>
      <c r="E13" s="6"/>
      <c r="F13" s="6"/>
      <c r="G13" s="6"/>
    </row>
    <row r="14" spans="1:7" x14ac:dyDescent="0.25">
      <c r="A14" s="26" t="s">
        <v>3</v>
      </c>
      <c r="B14" s="28">
        <v>16.204999999999998</v>
      </c>
      <c r="C14" s="28">
        <v>-4.7619999999999996</v>
      </c>
      <c r="D14" s="6"/>
      <c r="E14" s="6"/>
      <c r="F14" s="6"/>
      <c r="G14" s="6"/>
    </row>
    <row r="15" spans="1:7" x14ac:dyDescent="0.25">
      <c r="A15" s="26" t="s">
        <v>4</v>
      </c>
      <c r="B15" s="28">
        <v>17.081</v>
      </c>
      <c r="C15" s="28">
        <v>-5.7640000000000002</v>
      </c>
      <c r="D15" s="6"/>
      <c r="E15" s="6"/>
      <c r="F15" s="6"/>
      <c r="G15" s="6"/>
    </row>
    <row r="16" spans="1:7" x14ac:dyDescent="0.25">
      <c r="A16" s="26" t="s">
        <v>5</v>
      </c>
      <c r="B16" s="28">
        <v>19.855</v>
      </c>
      <c r="C16" s="28">
        <v>-6.1280000000000001</v>
      </c>
      <c r="D16" s="6"/>
      <c r="E16" s="6"/>
      <c r="F16" s="6"/>
      <c r="G16" s="6"/>
    </row>
    <row r="17" spans="1:7" x14ac:dyDescent="0.25">
      <c r="A17" s="26" t="s">
        <v>6</v>
      </c>
      <c r="B17" s="28">
        <v>21.623000000000001</v>
      </c>
      <c r="C17" s="28">
        <v>-6.7439999999999998</v>
      </c>
      <c r="D17" s="6"/>
      <c r="E17" s="6"/>
      <c r="F17" s="6"/>
      <c r="G17" s="6"/>
    </row>
    <row r="18" spans="1:7" x14ac:dyDescent="0.25">
      <c r="A18" s="26" t="s">
        <v>7</v>
      </c>
      <c r="B18" s="28">
        <v>24.21</v>
      </c>
      <c r="C18" s="28">
        <v>-8.8450000000000006</v>
      </c>
      <c r="D18" s="6"/>
      <c r="E18" s="6"/>
      <c r="F18" s="6"/>
      <c r="G18" s="6"/>
    </row>
    <row r="19" spans="1:7" x14ac:dyDescent="0.25">
      <c r="A19" s="26" t="s">
        <v>8</v>
      </c>
      <c r="B19" s="28">
        <v>22.914999999999999</v>
      </c>
      <c r="C19" s="28">
        <v>-8.7639999999999993</v>
      </c>
      <c r="D19" s="6"/>
      <c r="E19" s="6"/>
      <c r="F19" s="6"/>
      <c r="G19" s="6"/>
    </row>
    <row r="20" spans="1:7" x14ac:dyDescent="0.25">
      <c r="A20" s="26" t="s">
        <v>9</v>
      </c>
      <c r="B20" s="28">
        <v>27.013999999999999</v>
      </c>
      <c r="C20" s="28">
        <v>-9.1649999999999991</v>
      </c>
      <c r="D20" s="6"/>
      <c r="E20" s="6"/>
      <c r="F20" s="6"/>
      <c r="G20" s="6"/>
    </row>
    <row r="21" spans="1:7" x14ac:dyDescent="0.25">
      <c r="A21" s="26" t="s">
        <v>10</v>
      </c>
      <c r="B21" s="28">
        <v>32.896999999999998</v>
      </c>
      <c r="C21" s="28">
        <v>-9.1880000000000006</v>
      </c>
      <c r="D21" s="6"/>
      <c r="E21" s="6"/>
      <c r="F21" s="6"/>
      <c r="G21" s="6"/>
    </row>
    <row r="22" spans="1:7" x14ac:dyDescent="0.25">
      <c r="A22" s="26" t="s">
        <v>11</v>
      </c>
      <c r="B22" s="28">
        <v>32.234000000000002</v>
      </c>
      <c r="C22" s="28">
        <v>-9.4920000000000009</v>
      </c>
      <c r="D22" s="6"/>
      <c r="E22" s="6"/>
      <c r="F22" s="6"/>
      <c r="G22" s="6"/>
    </row>
    <row r="23" spans="1:7" x14ac:dyDescent="0.25">
      <c r="A23" s="26" t="s">
        <v>12</v>
      </c>
      <c r="B23" s="28">
        <v>35.536000000000001</v>
      </c>
      <c r="C23" s="28">
        <v>-11.962999999999999</v>
      </c>
      <c r="D23" s="6"/>
      <c r="E23" s="6"/>
      <c r="F23" s="6"/>
      <c r="G23" s="6"/>
    </row>
    <row r="24" spans="1:7" x14ac:dyDescent="0.25">
      <c r="A24" s="26" t="s">
        <v>13</v>
      </c>
      <c r="B24" s="28">
        <v>34.646999999999998</v>
      </c>
      <c r="C24" s="28">
        <v>-11.839</v>
      </c>
      <c r="D24" s="6"/>
      <c r="E24" s="6"/>
      <c r="F24" s="6"/>
      <c r="G24" s="6"/>
    </row>
    <row r="25" spans="1:7" x14ac:dyDescent="0.25">
      <c r="A25" s="26" t="s">
        <v>14</v>
      </c>
      <c r="B25" s="28">
        <v>40.655999999999999</v>
      </c>
      <c r="C25" s="28">
        <v>-14.025</v>
      </c>
      <c r="D25" s="6"/>
      <c r="E25" s="6"/>
      <c r="F25" s="6"/>
      <c r="G25" s="6"/>
    </row>
    <row r="26" spans="1:7" x14ac:dyDescent="0.25">
      <c r="A26" s="26" t="s">
        <v>15</v>
      </c>
      <c r="B26" s="28">
        <v>51.317</v>
      </c>
      <c r="C26" s="28">
        <v>-18.818000000000001</v>
      </c>
      <c r="D26" s="6"/>
      <c r="E26" s="6"/>
      <c r="F26" s="6"/>
      <c r="G26" s="6"/>
    </row>
    <row r="27" spans="1:7" x14ac:dyDescent="0.25">
      <c r="A27" s="26" t="s">
        <v>16</v>
      </c>
      <c r="B27" s="28">
        <v>61.866999999999997</v>
      </c>
      <c r="C27" s="28">
        <v>-22.547999999999998</v>
      </c>
      <c r="D27" s="6"/>
      <c r="E27" s="6"/>
      <c r="F27" s="6"/>
      <c r="G27" s="6"/>
    </row>
    <row r="28" spans="1:7" x14ac:dyDescent="0.25">
      <c r="A28" s="26" t="s">
        <v>17</v>
      </c>
      <c r="B28" s="28">
        <v>70.545000000000002</v>
      </c>
      <c r="C28" s="28">
        <v>-27.08</v>
      </c>
      <c r="D28" s="6"/>
      <c r="E28" s="6"/>
      <c r="F28" s="6"/>
      <c r="G28" s="6"/>
    </row>
    <row r="29" spans="1:7" x14ac:dyDescent="0.25">
      <c r="A29" s="26" t="s">
        <v>18</v>
      </c>
      <c r="B29" s="28">
        <v>88.341999999999999</v>
      </c>
      <c r="C29" s="28">
        <v>-33.64</v>
      </c>
      <c r="D29" s="6"/>
      <c r="E29" s="6"/>
      <c r="F29" s="6"/>
      <c r="G29" s="6"/>
    </row>
    <row r="30" spans="1:7" x14ac:dyDescent="0.25">
      <c r="A30" s="26" t="s">
        <v>19</v>
      </c>
      <c r="B30" s="28">
        <v>84.822000000000003</v>
      </c>
      <c r="C30" s="28">
        <v>-28.277999999999999</v>
      </c>
      <c r="D30" s="6"/>
      <c r="E30" s="6"/>
      <c r="F30" s="6"/>
      <c r="G30" s="6"/>
    </row>
    <row r="31" spans="1:7" x14ac:dyDescent="0.25">
      <c r="A31" s="26" t="s">
        <v>20</v>
      </c>
      <c r="B31" s="28">
        <v>113.235</v>
      </c>
      <c r="C31" s="28">
        <v>-29.18</v>
      </c>
      <c r="D31" s="6"/>
      <c r="E31" s="6"/>
      <c r="F31" s="6"/>
      <c r="G31" s="6"/>
    </row>
    <row r="32" spans="1:7" x14ac:dyDescent="0.25">
      <c r="A32" s="26" t="s">
        <v>21</v>
      </c>
      <c r="B32" s="28">
        <v>121.45399999999999</v>
      </c>
      <c r="C32" s="28">
        <v>-39.18</v>
      </c>
      <c r="D32" s="6"/>
      <c r="E32" s="6"/>
      <c r="F32" s="6"/>
      <c r="G32" s="6"/>
    </row>
    <row r="33" spans="1:7" x14ac:dyDescent="0.25">
      <c r="A33" s="26" t="s">
        <v>22</v>
      </c>
      <c r="B33" s="28">
        <v>116.164</v>
      </c>
      <c r="C33" s="28">
        <v>-39.515999999999998</v>
      </c>
      <c r="D33" s="6"/>
      <c r="E33" s="6"/>
      <c r="F33" s="6"/>
      <c r="G33" s="6"/>
    </row>
    <row r="34" spans="1:7" x14ac:dyDescent="0.25">
      <c r="A34" s="26" t="s">
        <v>23</v>
      </c>
      <c r="B34" s="28">
        <v>133.78</v>
      </c>
      <c r="C34" s="28">
        <v>-41.475999999999999</v>
      </c>
      <c r="D34" s="6"/>
      <c r="E34" s="6"/>
      <c r="F34" s="6"/>
      <c r="G34" s="6"/>
    </row>
    <row r="35" spans="1:7" x14ac:dyDescent="0.25">
      <c r="A35" s="26" t="s">
        <v>24</v>
      </c>
      <c r="B35" s="28">
        <v>114.46899999999999</v>
      </c>
      <c r="C35" s="28">
        <v>-41.667999999999999</v>
      </c>
      <c r="D35" s="6"/>
      <c r="E35" s="6"/>
      <c r="F35" s="6"/>
      <c r="G35" s="6"/>
    </row>
    <row r="36" spans="1:7" x14ac:dyDescent="0.25">
      <c r="A36" s="26" t="s">
        <v>25</v>
      </c>
      <c r="B36" s="28">
        <v>103.504</v>
      </c>
      <c r="C36" s="28">
        <v>-35.234999999999999</v>
      </c>
      <c r="D36" s="6"/>
      <c r="E36" s="6"/>
      <c r="F36" s="6"/>
      <c r="G36" s="6"/>
    </row>
    <row r="37" spans="1:7" x14ac:dyDescent="0.25">
      <c r="A37" s="26" t="s">
        <v>26</v>
      </c>
      <c r="B37" s="28">
        <v>123.867</v>
      </c>
      <c r="C37" s="28">
        <v>-34.816000000000003</v>
      </c>
      <c r="D37" s="6"/>
      <c r="E37" s="6"/>
      <c r="F37" s="6"/>
      <c r="G37" s="6"/>
    </row>
    <row r="38" spans="1:7" x14ac:dyDescent="0.25">
      <c r="A38" s="26" t="s">
        <v>27</v>
      </c>
      <c r="B38" s="28">
        <v>133.34</v>
      </c>
      <c r="C38" s="28">
        <v>-34.774000000000001</v>
      </c>
      <c r="D38" s="6"/>
      <c r="E38" s="6"/>
      <c r="F38" s="6"/>
      <c r="G38" s="6"/>
    </row>
    <row r="39" spans="1:7" x14ac:dyDescent="0.25">
      <c r="A39" s="26" t="s">
        <v>28</v>
      </c>
      <c r="B39" s="28">
        <v>165.17599999999999</v>
      </c>
      <c r="C39" s="28">
        <v>-35.152999999999999</v>
      </c>
      <c r="D39" s="6"/>
      <c r="E39" s="6"/>
      <c r="F39" s="6"/>
      <c r="G39" s="6"/>
    </row>
    <row r="40" spans="1:7" x14ac:dyDescent="0.25">
      <c r="A40" s="26" t="s">
        <v>29</v>
      </c>
      <c r="B40" s="28">
        <v>187.62899999999999</v>
      </c>
      <c r="C40" s="28">
        <v>-37.128999999999998</v>
      </c>
      <c r="D40" s="6"/>
      <c r="E40" s="6"/>
      <c r="F40" s="6"/>
      <c r="G40" s="6"/>
    </row>
    <row r="41" spans="1:7" x14ac:dyDescent="0.25">
      <c r="A41" s="26" t="s">
        <v>30</v>
      </c>
      <c r="B41" s="28">
        <v>227.863</v>
      </c>
      <c r="C41" s="28">
        <v>-36.804000000000002</v>
      </c>
      <c r="D41" s="6"/>
      <c r="E41" s="6"/>
      <c r="F41" s="6"/>
      <c r="G41" s="6"/>
    </row>
    <row r="42" spans="1:7" x14ac:dyDescent="0.25">
      <c r="A42" s="26" t="s">
        <v>31</v>
      </c>
      <c r="B42" s="28">
        <v>245.904</v>
      </c>
      <c r="C42" s="28">
        <v>-44.46</v>
      </c>
      <c r="D42" s="6"/>
      <c r="E42" s="6"/>
      <c r="F42" s="6"/>
      <c r="G42" s="6"/>
    </row>
    <row r="43" spans="1:7" x14ac:dyDescent="0.25">
      <c r="A43" s="26" t="s">
        <v>32</v>
      </c>
      <c r="B43" s="28">
        <v>275.07</v>
      </c>
      <c r="C43" s="28">
        <v>-52.68</v>
      </c>
      <c r="D43" s="6"/>
      <c r="E43" s="6"/>
      <c r="F43" s="6"/>
      <c r="G43" s="6"/>
    </row>
    <row r="44" spans="1:7" x14ac:dyDescent="0.25">
      <c r="C44" s="37"/>
    </row>
    <row r="45" spans="1:7" x14ac:dyDescent="0.25">
      <c r="A45" s="46" t="s">
        <v>459</v>
      </c>
    </row>
    <row r="46" spans="1:7" x14ac:dyDescent="0.25">
      <c r="A46" s="26" t="s">
        <v>494</v>
      </c>
    </row>
    <row r="47" spans="1:7" x14ac:dyDescent="0.25">
      <c r="A47" s="37"/>
    </row>
    <row r="48" spans="1:7" x14ac:dyDescent="0.25">
      <c r="A48" s="46" t="s">
        <v>455</v>
      </c>
    </row>
    <row r="49" spans="1:1" x14ac:dyDescent="0.25">
      <c r="A49" s="26" t="s">
        <v>494</v>
      </c>
    </row>
  </sheetData>
  <hyperlinks>
    <hyperlink ref="B2" r:id="rId1" display="https://www.abs.gov.au/statistics/economy/national-accounts/australian-national-accounts-state-accounts/2022-23-financial-year" xr:uid="{9DC16751-B76D-4580-A0E0-34B1183411A4}"/>
    <hyperlink ref="A9" location="Contents!A1" display="Back to contents" xr:uid="{640328DF-39AD-4EE0-8632-6C445F7C9933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87A5-FF6F-49E5-B3A1-4610CDB69E4A}">
  <sheetPr>
    <tabColor theme="3"/>
  </sheetPr>
  <dimension ref="A1:H49"/>
  <sheetViews>
    <sheetView workbookViewId="0">
      <selection activeCell="D11" sqref="D11"/>
    </sheetView>
  </sheetViews>
  <sheetFormatPr defaultColWidth="8.7109375" defaultRowHeight="15" x14ac:dyDescent="0.25"/>
  <cols>
    <col min="1" max="1" width="20.5703125" style="37" customWidth="1"/>
    <col min="2" max="4" width="12.28515625" style="37" customWidth="1"/>
    <col min="5" max="16384" width="8.7109375" style="37"/>
  </cols>
  <sheetData>
    <row r="1" spans="1:8" ht="18.75" x14ac:dyDescent="0.3">
      <c r="A1" s="88" t="s">
        <v>578</v>
      </c>
    </row>
    <row r="2" spans="1:8" x14ac:dyDescent="0.25">
      <c r="A2" s="49" t="s">
        <v>364</v>
      </c>
      <c r="B2" s="34" t="s">
        <v>610</v>
      </c>
    </row>
    <row r="3" spans="1:8" x14ac:dyDescent="0.25">
      <c r="A3" s="46" t="s">
        <v>492</v>
      </c>
      <c r="B3" s="37" t="s">
        <v>495</v>
      </c>
    </row>
    <row r="4" spans="1:8" x14ac:dyDescent="0.25">
      <c r="A4" s="46" t="s">
        <v>333</v>
      </c>
      <c r="B4" s="37" t="s">
        <v>450</v>
      </c>
    </row>
    <row r="5" spans="1:8" x14ac:dyDescent="0.25">
      <c r="A5" s="46" t="s">
        <v>456</v>
      </c>
      <c r="B5" s="37" t="s">
        <v>271</v>
      </c>
    </row>
    <row r="6" spans="1:8" x14ac:dyDescent="0.25">
      <c r="A6" s="46" t="s">
        <v>269</v>
      </c>
      <c r="B6" s="37" t="s">
        <v>507</v>
      </c>
    </row>
    <row r="7" spans="1:8" x14ac:dyDescent="0.25">
      <c r="A7" s="46" t="s">
        <v>270</v>
      </c>
      <c r="B7" s="37" t="s">
        <v>272</v>
      </c>
    </row>
    <row r="8" spans="1:8" x14ac:dyDescent="0.25">
      <c r="A8" s="46" t="s">
        <v>457</v>
      </c>
      <c r="B8" s="52" t="s">
        <v>458</v>
      </c>
    </row>
    <row r="9" spans="1:8" x14ac:dyDescent="0.25">
      <c r="A9" s="34" t="s">
        <v>701</v>
      </c>
      <c r="B9" s="52"/>
    </row>
    <row r="10" spans="1:8" x14ac:dyDescent="0.25">
      <c r="A10" s="43"/>
    </row>
    <row r="11" spans="1:8" x14ac:dyDescent="0.25">
      <c r="A11" s="49" t="s">
        <v>454</v>
      </c>
    </row>
    <row r="12" spans="1:8" s="4" customFormat="1" ht="30" x14ac:dyDescent="0.25">
      <c r="B12" s="91" t="s">
        <v>313</v>
      </c>
      <c r="C12" s="91" t="s">
        <v>314</v>
      </c>
      <c r="D12" s="91" t="s">
        <v>315</v>
      </c>
    </row>
    <row r="13" spans="1:8" x14ac:dyDescent="0.25">
      <c r="A13" s="26" t="s">
        <v>2</v>
      </c>
      <c r="B13" s="28">
        <v>1.649</v>
      </c>
      <c r="C13" s="28">
        <v>-1.6</v>
      </c>
      <c r="D13" s="28">
        <v>4.9000000000000002E-2</v>
      </c>
      <c r="E13" s="6"/>
      <c r="F13" s="6"/>
      <c r="G13" s="6"/>
      <c r="H13" s="6"/>
    </row>
    <row r="14" spans="1:8" x14ac:dyDescent="0.25">
      <c r="A14" s="26" t="s">
        <v>3</v>
      </c>
      <c r="B14" s="28">
        <v>1.857</v>
      </c>
      <c r="C14" s="28">
        <v>-1.54</v>
      </c>
      <c r="D14" s="28">
        <v>0.317</v>
      </c>
      <c r="E14" s="6"/>
      <c r="F14" s="6"/>
      <c r="G14" s="6"/>
      <c r="H14" s="6"/>
    </row>
    <row r="15" spans="1:8" x14ac:dyDescent="0.25">
      <c r="A15" s="26" t="s">
        <v>4</v>
      </c>
      <c r="B15" s="28">
        <v>2.0859999999999999</v>
      </c>
      <c r="C15" s="28">
        <v>-1.9179999999999999</v>
      </c>
      <c r="D15" s="28">
        <v>0.16800000000000001</v>
      </c>
      <c r="E15" s="6"/>
      <c r="F15" s="6"/>
      <c r="G15" s="6"/>
      <c r="H15" s="6"/>
    </row>
    <row r="16" spans="1:8" x14ac:dyDescent="0.25">
      <c r="A16" s="26" t="s">
        <v>5</v>
      </c>
      <c r="B16" s="28">
        <v>2.2879999999999998</v>
      </c>
      <c r="C16" s="28">
        <v>-2.0960000000000001</v>
      </c>
      <c r="D16" s="28">
        <v>0.192</v>
      </c>
      <c r="E16" s="6"/>
      <c r="F16" s="6"/>
      <c r="G16" s="6"/>
      <c r="H16" s="6"/>
    </row>
    <row r="17" spans="1:8" x14ac:dyDescent="0.25">
      <c r="A17" s="26" t="s">
        <v>6</v>
      </c>
      <c r="B17" s="28">
        <v>2.399</v>
      </c>
      <c r="C17" s="28">
        <v>-2.2290000000000001</v>
      </c>
      <c r="D17" s="28">
        <v>0.17</v>
      </c>
      <c r="E17" s="6"/>
      <c r="F17" s="6"/>
      <c r="G17" s="6"/>
      <c r="H17" s="6"/>
    </row>
    <row r="18" spans="1:8" x14ac:dyDescent="0.25">
      <c r="A18" s="26" t="s">
        <v>7</v>
      </c>
      <c r="B18" s="28">
        <v>2.4079999999999999</v>
      </c>
      <c r="C18" s="28">
        <v>-2.7429999999999999</v>
      </c>
      <c r="D18" s="28">
        <v>-0.33500000000000002</v>
      </c>
      <c r="E18" s="6"/>
      <c r="F18" s="6"/>
      <c r="G18" s="6"/>
      <c r="H18" s="6"/>
    </row>
    <row r="19" spans="1:8" x14ac:dyDescent="0.25">
      <c r="A19" s="26" t="s">
        <v>8</v>
      </c>
      <c r="B19" s="28">
        <v>2.7549999999999999</v>
      </c>
      <c r="C19" s="28">
        <v>-2.7629999999999999</v>
      </c>
      <c r="D19" s="28">
        <v>-8.0000000000000002E-3</v>
      </c>
      <c r="E19" s="6"/>
      <c r="F19" s="6"/>
      <c r="G19" s="6"/>
      <c r="H19" s="6"/>
    </row>
    <row r="20" spans="1:8" x14ac:dyDescent="0.25">
      <c r="A20" s="26" t="s">
        <v>9</v>
      </c>
      <c r="B20" s="28">
        <v>3.13</v>
      </c>
      <c r="C20" s="28">
        <v>-2.8639999999999999</v>
      </c>
      <c r="D20" s="28">
        <v>0.26600000000000001</v>
      </c>
      <c r="E20" s="6"/>
      <c r="F20" s="6"/>
      <c r="G20" s="6"/>
      <c r="H20" s="6"/>
    </row>
    <row r="21" spans="1:8" x14ac:dyDescent="0.25">
      <c r="A21" s="26" t="s">
        <v>10</v>
      </c>
      <c r="B21" s="28">
        <v>3.3660000000000001</v>
      </c>
      <c r="C21" s="28">
        <v>-3.1389999999999998</v>
      </c>
      <c r="D21" s="28">
        <v>0.22700000000000001</v>
      </c>
      <c r="E21" s="6"/>
      <c r="F21" s="6"/>
      <c r="G21" s="6"/>
      <c r="H21" s="6"/>
    </row>
    <row r="22" spans="1:8" x14ac:dyDescent="0.25">
      <c r="A22" s="26" t="s">
        <v>11</v>
      </c>
      <c r="B22" s="28">
        <v>3.6629999999999998</v>
      </c>
      <c r="C22" s="28">
        <v>-3.395</v>
      </c>
      <c r="D22" s="28">
        <v>0.26800000000000002</v>
      </c>
      <c r="E22" s="6"/>
      <c r="F22" s="6"/>
      <c r="G22" s="6"/>
      <c r="H22" s="6"/>
    </row>
    <row r="23" spans="1:8" x14ac:dyDescent="0.25">
      <c r="A23" s="26" t="s">
        <v>12</v>
      </c>
      <c r="B23" s="28">
        <v>3.714</v>
      </c>
      <c r="C23" s="28">
        <v>-3.3730000000000002</v>
      </c>
      <c r="D23" s="28">
        <v>0.34100000000000003</v>
      </c>
      <c r="E23" s="6"/>
      <c r="F23" s="6"/>
      <c r="G23" s="6"/>
      <c r="H23" s="6"/>
    </row>
    <row r="24" spans="1:8" x14ac:dyDescent="0.25">
      <c r="A24" s="26" t="s">
        <v>13</v>
      </c>
      <c r="B24" s="28">
        <v>3.7410000000000001</v>
      </c>
      <c r="C24" s="28">
        <v>-3.6629999999999998</v>
      </c>
      <c r="D24" s="28">
        <v>7.8E-2</v>
      </c>
      <c r="E24" s="6"/>
      <c r="F24" s="6"/>
      <c r="G24" s="6"/>
      <c r="H24" s="6"/>
    </row>
    <row r="25" spans="1:8" x14ac:dyDescent="0.25">
      <c r="A25" s="26" t="s">
        <v>14</v>
      </c>
      <c r="B25" s="28">
        <v>4.0010000000000003</v>
      </c>
      <c r="C25" s="28">
        <v>-4.1619999999999999</v>
      </c>
      <c r="D25" s="28">
        <v>-0.161</v>
      </c>
      <c r="E25" s="6"/>
      <c r="F25" s="6"/>
      <c r="G25" s="6"/>
      <c r="H25" s="6"/>
    </row>
    <row r="26" spans="1:8" x14ac:dyDescent="0.25">
      <c r="A26" s="26" t="s">
        <v>15</v>
      </c>
      <c r="B26" s="28">
        <v>4.2560000000000002</v>
      </c>
      <c r="C26" s="28">
        <v>-4.5030000000000001</v>
      </c>
      <c r="D26" s="28">
        <v>-0.247</v>
      </c>
      <c r="E26" s="6"/>
      <c r="F26" s="6"/>
      <c r="G26" s="6"/>
      <c r="H26" s="6"/>
    </row>
    <row r="27" spans="1:8" x14ac:dyDescent="0.25">
      <c r="A27" s="26" t="s">
        <v>16</v>
      </c>
      <c r="B27" s="28">
        <v>4.9379999999999997</v>
      </c>
      <c r="C27" s="28">
        <v>-5.5709999999999997</v>
      </c>
      <c r="D27" s="28">
        <v>-0.63300000000000001</v>
      </c>
      <c r="E27" s="6"/>
      <c r="F27" s="6"/>
      <c r="G27" s="6"/>
      <c r="H27" s="6"/>
    </row>
    <row r="28" spans="1:8" x14ac:dyDescent="0.25">
      <c r="A28" s="26" t="s">
        <v>17</v>
      </c>
      <c r="B28" s="28">
        <v>5.9909999999999997</v>
      </c>
      <c r="C28" s="28">
        <v>-8.3819999999999997</v>
      </c>
      <c r="D28" s="28">
        <v>-2.391</v>
      </c>
      <c r="E28" s="6"/>
      <c r="F28" s="6"/>
      <c r="G28" s="6"/>
      <c r="H28" s="6"/>
    </row>
    <row r="29" spans="1:8" x14ac:dyDescent="0.25">
      <c r="A29" s="26" t="s">
        <v>18</v>
      </c>
      <c r="B29" s="28">
        <v>6.1269999999999998</v>
      </c>
      <c r="C29" s="28">
        <v>-10.302</v>
      </c>
      <c r="D29" s="28">
        <v>-4.1749999999999998</v>
      </c>
      <c r="E29" s="6"/>
      <c r="F29" s="6"/>
      <c r="G29" s="6"/>
      <c r="H29" s="6"/>
    </row>
    <row r="30" spans="1:8" x14ac:dyDescent="0.25">
      <c r="A30" s="26" t="s">
        <v>19</v>
      </c>
      <c r="B30" s="28">
        <v>6.0049999999999999</v>
      </c>
      <c r="C30" s="28">
        <v>-9.4640000000000004</v>
      </c>
      <c r="D30" s="28">
        <v>-3.4590000000000001</v>
      </c>
      <c r="E30" s="6"/>
      <c r="F30" s="6"/>
      <c r="G30" s="6"/>
      <c r="H30" s="6"/>
    </row>
    <row r="31" spans="1:8" x14ac:dyDescent="0.25">
      <c r="A31" s="26" t="s">
        <v>20</v>
      </c>
      <c r="B31" s="28">
        <v>5.8220000000000001</v>
      </c>
      <c r="C31" s="28">
        <v>-9.6430000000000007</v>
      </c>
      <c r="D31" s="28">
        <v>-3.8210000000000002</v>
      </c>
      <c r="E31" s="6"/>
      <c r="F31" s="6"/>
      <c r="G31" s="6"/>
      <c r="H31" s="6"/>
    </row>
    <row r="32" spans="1:8" x14ac:dyDescent="0.25">
      <c r="A32" s="26" t="s">
        <v>21</v>
      </c>
      <c r="B32" s="28">
        <v>5.98</v>
      </c>
      <c r="C32" s="28">
        <v>-10.472</v>
      </c>
      <c r="D32" s="28">
        <v>-4.492</v>
      </c>
      <c r="E32" s="6"/>
      <c r="F32" s="6"/>
      <c r="G32" s="6"/>
      <c r="H32" s="6"/>
    </row>
    <row r="33" spans="1:8" x14ac:dyDescent="0.25">
      <c r="A33" s="26" t="s">
        <v>22</v>
      </c>
      <c r="B33" s="28">
        <v>6.0960000000000001</v>
      </c>
      <c r="C33" s="28">
        <v>-11.569000000000001</v>
      </c>
      <c r="D33" s="28">
        <v>-5.4729999999999999</v>
      </c>
      <c r="E33" s="6"/>
      <c r="F33" s="6"/>
      <c r="G33" s="6"/>
      <c r="H33" s="6"/>
    </row>
    <row r="34" spans="1:8" x14ac:dyDescent="0.25">
      <c r="A34" s="26" t="s">
        <v>23</v>
      </c>
      <c r="B34" s="28">
        <v>6.4390000000000001</v>
      </c>
      <c r="C34" s="28">
        <v>-11.69</v>
      </c>
      <c r="D34" s="28">
        <v>-5.2510000000000003</v>
      </c>
      <c r="E34" s="6"/>
      <c r="F34" s="6"/>
      <c r="G34" s="6"/>
      <c r="H34" s="6"/>
    </row>
    <row r="35" spans="1:8" x14ac:dyDescent="0.25">
      <c r="A35" s="26" t="s">
        <v>24</v>
      </c>
      <c r="B35" s="28">
        <v>6.9580000000000002</v>
      </c>
      <c r="C35" s="28">
        <v>-11.974</v>
      </c>
      <c r="D35" s="28">
        <v>-5.016</v>
      </c>
      <c r="E35" s="6"/>
      <c r="F35" s="6"/>
      <c r="G35" s="6"/>
      <c r="H35" s="6"/>
    </row>
    <row r="36" spans="1:8" x14ac:dyDescent="0.25">
      <c r="A36" s="26" t="s">
        <v>25</v>
      </c>
      <c r="B36" s="28">
        <v>6.9470000000000001</v>
      </c>
      <c r="C36" s="28">
        <v>-12.223000000000001</v>
      </c>
      <c r="D36" s="28">
        <v>-5.2759999999999998</v>
      </c>
      <c r="E36" s="6"/>
      <c r="F36" s="6"/>
      <c r="G36" s="6"/>
      <c r="H36" s="6"/>
    </row>
    <row r="37" spans="1:8" x14ac:dyDescent="0.25">
      <c r="A37" s="26" t="s">
        <v>26</v>
      </c>
      <c r="B37" s="28">
        <v>6.8520000000000003</v>
      </c>
      <c r="C37" s="28">
        <v>-10.398999999999999</v>
      </c>
      <c r="D37" s="28">
        <v>-3.5470000000000002</v>
      </c>
      <c r="E37" s="6"/>
      <c r="F37" s="6"/>
      <c r="G37" s="6"/>
      <c r="H37" s="6"/>
    </row>
    <row r="38" spans="1:8" x14ac:dyDescent="0.25">
      <c r="A38" s="26" t="s">
        <v>27</v>
      </c>
      <c r="B38" s="28">
        <v>6.6479999999999997</v>
      </c>
      <c r="C38" s="28">
        <v>-10.757999999999999</v>
      </c>
      <c r="D38" s="28">
        <v>-4.1100000000000003</v>
      </c>
      <c r="E38" s="6"/>
      <c r="F38" s="6"/>
      <c r="G38" s="6"/>
      <c r="H38" s="6"/>
    </row>
    <row r="39" spans="1:8" x14ac:dyDescent="0.25">
      <c r="A39" s="26" t="s">
        <v>28</v>
      </c>
      <c r="B39" s="28">
        <v>6.6840000000000002</v>
      </c>
      <c r="C39" s="28">
        <v>-11.112</v>
      </c>
      <c r="D39" s="28">
        <v>-4.4279999999999999</v>
      </c>
      <c r="E39" s="6"/>
      <c r="F39" s="6"/>
      <c r="G39" s="6"/>
      <c r="H39" s="6"/>
    </row>
    <row r="40" spans="1:8" x14ac:dyDescent="0.25">
      <c r="A40" s="26" t="s">
        <v>29</v>
      </c>
      <c r="B40" s="28">
        <v>7.1619999999999999</v>
      </c>
      <c r="C40" s="28">
        <v>-9.3360000000000003</v>
      </c>
      <c r="D40" s="28">
        <v>-2.1739999999999999</v>
      </c>
      <c r="E40" s="6"/>
      <c r="F40" s="6"/>
      <c r="G40" s="6"/>
      <c r="H40" s="6"/>
    </row>
    <row r="41" spans="1:8" x14ac:dyDescent="0.25">
      <c r="A41" s="26" t="s">
        <v>30</v>
      </c>
      <c r="B41" s="28">
        <v>4.1420000000000003</v>
      </c>
      <c r="C41" s="28">
        <v>-3.976</v>
      </c>
      <c r="D41" s="28">
        <v>0.16600000000000001</v>
      </c>
      <c r="E41" s="6"/>
      <c r="F41" s="6"/>
      <c r="G41" s="6"/>
      <c r="H41" s="6"/>
    </row>
    <row r="42" spans="1:8" x14ac:dyDescent="0.25">
      <c r="A42" s="26" t="s">
        <v>31</v>
      </c>
      <c r="B42" s="28">
        <v>4.0599999999999996</v>
      </c>
      <c r="C42" s="28">
        <v>-6.1479999999999997</v>
      </c>
      <c r="D42" s="28">
        <v>-2.0880000000000001</v>
      </c>
      <c r="E42" s="6"/>
      <c r="F42" s="6"/>
      <c r="G42" s="6"/>
      <c r="H42" s="6"/>
    </row>
    <row r="43" spans="1:8" x14ac:dyDescent="0.25">
      <c r="A43" s="26" t="s">
        <v>32</v>
      </c>
      <c r="B43" s="28">
        <v>6.3840000000000003</v>
      </c>
      <c r="C43" s="28">
        <v>-9.7200000000000006</v>
      </c>
      <c r="D43" s="28">
        <v>-3.3359999999999999</v>
      </c>
      <c r="E43" s="6"/>
      <c r="F43" s="6"/>
      <c r="G43" s="6"/>
      <c r="H43" s="6"/>
    </row>
    <row r="45" spans="1:8" x14ac:dyDescent="0.25">
      <c r="A45" s="46" t="s">
        <v>459</v>
      </c>
    </row>
    <row r="46" spans="1:8" x14ac:dyDescent="0.25">
      <c r="A46" s="26" t="s">
        <v>494</v>
      </c>
    </row>
    <row r="48" spans="1:8" x14ac:dyDescent="0.25">
      <c r="A48" s="46" t="s">
        <v>455</v>
      </c>
    </row>
    <row r="49" spans="1:1" x14ac:dyDescent="0.25">
      <c r="A49" s="26" t="s">
        <v>494</v>
      </c>
    </row>
  </sheetData>
  <hyperlinks>
    <hyperlink ref="B2" r:id="rId1" display="https://www.abs.gov.au/statistics/economy/national-accounts/australian-national-accounts-state-accounts/2022-23-financial-year" xr:uid="{174EEEF2-2A8D-4D8C-88C1-17F73C37CD21}"/>
    <hyperlink ref="A9" location="Contents!A1" display="Back to contents" xr:uid="{2B732469-8EC5-4AE3-9401-3FAF19EED5AB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AD19-4E98-4C90-BBE9-9AD12A2ACD89}">
  <sheetPr>
    <tabColor theme="3"/>
  </sheetPr>
  <dimension ref="A1:F58"/>
  <sheetViews>
    <sheetView workbookViewId="0">
      <selection activeCell="C6" sqref="C6"/>
    </sheetView>
  </sheetViews>
  <sheetFormatPr defaultColWidth="8.7109375" defaultRowHeight="15" x14ac:dyDescent="0.25"/>
  <cols>
    <col min="1" max="1" width="20.5703125" style="37" customWidth="1"/>
    <col min="2" max="6" width="12.5703125" style="37" customWidth="1"/>
    <col min="7" max="16384" width="8.7109375" style="37"/>
  </cols>
  <sheetData>
    <row r="1" spans="1:6" ht="18.75" x14ac:dyDescent="0.3">
      <c r="A1" s="88" t="s">
        <v>579</v>
      </c>
    </row>
    <row r="2" spans="1:6" x14ac:dyDescent="0.25">
      <c r="A2" s="49" t="s">
        <v>364</v>
      </c>
      <c r="B2" s="34" t="s">
        <v>818</v>
      </c>
    </row>
    <row r="3" spans="1:6" x14ac:dyDescent="0.25">
      <c r="A3" s="46" t="s">
        <v>492</v>
      </c>
      <c r="B3" s="37" t="s">
        <v>495</v>
      </c>
    </row>
    <row r="4" spans="1:6" x14ac:dyDescent="0.25">
      <c r="A4" s="46" t="s">
        <v>333</v>
      </c>
      <c r="B4" s="37" t="s">
        <v>450</v>
      </c>
    </row>
    <row r="5" spans="1:6" x14ac:dyDescent="0.25">
      <c r="A5" s="46" t="s">
        <v>456</v>
      </c>
      <c r="B5" s="37" t="s">
        <v>271</v>
      </c>
    </row>
    <row r="6" spans="1:6" x14ac:dyDescent="0.25">
      <c r="A6" s="46" t="s">
        <v>269</v>
      </c>
      <c r="B6" s="37" t="s">
        <v>507</v>
      </c>
    </row>
    <row r="7" spans="1:6" x14ac:dyDescent="0.25">
      <c r="A7" s="46" t="s">
        <v>270</v>
      </c>
      <c r="B7" s="37" t="s">
        <v>272</v>
      </c>
    </row>
    <row r="8" spans="1:6" x14ac:dyDescent="0.25">
      <c r="A8" s="46" t="s">
        <v>457</v>
      </c>
      <c r="B8" s="52" t="s">
        <v>458</v>
      </c>
    </row>
    <row r="9" spans="1:6" x14ac:dyDescent="0.25">
      <c r="A9" s="34" t="s">
        <v>701</v>
      </c>
      <c r="B9" s="52"/>
    </row>
    <row r="10" spans="1:6" x14ac:dyDescent="0.25">
      <c r="A10" s="43"/>
    </row>
    <row r="11" spans="1:6" x14ac:dyDescent="0.25">
      <c r="A11" s="49" t="s">
        <v>454</v>
      </c>
    </row>
    <row r="12" spans="1:6" x14ac:dyDescent="0.25">
      <c r="A12" s="71"/>
      <c r="B12" s="71" t="s">
        <v>291</v>
      </c>
      <c r="C12" s="71" t="s">
        <v>292</v>
      </c>
      <c r="D12" s="71" t="s">
        <v>293</v>
      </c>
      <c r="E12" s="71" t="s">
        <v>275</v>
      </c>
      <c r="F12" s="71" t="s">
        <v>51</v>
      </c>
    </row>
    <row r="13" spans="1:6" x14ac:dyDescent="0.25">
      <c r="A13" s="26" t="s">
        <v>2</v>
      </c>
      <c r="B13" s="28">
        <v>0.88600000000000001</v>
      </c>
      <c r="C13" s="28">
        <v>4.3390000000000004</v>
      </c>
      <c r="D13" s="28">
        <v>1.147</v>
      </c>
      <c r="E13" s="28">
        <v>8.6219999999999999</v>
      </c>
      <c r="F13" s="28">
        <v>14.994</v>
      </c>
    </row>
    <row r="14" spans="1:6" x14ac:dyDescent="0.25">
      <c r="A14" s="26" t="s">
        <v>3</v>
      </c>
      <c r="B14" s="28">
        <v>1.1020000000000001</v>
      </c>
      <c r="C14" s="28">
        <v>4.4130000000000003</v>
      </c>
      <c r="D14" s="28">
        <v>1.397</v>
      </c>
      <c r="E14" s="28">
        <v>8.6989999999999998</v>
      </c>
      <c r="F14" s="28">
        <v>15.611000000000001</v>
      </c>
    </row>
    <row r="15" spans="1:6" x14ac:dyDescent="0.25">
      <c r="A15" s="26" t="s">
        <v>4</v>
      </c>
      <c r="B15" s="28">
        <v>0.98599999999999999</v>
      </c>
      <c r="C15" s="28">
        <v>4.9989999999999997</v>
      </c>
      <c r="D15" s="28">
        <v>1.64</v>
      </c>
      <c r="E15" s="28">
        <v>8.8109999999999999</v>
      </c>
      <c r="F15" s="28">
        <v>16.436</v>
      </c>
    </row>
    <row r="16" spans="1:6" x14ac:dyDescent="0.25">
      <c r="A16" s="26" t="s">
        <v>5</v>
      </c>
      <c r="B16" s="28">
        <v>1.4</v>
      </c>
      <c r="C16" s="28">
        <v>4.8140000000000001</v>
      </c>
      <c r="D16" s="28">
        <v>2.089</v>
      </c>
      <c r="E16" s="28">
        <v>10.539</v>
      </c>
      <c r="F16" s="28">
        <v>18.841999999999999</v>
      </c>
    </row>
    <row r="17" spans="1:6" x14ac:dyDescent="0.25">
      <c r="A17" s="26" t="s">
        <v>6</v>
      </c>
      <c r="B17" s="28">
        <v>1.198</v>
      </c>
      <c r="C17" s="28">
        <v>4.8380000000000001</v>
      </c>
      <c r="D17" s="28">
        <v>2.41</v>
      </c>
      <c r="E17" s="28">
        <v>10.884999999999998</v>
      </c>
      <c r="F17" s="28">
        <v>19.331</v>
      </c>
    </row>
    <row r="18" spans="1:6" x14ac:dyDescent="0.25">
      <c r="A18" s="26" t="s">
        <v>7</v>
      </c>
      <c r="B18" s="28">
        <v>1.498</v>
      </c>
      <c r="C18" s="28">
        <v>5.3890000000000002</v>
      </c>
      <c r="D18" s="28">
        <v>2.3420000000000001</v>
      </c>
      <c r="E18" s="28">
        <v>13.536</v>
      </c>
      <c r="F18" s="28">
        <v>22.765000000000001</v>
      </c>
    </row>
    <row r="19" spans="1:6" x14ac:dyDescent="0.25">
      <c r="A19" s="26" t="s">
        <v>8</v>
      </c>
      <c r="B19" s="28">
        <v>1.5</v>
      </c>
      <c r="C19" s="28">
        <v>5.0860000000000003</v>
      </c>
      <c r="D19" s="28">
        <v>2.2970000000000002</v>
      </c>
      <c r="E19" s="28">
        <v>12.891999999999998</v>
      </c>
      <c r="F19" s="28">
        <v>21.774999999999999</v>
      </c>
    </row>
    <row r="20" spans="1:6" x14ac:dyDescent="0.25">
      <c r="A20" s="26" t="s">
        <v>9</v>
      </c>
      <c r="B20" s="28">
        <v>1.8660000000000001</v>
      </c>
      <c r="C20" s="28">
        <v>6.5759999999999996</v>
      </c>
      <c r="D20" s="28">
        <v>2.3199999999999998</v>
      </c>
      <c r="E20" s="28">
        <v>14.663</v>
      </c>
      <c r="F20" s="28">
        <v>25.425000000000001</v>
      </c>
    </row>
    <row r="21" spans="1:6" x14ac:dyDescent="0.25">
      <c r="A21" s="26" t="s">
        <v>10</v>
      </c>
      <c r="B21" s="28">
        <v>2.7069999999999999</v>
      </c>
      <c r="C21" s="28">
        <v>8.1869999999999994</v>
      </c>
      <c r="D21" s="28">
        <v>3.0939999999999999</v>
      </c>
      <c r="E21" s="28">
        <v>16.873999999999995</v>
      </c>
      <c r="F21" s="28">
        <v>30.861999999999998</v>
      </c>
    </row>
    <row r="22" spans="1:6" x14ac:dyDescent="0.25">
      <c r="A22" s="26" t="s">
        <v>11</v>
      </c>
      <c r="B22" s="28">
        <v>3.2090000000000001</v>
      </c>
      <c r="C22" s="28">
        <v>7.726</v>
      </c>
      <c r="D22" s="28">
        <v>3.625</v>
      </c>
      <c r="E22" s="28">
        <v>15.662000000000003</v>
      </c>
      <c r="F22" s="28">
        <v>30.222000000000001</v>
      </c>
    </row>
    <row r="23" spans="1:6" x14ac:dyDescent="0.25">
      <c r="A23" s="26" t="s">
        <v>12</v>
      </c>
      <c r="B23" s="28">
        <v>4.09</v>
      </c>
      <c r="C23" s="28">
        <v>8.2609999999999992</v>
      </c>
      <c r="D23" s="28">
        <v>3.4239999999999999</v>
      </c>
      <c r="E23" s="28">
        <v>16.664000000000001</v>
      </c>
      <c r="F23" s="28">
        <v>32.439</v>
      </c>
    </row>
    <row r="24" spans="1:6" x14ac:dyDescent="0.25">
      <c r="A24" s="26" t="s">
        <v>13</v>
      </c>
      <c r="B24" s="28">
        <v>4.4130000000000003</v>
      </c>
      <c r="C24" s="28">
        <v>6.9420000000000002</v>
      </c>
      <c r="D24" s="28">
        <v>3.2109999999999999</v>
      </c>
      <c r="E24" s="28">
        <v>17.736000000000001</v>
      </c>
      <c r="F24" s="28">
        <v>32.302</v>
      </c>
    </row>
    <row r="25" spans="1:6" x14ac:dyDescent="0.25">
      <c r="A25" s="26" t="s">
        <v>14</v>
      </c>
      <c r="B25" s="28">
        <v>6.5869999999999997</v>
      </c>
      <c r="C25" s="28">
        <v>8.5470000000000006</v>
      </c>
      <c r="D25" s="28">
        <v>3.1960000000000002</v>
      </c>
      <c r="E25" s="28">
        <v>20.517000000000003</v>
      </c>
      <c r="F25" s="28">
        <v>38.847000000000001</v>
      </c>
    </row>
    <row r="26" spans="1:6" x14ac:dyDescent="0.25">
      <c r="A26" s="26" t="s">
        <v>15</v>
      </c>
      <c r="B26" s="28">
        <v>9.8369999999999997</v>
      </c>
      <c r="C26" s="28">
        <v>10.964</v>
      </c>
      <c r="D26" s="28">
        <v>4.1379999999999999</v>
      </c>
      <c r="E26" s="28">
        <v>23.000000000000007</v>
      </c>
      <c r="F26" s="28">
        <v>47.939</v>
      </c>
    </row>
    <row r="27" spans="1:6" x14ac:dyDescent="0.25">
      <c r="A27" s="26" t="s">
        <v>16</v>
      </c>
      <c r="B27" s="28">
        <v>13.779</v>
      </c>
      <c r="C27" s="28">
        <v>12.013999999999999</v>
      </c>
      <c r="D27" s="28">
        <v>5.0119999999999996</v>
      </c>
      <c r="E27" s="28">
        <v>29.704999999999998</v>
      </c>
      <c r="F27" s="28">
        <v>60.51</v>
      </c>
    </row>
    <row r="28" spans="1:6" x14ac:dyDescent="0.25">
      <c r="A28" s="26" t="s">
        <v>17</v>
      </c>
      <c r="B28" s="28">
        <v>17.428000000000001</v>
      </c>
      <c r="C28" s="28">
        <v>13.047000000000001</v>
      </c>
      <c r="D28" s="28">
        <v>5.9020000000000001</v>
      </c>
      <c r="E28" s="28">
        <v>32.466000000000008</v>
      </c>
      <c r="F28" s="28">
        <v>68.843000000000004</v>
      </c>
    </row>
    <row r="29" spans="1:6" x14ac:dyDescent="0.25">
      <c r="A29" s="26" t="s">
        <v>18</v>
      </c>
      <c r="B29" s="28">
        <v>26.14</v>
      </c>
      <c r="C29" s="28">
        <v>17.353000000000002</v>
      </c>
      <c r="D29" s="28">
        <v>7.2510000000000003</v>
      </c>
      <c r="E29" s="28">
        <v>36.135999999999996</v>
      </c>
      <c r="F29" s="28">
        <v>86.88</v>
      </c>
    </row>
    <row r="30" spans="1:6" x14ac:dyDescent="0.25">
      <c r="A30" s="26" t="s">
        <v>19</v>
      </c>
      <c r="B30" s="28">
        <v>30.771000000000001</v>
      </c>
      <c r="C30" s="28">
        <v>14.246</v>
      </c>
      <c r="D30" s="28">
        <v>6.6929999999999996</v>
      </c>
      <c r="E30" s="28">
        <v>31.597000000000001</v>
      </c>
      <c r="F30" s="28">
        <v>83.307000000000002</v>
      </c>
    </row>
    <row r="31" spans="1:6" x14ac:dyDescent="0.25">
      <c r="A31" s="26" t="s">
        <v>20</v>
      </c>
      <c r="B31" s="28">
        <v>47.241</v>
      </c>
      <c r="C31" s="28">
        <v>20.716000000000001</v>
      </c>
      <c r="D31" s="28">
        <v>10.673999999999999</v>
      </c>
      <c r="E31" s="28">
        <v>33.540000000000006</v>
      </c>
      <c r="F31" s="28">
        <v>112.17100000000001</v>
      </c>
    </row>
    <row r="32" spans="1:6" x14ac:dyDescent="0.25">
      <c r="A32" s="26" t="s">
        <v>21</v>
      </c>
      <c r="B32" s="28">
        <v>52.231999999999999</v>
      </c>
      <c r="C32" s="28">
        <v>22.841000000000001</v>
      </c>
      <c r="D32" s="28">
        <v>9.8109999999999999</v>
      </c>
      <c r="E32" s="28">
        <v>35.650000000000006</v>
      </c>
      <c r="F32" s="28">
        <v>120.53400000000001</v>
      </c>
    </row>
    <row r="33" spans="1:6" x14ac:dyDescent="0.25">
      <c r="A33" s="26" t="s">
        <v>22</v>
      </c>
      <c r="B33" s="28">
        <v>48.085999999999999</v>
      </c>
      <c r="C33" s="28">
        <v>21.509</v>
      </c>
      <c r="D33" s="28">
        <v>8.91</v>
      </c>
      <c r="E33" s="28">
        <v>37.082999999999998</v>
      </c>
      <c r="F33" s="28">
        <v>115.58799999999999</v>
      </c>
    </row>
    <row r="34" spans="1:6" x14ac:dyDescent="0.25">
      <c r="A34" s="26" t="s">
        <v>23</v>
      </c>
      <c r="B34" s="28">
        <v>62.537999999999997</v>
      </c>
      <c r="C34" s="28">
        <v>23.917000000000002</v>
      </c>
      <c r="D34" s="28">
        <v>10.173</v>
      </c>
      <c r="E34" s="28">
        <v>33.797999999999988</v>
      </c>
      <c r="F34" s="28">
        <v>130.42599999999999</v>
      </c>
    </row>
    <row r="35" spans="1:6" x14ac:dyDescent="0.25">
      <c r="A35" s="26" t="s">
        <v>24</v>
      </c>
      <c r="B35" s="28">
        <v>49.082000000000001</v>
      </c>
      <c r="C35" s="28">
        <v>20.914000000000001</v>
      </c>
      <c r="D35" s="28">
        <v>8.2870000000000008</v>
      </c>
      <c r="E35" s="28">
        <v>32.492000000000004</v>
      </c>
      <c r="F35" s="28">
        <v>110.77500000000001</v>
      </c>
    </row>
    <row r="36" spans="1:6" x14ac:dyDescent="0.25">
      <c r="A36" s="26" t="s">
        <v>25</v>
      </c>
      <c r="B36" s="28">
        <v>48.268000000000001</v>
      </c>
      <c r="C36" s="28">
        <v>14.202</v>
      </c>
      <c r="D36" s="28">
        <v>6.3710000000000004</v>
      </c>
      <c r="E36" s="28">
        <v>30.794000000000004</v>
      </c>
      <c r="F36" s="28">
        <v>99.635000000000005</v>
      </c>
    </row>
    <row r="37" spans="1:6" x14ac:dyDescent="0.25">
      <c r="A37" s="26" t="s">
        <v>26</v>
      </c>
      <c r="B37" s="28">
        <v>59.713000000000001</v>
      </c>
      <c r="C37" s="28">
        <v>15.78</v>
      </c>
      <c r="D37" s="28">
        <v>6.6429999999999998</v>
      </c>
      <c r="E37" s="28">
        <v>38.261999999999993</v>
      </c>
      <c r="F37" s="28">
        <v>120.398</v>
      </c>
    </row>
    <row r="38" spans="1:6" x14ac:dyDescent="0.25">
      <c r="A38" s="26" t="s">
        <v>27</v>
      </c>
      <c r="B38" s="28">
        <v>61.478999999999999</v>
      </c>
      <c r="C38" s="28">
        <v>18.859000000000002</v>
      </c>
      <c r="D38" s="28">
        <v>7.2859999999999996</v>
      </c>
      <c r="E38" s="28">
        <v>42.074000000000005</v>
      </c>
      <c r="F38" s="28">
        <v>129.69800000000001</v>
      </c>
    </row>
    <row r="39" spans="1:6" x14ac:dyDescent="0.25">
      <c r="A39" s="26" t="s">
        <v>28</v>
      </c>
      <c r="B39" s="28">
        <v>81.683999999999997</v>
      </c>
      <c r="C39" s="28">
        <v>24.02</v>
      </c>
      <c r="D39" s="28">
        <v>9.5020000000000007</v>
      </c>
      <c r="E39" s="28">
        <v>47.112000000000016</v>
      </c>
      <c r="F39" s="28">
        <v>162.31800000000001</v>
      </c>
    </row>
    <row r="40" spans="1:6" x14ac:dyDescent="0.25">
      <c r="A40" s="26" t="s">
        <v>29</v>
      </c>
      <c r="B40" s="28">
        <v>98.421000000000006</v>
      </c>
      <c r="C40" s="28">
        <v>22.48</v>
      </c>
      <c r="D40" s="28">
        <v>10.52</v>
      </c>
      <c r="E40" s="28">
        <v>52.915999999999983</v>
      </c>
      <c r="F40" s="28">
        <v>184.33699999999999</v>
      </c>
    </row>
    <row r="41" spans="1:6" x14ac:dyDescent="0.25">
      <c r="A41" s="26" t="s">
        <v>30</v>
      </c>
      <c r="B41" s="28">
        <v>134.41</v>
      </c>
      <c r="C41" s="28">
        <v>19.202999999999999</v>
      </c>
      <c r="D41" s="28">
        <v>13.271000000000001</v>
      </c>
      <c r="E41" s="28">
        <v>56.117000000000004</v>
      </c>
      <c r="F41" s="28">
        <v>223.001</v>
      </c>
    </row>
    <row r="42" spans="1:6" x14ac:dyDescent="0.25">
      <c r="A42" s="26" t="s">
        <v>31</v>
      </c>
      <c r="B42" s="28">
        <v>134.20400000000001</v>
      </c>
      <c r="C42" s="28">
        <v>30.465</v>
      </c>
      <c r="D42" s="28">
        <v>16.693000000000001</v>
      </c>
      <c r="E42" s="28">
        <v>59.019999999999996</v>
      </c>
      <c r="F42" s="28">
        <v>240.38200000000001</v>
      </c>
    </row>
    <row r="43" spans="1:6" x14ac:dyDescent="0.25">
      <c r="A43" s="26" t="s">
        <v>32</v>
      </c>
      <c r="B43" s="28">
        <v>146.61199999999999</v>
      </c>
      <c r="C43" s="28">
        <v>36.091999999999999</v>
      </c>
      <c r="D43" s="28">
        <v>18.998999999999999</v>
      </c>
      <c r="E43" s="28">
        <v>67.280000000000015</v>
      </c>
      <c r="F43" s="28">
        <v>268.983</v>
      </c>
    </row>
    <row r="45" spans="1:6" x14ac:dyDescent="0.25">
      <c r="A45" s="46" t="s">
        <v>459</v>
      </c>
    </row>
    <row r="46" spans="1:6" x14ac:dyDescent="0.25">
      <c r="A46" s="26" t="s">
        <v>494</v>
      </c>
    </row>
    <row r="48" spans="1:6" x14ac:dyDescent="0.25">
      <c r="A48" s="46" t="s">
        <v>455</v>
      </c>
    </row>
    <row r="49" spans="1:3" ht="30" x14ac:dyDescent="0.25">
      <c r="A49" s="74" t="s">
        <v>32</v>
      </c>
      <c r="B49" s="71" t="s">
        <v>312</v>
      </c>
      <c r="C49" s="70"/>
    </row>
    <row r="50" spans="1:3" x14ac:dyDescent="0.25">
      <c r="B50" s="70" t="s">
        <v>507</v>
      </c>
      <c r="C50" s="70" t="s">
        <v>542</v>
      </c>
    </row>
    <row r="51" spans="1:3" x14ac:dyDescent="0.25">
      <c r="A51" s="37" t="s">
        <v>291</v>
      </c>
      <c r="B51" s="28">
        <v>10.404999999999999</v>
      </c>
      <c r="C51" s="28">
        <v>22.383564590728191</v>
      </c>
    </row>
    <row r="52" spans="1:3" x14ac:dyDescent="0.25">
      <c r="A52" s="37" t="s">
        <v>580</v>
      </c>
      <c r="B52" s="28">
        <v>5.319</v>
      </c>
      <c r="C52" s="28">
        <v>11.442400774443369</v>
      </c>
    </row>
    <row r="53" spans="1:3" x14ac:dyDescent="0.25">
      <c r="A53" s="37" t="s">
        <v>582</v>
      </c>
      <c r="B53" s="28">
        <v>4.0117742830000003</v>
      </c>
      <c r="C53" s="28">
        <v>8.6302555297407775</v>
      </c>
    </row>
    <row r="54" spans="1:3" x14ac:dyDescent="0.25">
      <c r="A54" s="37" t="s">
        <v>581</v>
      </c>
      <c r="B54" s="28">
        <v>3.1909999999999998</v>
      </c>
      <c r="C54" s="28">
        <v>6.8645799720339893</v>
      </c>
    </row>
    <row r="55" spans="1:3" x14ac:dyDescent="0.25">
      <c r="A55" s="37" t="s">
        <v>292</v>
      </c>
      <c r="B55" s="28">
        <v>3.0910000000000002</v>
      </c>
      <c r="C55" s="28">
        <v>6.6494568140260304</v>
      </c>
    </row>
    <row r="56" spans="1:3" x14ac:dyDescent="0.25">
      <c r="A56" s="37" t="s">
        <v>293</v>
      </c>
      <c r="B56" s="28">
        <v>2.4</v>
      </c>
      <c r="C56" s="28">
        <v>5.1629557921910294</v>
      </c>
    </row>
    <row r="57" spans="1:3" x14ac:dyDescent="0.25">
      <c r="A57" s="37" t="s">
        <v>583</v>
      </c>
      <c r="B57" s="28">
        <v>1.816719067</v>
      </c>
      <c r="C57" s="28">
        <v>3.9081834290631381</v>
      </c>
    </row>
    <row r="58" spans="1:3" x14ac:dyDescent="0.25">
      <c r="A58" s="37" t="s">
        <v>51</v>
      </c>
      <c r="B58" s="28">
        <v>46.484999999999999</v>
      </c>
      <c r="C58" s="28">
        <v>100</v>
      </c>
    </row>
  </sheetData>
  <hyperlinks>
    <hyperlink ref="A9" location="Contents!A1" display="Back to contents" xr:uid="{0A88C08F-73D9-4F8E-A414-CB166C3435CC}"/>
    <hyperlink ref="B2" r:id="rId1" display="https://www.abs.gov.au/statistics/economy/international-trade/international-trade-goods/latest-release" xr:uid="{BC41B636-23A5-4521-92F3-65FB8F281582}"/>
  </hyperlinks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4133-1A4C-416C-84BB-F770EB41E8B9}">
  <sheetPr>
    <tabColor theme="3"/>
  </sheetPr>
  <dimension ref="A1:H54"/>
  <sheetViews>
    <sheetView workbookViewId="0">
      <selection activeCell="E10" sqref="E10"/>
    </sheetView>
  </sheetViews>
  <sheetFormatPr defaultRowHeight="15" x14ac:dyDescent="0.25"/>
  <cols>
    <col min="1" max="1" width="20.5703125" customWidth="1"/>
    <col min="2" max="5" width="12.7109375" customWidth="1"/>
    <col min="6" max="6" width="18" customWidth="1"/>
    <col min="7" max="8" width="11" customWidth="1"/>
  </cols>
  <sheetData>
    <row r="1" spans="1:8" ht="18.75" x14ac:dyDescent="0.3">
      <c r="A1" s="88" t="s">
        <v>584</v>
      </c>
      <c r="B1" s="37"/>
    </row>
    <row r="2" spans="1:8" x14ac:dyDescent="0.25">
      <c r="A2" s="49" t="s">
        <v>364</v>
      </c>
      <c r="B2" s="34" t="s">
        <v>610</v>
      </c>
    </row>
    <row r="3" spans="1:8" s="37" customFormat="1" x14ac:dyDescent="0.25">
      <c r="A3" s="49"/>
      <c r="B3" s="34" t="s">
        <v>803</v>
      </c>
    </row>
    <row r="4" spans="1:8" s="37" customFormat="1" x14ac:dyDescent="0.25">
      <c r="A4" s="49"/>
      <c r="B4" s="34" t="s">
        <v>804</v>
      </c>
    </row>
    <row r="5" spans="1:8" x14ac:dyDescent="0.25">
      <c r="A5" s="46" t="s">
        <v>492</v>
      </c>
      <c r="B5" s="37" t="s">
        <v>585</v>
      </c>
    </row>
    <row r="6" spans="1:8" x14ac:dyDescent="0.25">
      <c r="A6" s="46" t="s">
        <v>333</v>
      </c>
      <c r="B6" s="37" t="s">
        <v>510</v>
      </c>
    </row>
    <row r="7" spans="1:8" x14ac:dyDescent="0.25">
      <c r="A7" s="46" t="s">
        <v>456</v>
      </c>
      <c r="B7" s="37" t="s">
        <v>271</v>
      </c>
      <c r="H7" s="4"/>
    </row>
    <row r="8" spans="1:8" x14ac:dyDescent="0.25">
      <c r="A8" s="46" t="s">
        <v>269</v>
      </c>
      <c r="B8" s="37" t="s">
        <v>513</v>
      </c>
    </row>
    <row r="9" spans="1:8" x14ac:dyDescent="0.25">
      <c r="A9" s="46" t="s">
        <v>270</v>
      </c>
      <c r="B9" s="37" t="s">
        <v>586</v>
      </c>
    </row>
    <row r="10" spans="1:8" x14ac:dyDescent="0.25">
      <c r="A10" s="46" t="s">
        <v>457</v>
      </c>
      <c r="B10" s="52" t="s">
        <v>458</v>
      </c>
    </row>
    <row r="11" spans="1:8" s="37" customFormat="1" x14ac:dyDescent="0.25">
      <c r="A11" s="34" t="s">
        <v>701</v>
      </c>
      <c r="B11" s="52"/>
    </row>
    <row r="12" spans="1:8" x14ac:dyDescent="0.25">
      <c r="A12" s="43"/>
      <c r="B12" s="37"/>
    </row>
    <row r="13" spans="1:8" x14ac:dyDescent="0.25">
      <c r="A13" s="49" t="s">
        <v>454</v>
      </c>
      <c r="B13" s="37"/>
    </row>
    <row r="14" spans="1:8" x14ac:dyDescent="0.25">
      <c r="B14" s="71" t="s">
        <v>77</v>
      </c>
      <c r="C14" s="71" t="s">
        <v>76</v>
      </c>
      <c r="D14" s="71" t="s">
        <v>75</v>
      </c>
      <c r="E14" s="71" t="s">
        <v>78</v>
      </c>
    </row>
    <row r="15" spans="1:8" s="37" customFormat="1" x14ac:dyDescent="0.25">
      <c r="A15" s="26" t="s">
        <v>432</v>
      </c>
      <c r="B15" s="2">
        <v>2.1476513066002401</v>
      </c>
      <c r="C15" s="2">
        <v>0.67119248829288214</v>
      </c>
      <c r="D15" s="2">
        <v>1.8231268036353443</v>
      </c>
      <c r="E15" s="2">
        <v>4.7080393709864721</v>
      </c>
    </row>
    <row r="16" spans="1:8" s="37" customFormat="1" x14ac:dyDescent="0.25">
      <c r="A16" s="26" t="s">
        <v>431</v>
      </c>
      <c r="B16" s="2">
        <v>2.4861608396694379</v>
      </c>
      <c r="C16" s="2">
        <v>0.3403882377985834</v>
      </c>
      <c r="D16" s="2">
        <v>2.591350505465706</v>
      </c>
      <c r="E16" s="2">
        <v>5.4998272714147145</v>
      </c>
    </row>
    <row r="17" spans="1:6" s="37" customFormat="1" x14ac:dyDescent="0.25">
      <c r="A17" s="26" t="s">
        <v>430</v>
      </c>
      <c r="B17" s="2">
        <v>0.97312617551545966</v>
      </c>
      <c r="C17" s="2">
        <v>-0.20858851313370064</v>
      </c>
      <c r="D17" s="2">
        <v>1.4898562576865837</v>
      </c>
      <c r="E17" s="2">
        <v>2.2637243613126357</v>
      </c>
    </row>
    <row r="18" spans="1:6" s="37" customFormat="1" x14ac:dyDescent="0.25"/>
    <row r="19" spans="1:6" s="37" customFormat="1" x14ac:dyDescent="0.25">
      <c r="A19" s="46" t="s">
        <v>459</v>
      </c>
    </row>
    <row r="20" spans="1:6" s="37" customFormat="1" x14ac:dyDescent="0.25">
      <c r="A20" s="37" t="s">
        <v>494</v>
      </c>
    </row>
    <row r="21" spans="1:6" s="37" customFormat="1" x14ac:dyDescent="0.25"/>
    <row r="22" spans="1:6" s="37" customFormat="1" x14ac:dyDescent="0.25">
      <c r="A22" s="46" t="s">
        <v>455</v>
      </c>
    </row>
    <row r="23" spans="1:6" s="37" customFormat="1" ht="60" x14ac:dyDescent="0.25">
      <c r="A23"/>
      <c r="B23" s="91" t="s">
        <v>83</v>
      </c>
      <c r="C23" s="91" t="s">
        <v>82</v>
      </c>
      <c r="D23" s="91" t="s">
        <v>81</v>
      </c>
      <c r="E23" s="91" t="s">
        <v>79</v>
      </c>
      <c r="F23" s="91" t="s">
        <v>80</v>
      </c>
    </row>
    <row r="24" spans="1:6" s="37" customFormat="1" x14ac:dyDescent="0.25">
      <c r="A24" s="26" t="s">
        <v>2</v>
      </c>
      <c r="B24" s="7">
        <v>408.17174871648359</v>
      </c>
      <c r="C24" s="7">
        <v>236.40145032617258</v>
      </c>
      <c r="D24" s="7">
        <v>1282194.3333333335</v>
      </c>
      <c r="E24" s="7">
        <v>123722</v>
      </c>
      <c r="F24" s="7">
        <v>303112.59999999998</v>
      </c>
    </row>
    <row r="25" spans="1:6" s="37" customFormat="1" x14ac:dyDescent="0.25">
      <c r="A25" s="26" t="s">
        <v>3</v>
      </c>
      <c r="B25" s="7">
        <v>410.68295293436864</v>
      </c>
      <c r="C25" s="7">
        <v>246.9134747763986</v>
      </c>
      <c r="D25" s="7">
        <v>1303194.1666666674</v>
      </c>
      <c r="E25" s="7">
        <v>132148</v>
      </c>
      <c r="F25" s="7">
        <v>321776.2</v>
      </c>
    </row>
    <row r="26" spans="1:6" s="37" customFormat="1" x14ac:dyDescent="0.25">
      <c r="A26" s="26" t="s">
        <v>4</v>
      </c>
      <c r="B26" s="7">
        <v>415.10486081293351</v>
      </c>
      <c r="C26" s="7">
        <v>252.89492119012434</v>
      </c>
      <c r="D26" s="7">
        <v>1328889.0833333337</v>
      </c>
      <c r="E26" s="7">
        <v>139504</v>
      </c>
      <c r="F26" s="7">
        <v>336069.3</v>
      </c>
    </row>
    <row r="27" spans="1:6" s="37" customFormat="1" x14ac:dyDescent="0.25">
      <c r="A27" s="26" t="s">
        <v>5</v>
      </c>
      <c r="B27" s="7">
        <v>432.0158409123149</v>
      </c>
      <c r="C27" s="7">
        <v>251.87952199547206</v>
      </c>
      <c r="D27" s="7">
        <v>1357393.0000000007</v>
      </c>
      <c r="E27" s="7">
        <v>147706</v>
      </c>
      <c r="F27" s="7">
        <v>341899.5</v>
      </c>
    </row>
    <row r="28" spans="1:6" s="37" customFormat="1" x14ac:dyDescent="0.25">
      <c r="A28" s="26" t="s">
        <v>6</v>
      </c>
      <c r="B28" s="7">
        <v>432.85475724876449</v>
      </c>
      <c r="C28" s="7">
        <v>254.69699555515777</v>
      </c>
      <c r="D28" s="7">
        <v>1385763.5000000007</v>
      </c>
      <c r="E28" s="7">
        <v>152776</v>
      </c>
      <c r="F28" s="7">
        <v>352949.80000000005</v>
      </c>
    </row>
    <row r="29" spans="1:6" s="37" customFormat="1" x14ac:dyDescent="0.25">
      <c r="A29" s="26" t="s">
        <v>7</v>
      </c>
      <c r="B29" s="7">
        <v>450.96476794953026</v>
      </c>
      <c r="C29" s="7">
        <v>253.41540075686606</v>
      </c>
      <c r="D29" s="7">
        <v>1411874.3333333342</v>
      </c>
      <c r="E29" s="7">
        <v>161351</v>
      </c>
      <c r="F29" s="7">
        <v>357790.7</v>
      </c>
    </row>
    <row r="30" spans="1:6" x14ac:dyDescent="0.25">
      <c r="A30" s="26" t="s">
        <v>8</v>
      </c>
      <c r="B30" s="7">
        <v>456.70652762443763</v>
      </c>
      <c r="C30" s="7">
        <v>253.1465317010616</v>
      </c>
      <c r="D30" s="7">
        <v>1437996.0000000009</v>
      </c>
      <c r="E30" s="7">
        <v>166252</v>
      </c>
      <c r="F30" s="7">
        <v>364023.7</v>
      </c>
    </row>
    <row r="31" spans="1:6" x14ac:dyDescent="0.25">
      <c r="A31" s="26" t="s">
        <v>9</v>
      </c>
      <c r="B31" s="7">
        <v>464.87111355109266</v>
      </c>
      <c r="C31" s="7">
        <v>254.55597952495745</v>
      </c>
      <c r="D31" s="7">
        <v>1462609.9166666679</v>
      </c>
      <c r="E31" s="7">
        <v>173079</v>
      </c>
      <c r="F31" s="7">
        <v>372316.10000000003</v>
      </c>
    </row>
    <row r="32" spans="1:6" x14ac:dyDescent="0.25">
      <c r="A32" s="26" t="s">
        <v>10</v>
      </c>
      <c r="B32" s="7">
        <v>470.70115822543721</v>
      </c>
      <c r="C32" s="7">
        <v>249.47615530454487</v>
      </c>
      <c r="D32" s="7">
        <v>1487941.0000000007</v>
      </c>
      <c r="E32" s="7">
        <v>174727</v>
      </c>
      <c r="F32" s="7">
        <v>371205.8</v>
      </c>
    </row>
    <row r="33" spans="1:6" x14ac:dyDescent="0.25">
      <c r="A33" s="26" t="s">
        <v>11</v>
      </c>
      <c r="B33" s="7">
        <v>495.91956326313579</v>
      </c>
      <c r="C33" s="7">
        <v>248.32353837523922</v>
      </c>
      <c r="D33" s="7">
        <v>1513221.8333333342</v>
      </c>
      <c r="E33" s="7">
        <v>186351</v>
      </c>
      <c r="F33" s="7">
        <v>375768.60000000003</v>
      </c>
    </row>
    <row r="34" spans="1:6" x14ac:dyDescent="0.25">
      <c r="A34" s="26" t="s">
        <v>12</v>
      </c>
      <c r="B34" s="7">
        <v>504.80865816029547</v>
      </c>
      <c r="C34" s="7">
        <v>252.75646155406037</v>
      </c>
      <c r="D34" s="7">
        <v>1536095.2500000009</v>
      </c>
      <c r="E34" s="7">
        <v>195996</v>
      </c>
      <c r="F34" s="7">
        <v>388258</v>
      </c>
    </row>
    <row r="35" spans="1:6" x14ac:dyDescent="0.25">
      <c r="A35" s="26" t="s">
        <v>13</v>
      </c>
      <c r="B35" s="7">
        <v>539.16057650275684</v>
      </c>
      <c r="C35" s="7">
        <v>249.56484095106703</v>
      </c>
      <c r="D35" s="7">
        <v>1562886.4166666674</v>
      </c>
      <c r="E35" s="7">
        <v>210295</v>
      </c>
      <c r="F35" s="7">
        <v>390041.49999999994</v>
      </c>
    </row>
    <row r="36" spans="1:6" x14ac:dyDescent="0.25">
      <c r="A36" s="26" t="s">
        <v>14</v>
      </c>
      <c r="B36" s="7">
        <v>532.07874690321444</v>
      </c>
      <c r="C36" s="7">
        <v>257.70204302166911</v>
      </c>
      <c r="D36" s="7">
        <v>1590756.5000000007</v>
      </c>
      <c r="E36" s="7">
        <v>218121</v>
      </c>
      <c r="F36" s="7">
        <v>409941.2</v>
      </c>
    </row>
    <row r="37" spans="1:6" x14ac:dyDescent="0.25">
      <c r="A37" s="26" t="s">
        <v>15</v>
      </c>
      <c r="B37" s="7">
        <v>533.19296074490967</v>
      </c>
      <c r="C37" s="7">
        <v>264.44827467946527</v>
      </c>
      <c r="D37" s="7">
        <v>1623147.6666666677</v>
      </c>
      <c r="E37" s="7">
        <v>228867</v>
      </c>
      <c r="F37" s="7">
        <v>429238.60000000003</v>
      </c>
    </row>
    <row r="38" spans="1:6" x14ac:dyDescent="0.25">
      <c r="A38" s="26" t="s">
        <v>16</v>
      </c>
      <c r="B38" s="7">
        <v>562.65036363803961</v>
      </c>
      <c r="C38" s="7">
        <v>260.74184335528827</v>
      </c>
      <c r="D38" s="7">
        <v>1664282.1666666677</v>
      </c>
      <c r="E38" s="7">
        <v>244161</v>
      </c>
      <c r="F38" s="7">
        <v>433948</v>
      </c>
    </row>
    <row r="39" spans="1:6" x14ac:dyDescent="0.25">
      <c r="A39" s="26" t="s">
        <v>17</v>
      </c>
      <c r="B39" s="7">
        <v>548.21863158094754</v>
      </c>
      <c r="C39" s="7">
        <v>273.12931756735509</v>
      </c>
      <c r="D39" s="7">
        <v>1714881.0833333337</v>
      </c>
      <c r="E39" s="7">
        <v>256777</v>
      </c>
      <c r="F39" s="7">
        <v>468384.3</v>
      </c>
    </row>
    <row r="40" spans="1:6" x14ac:dyDescent="0.25">
      <c r="A40" s="26" t="s">
        <v>18</v>
      </c>
      <c r="B40" s="7">
        <v>547.62323408163081</v>
      </c>
      <c r="C40" s="7">
        <v>270.44839576538737</v>
      </c>
      <c r="D40" s="7">
        <v>1774849.5000000002</v>
      </c>
      <c r="E40" s="7">
        <v>262862</v>
      </c>
      <c r="F40" s="7">
        <v>480005.2</v>
      </c>
    </row>
    <row r="41" spans="1:6" x14ac:dyDescent="0.25">
      <c r="A41" s="26" t="s">
        <v>19</v>
      </c>
      <c r="B41" s="7">
        <v>594.21112989628011</v>
      </c>
      <c r="C41" s="7">
        <v>257.30120088311764</v>
      </c>
      <c r="D41" s="7">
        <v>1822256.1666666672</v>
      </c>
      <c r="E41" s="7">
        <v>278607</v>
      </c>
      <c r="F41" s="7">
        <v>468868.7</v>
      </c>
    </row>
    <row r="42" spans="1:6" x14ac:dyDescent="0.25">
      <c r="A42" s="26" t="s">
        <v>20</v>
      </c>
      <c r="B42" s="7">
        <v>592.58136149694667</v>
      </c>
      <c r="C42" s="7">
        <v>263.01921275576547</v>
      </c>
      <c r="D42" s="7">
        <v>1870662.583333334</v>
      </c>
      <c r="E42" s="7">
        <v>291562</v>
      </c>
      <c r="F42" s="7">
        <v>492020.2</v>
      </c>
    </row>
    <row r="43" spans="1:6" x14ac:dyDescent="0.25">
      <c r="A43" s="26" t="s">
        <v>21</v>
      </c>
      <c r="B43" s="7">
        <v>619.08189735383144</v>
      </c>
      <c r="C43" s="7">
        <v>264.52975115686394</v>
      </c>
      <c r="D43" s="7">
        <v>1927841.0000000009</v>
      </c>
      <c r="E43" s="7">
        <v>315714</v>
      </c>
      <c r="F43" s="7">
        <v>509971.3</v>
      </c>
    </row>
    <row r="44" spans="1:6" x14ac:dyDescent="0.25">
      <c r="A44" s="26" t="s">
        <v>22</v>
      </c>
      <c r="B44" s="7">
        <v>645.32581933598817</v>
      </c>
      <c r="C44" s="7">
        <v>261.49298193145563</v>
      </c>
      <c r="D44" s="7">
        <v>1983926.6666666679</v>
      </c>
      <c r="E44" s="7">
        <v>334784</v>
      </c>
      <c r="F44" s="7">
        <v>518782.9</v>
      </c>
    </row>
    <row r="45" spans="1:6" x14ac:dyDescent="0.25">
      <c r="A45" s="26" t="s">
        <v>23</v>
      </c>
      <c r="B45" s="7">
        <v>672.70831833180046</v>
      </c>
      <c r="C45" s="7">
        <v>260.74544213047614</v>
      </c>
      <c r="D45" s="7">
        <v>2018578.3333333349</v>
      </c>
      <c r="E45" s="7">
        <v>354070</v>
      </c>
      <c r="F45" s="7">
        <v>526335.1</v>
      </c>
    </row>
    <row r="46" spans="1:6" x14ac:dyDescent="0.25">
      <c r="A46" s="26" t="s">
        <v>24</v>
      </c>
      <c r="B46" s="7">
        <v>688.12161719953428</v>
      </c>
      <c r="C46" s="7">
        <v>258.20490395381427</v>
      </c>
      <c r="D46" s="7">
        <v>2038025.5833333351</v>
      </c>
      <c r="E46" s="7">
        <v>362109</v>
      </c>
      <c r="F46" s="7">
        <v>526228.20000000007</v>
      </c>
    </row>
    <row r="47" spans="1:6" x14ac:dyDescent="0.25">
      <c r="A47" s="26" t="s">
        <v>25</v>
      </c>
      <c r="B47" s="7">
        <v>704.22741240247558</v>
      </c>
      <c r="C47" s="7">
        <v>253.21067472509802</v>
      </c>
      <c r="D47" s="7">
        <v>2051846.7500000019</v>
      </c>
      <c r="E47" s="7">
        <v>365881</v>
      </c>
      <c r="F47" s="7">
        <v>519549.5</v>
      </c>
    </row>
    <row r="48" spans="1:6" x14ac:dyDescent="0.25">
      <c r="A48" s="26" t="s">
        <v>26</v>
      </c>
      <c r="B48" s="7">
        <v>716.96053074873885</v>
      </c>
      <c r="C48" s="7">
        <v>244.29766970428574</v>
      </c>
      <c r="D48" s="7">
        <v>2067920.6666666677</v>
      </c>
      <c r="E48" s="7">
        <v>362200</v>
      </c>
      <c r="F48" s="7">
        <v>505188.19999999995</v>
      </c>
    </row>
    <row r="49" spans="1:6" x14ac:dyDescent="0.25">
      <c r="A49" s="26" t="s">
        <v>27</v>
      </c>
      <c r="B49" s="7">
        <v>716.23533582196399</v>
      </c>
      <c r="C49" s="7">
        <v>247.15091372191307</v>
      </c>
      <c r="D49" s="7">
        <v>2091044.6666666677</v>
      </c>
      <c r="E49" s="7">
        <v>370153</v>
      </c>
      <c r="F49" s="7">
        <v>516803.60000000003</v>
      </c>
    </row>
    <row r="50" spans="1:6" x14ac:dyDescent="0.25">
      <c r="A50" s="26" t="s">
        <v>28</v>
      </c>
      <c r="B50" s="7">
        <v>698.60077115482193</v>
      </c>
      <c r="C50" s="7">
        <v>253.9393148185172</v>
      </c>
      <c r="D50" s="7">
        <v>2121163.0833333335</v>
      </c>
      <c r="E50" s="7">
        <v>376299</v>
      </c>
      <c r="F50" s="7">
        <v>538646.69999999995</v>
      </c>
    </row>
    <row r="51" spans="1:6" x14ac:dyDescent="0.25">
      <c r="A51" s="26" t="s">
        <v>29</v>
      </c>
      <c r="B51" s="7">
        <v>715.87513378576682</v>
      </c>
      <c r="C51" s="7">
        <v>245.67805906071712</v>
      </c>
      <c r="D51" s="7">
        <v>2164704.4999999995</v>
      </c>
      <c r="E51" s="7">
        <v>380717</v>
      </c>
      <c r="F51" s="7">
        <v>531820.4</v>
      </c>
    </row>
    <row r="52" spans="1:6" x14ac:dyDescent="0.25">
      <c r="A52" s="26" t="s">
        <v>30</v>
      </c>
      <c r="B52" s="7">
        <v>725.93000649643511</v>
      </c>
      <c r="C52" s="7">
        <v>246.24737559672135</v>
      </c>
      <c r="D52" s="7">
        <v>2199746.083333333</v>
      </c>
      <c r="E52" s="7">
        <v>393223</v>
      </c>
      <c r="F52" s="7">
        <v>541681.69999999995</v>
      </c>
    </row>
    <row r="53" spans="1:6" x14ac:dyDescent="0.25">
      <c r="A53" s="26" t="s">
        <v>31</v>
      </c>
      <c r="B53" s="7">
        <v>708.60627798671101</v>
      </c>
      <c r="C53" s="7">
        <v>255.85973197095865</v>
      </c>
      <c r="D53" s="7">
        <v>2232506.8333333321</v>
      </c>
      <c r="E53" s="7">
        <v>404762</v>
      </c>
      <c r="F53" s="7">
        <v>571208.6</v>
      </c>
    </row>
    <row r="54" spans="1:6" x14ac:dyDescent="0.25">
      <c r="A54" s="26" t="s">
        <v>32</v>
      </c>
      <c r="B54" s="7">
        <v>710.94673777690252</v>
      </c>
      <c r="C54" s="7">
        <v>256.08945299600191</v>
      </c>
      <c r="D54" s="7">
        <v>2300127.916666666</v>
      </c>
      <c r="E54" s="7">
        <v>418775</v>
      </c>
      <c r="F54" s="7">
        <v>589038.5</v>
      </c>
    </row>
  </sheetData>
  <hyperlinks>
    <hyperlink ref="B2" r:id="rId1" display="https://www.abs.gov.au/statistics/economy/national-accounts/australian-national-accounts-state-accounts/2022-23-financial-year" xr:uid="{6081F119-82EC-4E68-AA2D-B32458DA9C54}"/>
    <hyperlink ref="A11" location="Contents!A1" display="Back to contents" xr:uid="{49EFC936-36EB-47A1-A318-D222644AADCE}"/>
    <hyperlink ref="B3" r:id="rId2" display="https://www.abs.gov.au/statistics/labour/employment-and-unemployment/labour-force-australia/latest-release" xr:uid="{D1D9D4ED-5B67-4FA7-BDF1-40F16B08B6E5}"/>
    <hyperlink ref="B4" r:id="rId3" display="https://www.abs.gov.au/statistics/people/population/national-state-and-territory-population/latest-release" xr:uid="{F86A9C7C-6F11-4B66-A1CC-86F0FF698A7C}"/>
  </hyperlinks>
  <pageMargins left="0.7" right="0.7" top="0.75" bottom="0.75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2482-5713-429E-88BA-6512719CE3C6}">
  <sheetPr>
    <tabColor theme="3"/>
  </sheetPr>
  <dimension ref="A1:N70"/>
  <sheetViews>
    <sheetView workbookViewId="0">
      <selection activeCell="C7" sqref="C7"/>
    </sheetView>
  </sheetViews>
  <sheetFormatPr defaultColWidth="8.7109375" defaultRowHeight="15" x14ac:dyDescent="0.25"/>
  <cols>
    <col min="1" max="1" width="20.5703125" style="37" customWidth="1"/>
    <col min="2" max="4" width="12.5703125" style="37" customWidth="1"/>
    <col min="5" max="8" width="11" style="37" customWidth="1"/>
    <col min="9" max="9" width="20.85546875" style="37" customWidth="1"/>
    <col min="10" max="10" width="11" style="37" customWidth="1"/>
    <col min="11" max="12" width="8.7109375" style="37"/>
    <col min="13" max="21" width="10.42578125" style="37" customWidth="1"/>
    <col min="22" max="16384" width="8.7109375" style="37"/>
  </cols>
  <sheetData>
    <row r="1" spans="1:14" ht="18.75" x14ac:dyDescent="0.3">
      <c r="A1" s="88" t="s">
        <v>589</v>
      </c>
    </row>
    <row r="2" spans="1:14" x14ac:dyDescent="0.25">
      <c r="A2" s="49" t="s">
        <v>364</v>
      </c>
      <c r="B2" s="34" t="s">
        <v>617</v>
      </c>
    </row>
    <row r="3" spans="1:14" x14ac:dyDescent="0.25">
      <c r="A3" s="46" t="s">
        <v>492</v>
      </c>
      <c r="B3" s="37" t="s">
        <v>588</v>
      </c>
    </row>
    <row r="4" spans="1:14" x14ac:dyDescent="0.25">
      <c r="A4" s="46" t="s">
        <v>333</v>
      </c>
      <c r="B4" s="37" t="s">
        <v>510</v>
      </c>
    </row>
    <row r="5" spans="1:14" x14ac:dyDescent="0.25">
      <c r="A5" s="46" t="s">
        <v>456</v>
      </c>
      <c r="B5" s="37" t="s">
        <v>271</v>
      </c>
    </row>
    <row r="6" spans="1:14" x14ac:dyDescent="0.25">
      <c r="A6" s="46" t="s">
        <v>269</v>
      </c>
      <c r="B6" s="37" t="s">
        <v>587</v>
      </c>
    </row>
    <row r="7" spans="1:14" x14ac:dyDescent="0.25">
      <c r="A7" s="46" t="s">
        <v>270</v>
      </c>
      <c r="B7" s="37" t="s">
        <v>272</v>
      </c>
    </row>
    <row r="8" spans="1:14" x14ac:dyDescent="0.25">
      <c r="A8" s="46" t="s">
        <v>457</v>
      </c>
      <c r="B8" s="52" t="s">
        <v>458</v>
      </c>
    </row>
    <row r="9" spans="1:14" x14ac:dyDescent="0.25">
      <c r="A9" s="34" t="s">
        <v>701</v>
      </c>
      <c r="B9" s="52"/>
    </row>
    <row r="10" spans="1:14" x14ac:dyDescent="0.25">
      <c r="A10" s="43"/>
    </row>
    <row r="11" spans="1:14" x14ac:dyDescent="0.25">
      <c r="A11" s="49" t="s">
        <v>454</v>
      </c>
    </row>
    <row r="12" spans="1:14" ht="30" x14ac:dyDescent="0.25">
      <c r="B12" s="91" t="s">
        <v>302</v>
      </c>
      <c r="C12" s="91" t="s">
        <v>303</v>
      </c>
      <c r="D12" s="91" t="s">
        <v>70</v>
      </c>
      <c r="G12" s="70"/>
      <c r="H12" s="70"/>
      <c r="I12" s="70"/>
      <c r="L12" s="70"/>
      <c r="M12" s="70"/>
      <c r="N12" s="70"/>
    </row>
    <row r="13" spans="1:14" x14ac:dyDescent="0.25">
      <c r="A13" s="26" t="s">
        <v>7</v>
      </c>
      <c r="B13" s="14">
        <v>54.86</v>
      </c>
      <c r="C13" s="14">
        <v>132.43</v>
      </c>
      <c r="D13" s="14">
        <v>85.95</v>
      </c>
      <c r="F13" s="70"/>
      <c r="G13" s="14"/>
      <c r="H13" s="14"/>
      <c r="I13" s="14"/>
      <c r="K13" s="70"/>
      <c r="L13" s="14"/>
      <c r="M13" s="14"/>
      <c r="N13" s="14"/>
    </row>
    <row r="14" spans="1:14" x14ac:dyDescent="0.25">
      <c r="A14" s="26" t="s">
        <v>8</v>
      </c>
      <c r="B14" s="14">
        <v>55.83</v>
      </c>
      <c r="C14" s="14">
        <v>130.69</v>
      </c>
      <c r="D14" s="14">
        <v>86.28</v>
      </c>
      <c r="F14" s="70"/>
      <c r="G14" s="14"/>
      <c r="H14" s="14"/>
      <c r="I14" s="14"/>
      <c r="K14" s="70"/>
      <c r="L14" s="14"/>
      <c r="M14" s="14"/>
      <c r="N14" s="14"/>
    </row>
    <row r="15" spans="1:14" x14ac:dyDescent="0.25">
      <c r="A15" s="26" t="s">
        <v>9</v>
      </c>
      <c r="B15" s="14">
        <v>55.24</v>
      </c>
      <c r="C15" s="14">
        <v>129.80000000000001</v>
      </c>
      <c r="D15" s="14">
        <v>85.52</v>
      </c>
      <c r="F15" s="70"/>
      <c r="G15" s="14"/>
      <c r="H15" s="14"/>
      <c r="I15" s="14"/>
      <c r="K15" s="70"/>
      <c r="L15" s="14"/>
      <c r="M15" s="14"/>
      <c r="N15" s="14"/>
    </row>
    <row r="16" spans="1:14" x14ac:dyDescent="0.25">
      <c r="A16" s="26" t="s">
        <v>10</v>
      </c>
      <c r="B16" s="14">
        <v>56.22</v>
      </c>
      <c r="C16" s="14">
        <v>128.71</v>
      </c>
      <c r="D16" s="14">
        <v>85.95</v>
      </c>
      <c r="F16" s="70"/>
      <c r="G16" s="14"/>
      <c r="H16" s="14"/>
      <c r="I16" s="14"/>
      <c r="K16" s="70"/>
      <c r="L16" s="14"/>
      <c r="M16" s="14"/>
      <c r="N16" s="14"/>
    </row>
    <row r="17" spans="1:14" x14ac:dyDescent="0.25">
      <c r="A17" s="26" t="s">
        <v>11</v>
      </c>
      <c r="B17" s="14">
        <v>60.08</v>
      </c>
      <c r="C17" s="14">
        <v>134.59</v>
      </c>
      <c r="D17" s="14">
        <v>90.88</v>
      </c>
      <c r="F17" s="70"/>
      <c r="G17" s="14"/>
      <c r="H17" s="14"/>
      <c r="I17" s="14"/>
      <c r="K17" s="70"/>
      <c r="L17" s="14"/>
      <c r="M17" s="14"/>
      <c r="N17" s="14"/>
    </row>
    <row r="18" spans="1:14" x14ac:dyDescent="0.25">
      <c r="A18" s="26" t="s">
        <v>12</v>
      </c>
      <c r="B18" s="14">
        <v>61.21</v>
      </c>
      <c r="C18" s="14">
        <v>137.88</v>
      </c>
      <c r="D18" s="14">
        <v>92.83</v>
      </c>
      <c r="F18" s="70"/>
      <c r="G18" s="14"/>
      <c r="H18" s="14"/>
      <c r="I18" s="14"/>
      <c r="K18" s="70"/>
      <c r="L18" s="14"/>
      <c r="M18" s="14"/>
      <c r="N18" s="14"/>
    </row>
    <row r="19" spans="1:14" x14ac:dyDescent="0.25">
      <c r="A19" s="26" t="s">
        <v>13</v>
      </c>
      <c r="B19" s="14">
        <v>63.8</v>
      </c>
      <c r="C19" s="14">
        <v>138.93</v>
      </c>
      <c r="D19" s="14">
        <v>95.24</v>
      </c>
      <c r="F19" s="70"/>
      <c r="G19" s="14"/>
      <c r="H19" s="14"/>
      <c r="I19" s="14"/>
      <c r="K19" s="70"/>
      <c r="L19" s="14"/>
      <c r="M19" s="14"/>
      <c r="N19" s="14"/>
    </row>
    <row r="20" spans="1:14" x14ac:dyDescent="0.25">
      <c r="A20" s="26" t="s">
        <v>14</v>
      </c>
      <c r="B20" s="14">
        <v>62.96</v>
      </c>
      <c r="C20" s="14">
        <v>136.87</v>
      </c>
      <c r="D20" s="14">
        <v>93.91</v>
      </c>
      <c r="F20" s="70"/>
      <c r="G20" s="14"/>
      <c r="H20" s="14"/>
      <c r="I20" s="14"/>
      <c r="K20" s="70"/>
      <c r="L20" s="14"/>
      <c r="M20" s="14"/>
      <c r="N20" s="14"/>
    </row>
    <row r="21" spans="1:14" x14ac:dyDescent="0.25">
      <c r="A21" s="26" t="s">
        <v>15</v>
      </c>
      <c r="B21" s="14">
        <v>65.03</v>
      </c>
      <c r="C21" s="14">
        <v>135.12</v>
      </c>
      <c r="D21" s="14">
        <v>94.82</v>
      </c>
      <c r="F21" s="70"/>
      <c r="G21" s="14"/>
      <c r="H21" s="14"/>
      <c r="I21" s="14"/>
      <c r="K21" s="70"/>
      <c r="L21" s="14"/>
      <c r="M21" s="14"/>
      <c r="N21" s="14"/>
    </row>
    <row r="22" spans="1:14" x14ac:dyDescent="0.25">
      <c r="A22" s="26" t="s">
        <v>16</v>
      </c>
      <c r="B22" s="14">
        <v>68.150000000000006</v>
      </c>
      <c r="C22" s="14">
        <v>133.66999999999999</v>
      </c>
      <c r="D22" s="14">
        <v>96.39</v>
      </c>
      <c r="F22" s="70"/>
      <c r="G22" s="14"/>
      <c r="H22" s="14"/>
      <c r="I22" s="14"/>
      <c r="K22" s="70"/>
      <c r="L22" s="14"/>
      <c r="M22" s="14"/>
      <c r="N22" s="14"/>
    </row>
    <row r="23" spans="1:14" x14ac:dyDescent="0.25">
      <c r="A23" s="26" t="s">
        <v>17</v>
      </c>
      <c r="B23" s="14">
        <v>68.62</v>
      </c>
      <c r="C23" s="14">
        <v>128.63999999999999</v>
      </c>
      <c r="D23" s="14">
        <v>94.8</v>
      </c>
      <c r="F23" s="70"/>
      <c r="G23" s="14"/>
      <c r="H23" s="14"/>
      <c r="I23" s="14"/>
      <c r="K23" s="70"/>
      <c r="L23" s="14"/>
      <c r="M23" s="14"/>
      <c r="N23" s="14"/>
    </row>
    <row r="24" spans="1:14" x14ac:dyDescent="0.25">
      <c r="A24" s="26" t="s">
        <v>18</v>
      </c>
      <c r="B24" s="14">
        <v>70.34</v>
      </c>
      <c r="C24" s="14">
        <v>123.45</v>
      </c>
      <c r="D24" s="14">
        <v>93.94</v>
      </c>
      <c r="F24" s="70"/>
      <c r="G24" s="14"/>
      <c r="H24" s="14"/>
      <c r="I24" s="14"/>
      <c r="K24" s="70"/>
      <c r="L24" s="14"/>
      <c r="M24" s="14"/>
      <c r="N24" s="14"/>
    </row>
    <row r="25" spans="1:14" x14ac:dyDescent="0.25">
      <c r="A25" s="26" t="s">
        <v>19</v>
      </c>
      <c r="B25" s="14">
        <v>76.98</v>
      </c>
      <c r="C25" s="14">
        <v>120.51</v>
      </c>
      <c r="D25" s="14">
        <v>96.85</v>
      </c>
      <c r="F25" s="70"/>
      <c r="G25" s="14"/>
      <c r="H25" s="14"/>
      <c r="I25" s="14"/>
      <c r="K25" s="70"/>
      <c r="L25" s="14"/>
      <c r="M25" s="14"/>
      <c r="N25" s="14"/>
    </row>
    <row r="26" spans="1:14" x14ac:dyDescent="0.25">
      <c r="A26" s="26" t="s">
        <v>20</v>
      </c>
      <c r="B26" s="14">
        <v>76.28</v>
      </c>
      <c r="C26" s="14">
        <v>114.8</v>
      </c>
      <c r="D26" s="14">
        <v>93.93</v>
      </c>
      <c r="F26" s="70"/>
      <c r="G26" s="14"/>
      <c r="H26" s="14"/>
      <c r="I26" s="14"/>
      <c r="K26" s="70"/>
      <c r="L26" s="14"/>
      <c r="M26" s="14"/>
      <c r="N26" s="14"/>
    </row>
    <row r="27" spans="1:14" x14ac:dyDescent="0.25">
      <c r="A27" s="26" t="s">
        <v>21</v>
      </c>
      <c r="B27" s="14">
        <v>81.040000000000006</v>
      </c>
      <c r="C27" s="14">
        <v>111.32</v>
      </c>
      <c r="D27" s="14">
        <v>94.86</v>
      </c>
      <c r="F27" s="70"/>
      <c r="G27" s="14"/>
      <c r="H27" s="14"/>
      <c r="I27" s="14"/>
      <c r="K27" s="70"/>
      <c r="L27" s="14"/>
      <c r="M27" s="14"/>
      <c r="N27" s="14"/>
    </row>
    <row r="28" spans="1:14" x14ac:dyDescent="0.25">
      <c r="A28" s="26" t="s">
        <v>22</v>
      </c>
      <c r="B28" s="14">
        <v>84.24</v>
      </c>
      <c r="C28" s="14">
        <v>106.22</v>
      </c>
      <c r="D28" s="14">
        <v>94.27</v>
      </c>
      <c r="F28" s="70"/>
      <c r="G28" s="14"/>
      <c r="H28" s="14"/>
      <c r="I28" s="14"/>
      <c r="K28" s="70"/>
      <c r="L28" s="14"/>
      <c r="M28" s="14"/>
      <c r="N28" s="14"/>
    </row>
    <row r="29" spans="1:14" x14ac:dyDescent="0.25">
      <c r="A29" s="26" t="s">
        <v>23</v>
      </c>
      <c r="B29" s="14">
        <v>91.86</v>
      </c>
      <c r="C29" s="14">
        <v>104.97</v>
      </c>
      <c r="D29" s="14">
        <v>97.66</v>
      </c>
      <c r="F29" s="70"/>
      <c r="G29" s="14"/>
      <c r="H29" s="14"/>
      <c r="I29" s="14"/>
      <c r="K29" s="70"/>
      <c r="L29" s="14"/>
      <c r="M29" s="14"/>
      <c r="N29" s="14"/>
    </row>
    <row r="30" spans="1:14" x14ac:dyDescent="0.25">
      <c r="A30" s="26" t="s">
        <v>24</v>
      </c>
      <c r="B30" s="14">
        <v>93.67</v>
      </c>
      <c r="C30" s="14">
        <v>102.99</v>
      </c>
      <c r="D30" s="14">
        <v>97.65</v>
      </c>
      <c r="F30" s="70"/>
      <c r="G30" s="14"/>
      <c r="H30" s="14"/>
      <c r="I30" s="14"/>
      <c r="K30" s="70"/>
      <c r="L30" s="14"/>
      <c r="M30" s="14"/>
      <c r="N30" s="14"/>
    </row>
    <row r="31" spans="1:14" x14ac:dyDescent="0.25">
      <c r="A31" s="26" t="s">
        <v>25</v>
      </c>
      <c r="B31" s="14">
        <v>99.06</v>
      </c>
      <c r="C31" s="14">
        <v>100.82</v>
      </c>
      <c r="D31" s="14">
        <v>99.6</v>
      </c>
      <c r="F31" s="70"/>
      <c r="G31" s="14"/>
      <c r="H31" s="14"/>
      <c r="I31" s="14"/>
      <c r="K31" s="70"/>
      <c r="L31" s="14"/>
      <c r="M31" s="14"/>
      <c r="N31" s="14"/>
    </row>
    <row r="32" spans="1:14" x14ac:dyDescent="0.25">
      <c r="A32" s="26" t="s">
        <v>26</v>
      </c>
      <c r="B32" s="14">
        <v>96.93</v>
      </c>
      <c r="C32" s="14">
        <v>96.36</v>
      </c>
      <c r="D32" s="14">
        <v>96.33</v>
      </c>
      <c r="F32" s="70"/>
      <c r="G32" s="14"/>
      <c r="H32" s="14"/>
      <c r="I32" s="14"/>
      <c r="K32" s="70"/>
      <c r="L32" s="14"/>
      <c r="M32" s="14"/>
      <c r="N32" s="14"/>
    </row>
    <row r="33" spans="1:14" x14ac:dyDescent="0.25">
      <c r="A33" s="26" t="s">
        <v>27</v>
      </c>
      <c r="B33" s="14">
        <v>99.3</v>
      </c>
      <c r="C33" s="14">
        <v>97.37</v>
      </c>
      <c r="D33" s="14">
        <v>97.98</v>
      </c>
      <c r="F33" s="70"/>
      <c r="G33" s="14"/>
      <c r="H33" s="14"/>
      <c r="I33" s="14"/>
      <c r="K33" s="70"/>
      <c r="L33" s="14"/>
      <c r="M33" s="14"/>
      <c r="N33" s="14"/>
    </row>
    <row r="34" spans="1:14" x14ac:dyDescent="0.25">
      <c r="A34" s="26" t="s">
        <v>28</v>
      </c>
      <c r="B34" s="14">
        <v>99</v>
      </c>
      <c r="C34" s="14">
        <v>98.42</v>
      </c>
      <c r="D34" s="14">
        <v>98.44</v>
      </c>
      <c r="F34" s="70"/>
      <c r="G34" s="14"/>
      <c r="H34" s="14"/>
      <c r="I34" s="14"/>
      <c r="K34" s="70"/>
      <c r="L34" s="14"/>
      <c r="M34" s="14"/>
      <c r="N34" s="14"/>
    </row>
    <row r="35" spans="1:14" x14ac:dyDescent="0.25">
      <c r="A35" s="26" t="s">
        <v>29</v>
      </c>
      <c r="B35" s="14">
        <v>101.27</v>
      </c>
      <c r="C35" s="14">
        <v>98.41</v>
      </c>
      <c r="D35" s="14">
        <v>99.31</v>
      </c>
      <c r="F35" s="70"/>
      <c r="G35" s="14"/>
      <c r="H35" s="14"/>
      <c r="I35" s="14"/>
      <c r="K35" s="70"/>
      <c r="L35" s="14"/>
      <c r="M35" s="14"/>
      <c r="N35" s="14"/>
    </row>
    <row r="36" spans="1:14" x14ac:dyDescent="0.25">
      <c r="A36" s="26" t="s">
        <v>30</v>
      </c>
      <c r="B36" s="14">
        <v>104.17</v>
      </c>
      <c r="C36" s="14">
        <v>99.29</v>
      </c>
      <c r="D36" s="14">
        <v>100.88</v>
      </c>
      <c r="F36" s="70"/>
      <c r="G36" s="14"/>
      <c r="H36" s="14"/>
      <c r="I36" s="14"/>
      <c r="K36" s="70"/>
      <c r="L36" s="14"/>
      <c r="M36" s="14"/>
      <c r="N36" s="14"/>
    </row>
    <row r="37" spans="1:14" x14ac:dyDescent="0.25">
      <c r="A37" s="26" t="s">
        <v>31</v>
      </c>
      <c r="B37" s="14">
        <v>100</v>
      </c>
      <c r="C37" s="14">
        <v>100</v>
      </c>
      <c r="D37" s="14">
        <v>100</v>
      </c>
      <c r="F37" s="70"/>
      <c r="G37" s="14"/>
      <c r="H37" s="14"/>
      <c r="I37" s="14"/>
      <c r="K37" s="70"/>
      <c r="L37" s="14"/>
      <c r="M37" s="14"/>
      <c r="N37" s="14"/>
    </row>
    <row r="38" spans="1:14" x14ac:dyDescent="0.25">
      <c r="A38" s="26" t="s">
        <v>32</v>
      </c>
      <c r="B38" s="14">
        <v>99.6</v>
      </c>
      <c r="C38" s="14">
        <v>102.81</v>
      </c>
      <c r="D38" s="14">
        <v>101.72</v>
      </c>
      <c r="F38" s="70"/>
      <c r="G38" s="14"/>
      <c r="H38" s="14"/>
      <c r="I38" s="14"/>
      <c r="K38" s="70"/>
      <c r="L38" s="14"/>
      <c r="M38" s="14"/>
      <c r="N38" s="14"/>
    </row>
    <row r="40" spans="1:14" x14ac:dyDescent="0.25">
      <c r="A40" s="46" t="s">
        <v>459</v>
      </c>
    </row>
    <row r="41" spans="1:14" x14ac:dyDescent="0.25">
      <c r="A41" s="37" t="s">
        <v>494</v>
      </c>
    </row>
    <row r="43" spans="1:14" x14ac:dyDescent="0.25">
      <c r="A43" s="46" t="s">
        <v>455</v>
      </c>
    </row>
    <row r="44" spans="1:14" ht="30" x14ac:dyDescent="0.25">
      <c r="B44" s="91" t="s">
        <v>302</v>
      </c>
      <c r="C44" s="91" t="s">
        <v>303</v>
      </c>
      <c r="D44" s="91" t="s">
        <v>70</v>
      </c>
    </row>
    <row r="45" spans="1:14" x14ac:dyDescent="0.25">
      <c r="B45" s="70" t="s">
        <v>226</v>
      </c>
      <c r="C45" s="70" t="s">
        <v>226</v>
      </c>
      <c r="D45" s="70" t="s">
        <v>226</v>
      </c>
    </row>
    <row r="46" spans="1:14" x14ac:dyDescent="0.25">
      <c r="A46" s="26" t="s">
        <v>8</v>
      </c>
      <c r="B46" s="14">
        <f>(B14/B13-1)*100</f>
        <v>1.768137076193943</v>
      </c>
      <c r="C46" s="14">
        <f t="shared" ref="C46:D46" si="0">(C14/C13-1)*100</f>
        <v>-1.3139016839084916</v>
      </c>
      <c r="D46" s="14">
        <f t="shared" si="0"/>
        <v>0.38394415357765332</v>
      </c>
    </row>
    <row r="47" spans="1:14" x14ac:dyDescent="0.25">
      <c r="A47" s="26" t="s">
        <v>9</v>
      </c>
      <c r="B47" s="14">
        <f t="shared" ref="B47:D47" si="1">(B15/B14-1)*100</f>
        <v>-1.0567795092244259</v>
      </c>
      <c r="C47" s="14">
        <f t="shared" si="1"/>
        <v>-0.68100084168641883</v>
      </c>
      <c r="D47" s="14">
        <f t="shared" si="1"/>
        <v>-0.88085303662495118</v>
      </c>
    </row>
    <row r="48" spans="1:14" x14ac:dyDescent="0.25">
      <c r="A48" s="26" t="s">
        <v>10</v>
      </c>
      <c r="B48" s="14">
        <f t="shared" ref="B48:D48" si="2">(B16/B15-1)*100</f>
        <v>1.774076755973919</v>
      </c>
      <c r="C48" s="14">
        <f t="shared" si="2"/>
        <v>-0.83975346687211738</v>
      </c>
      <c r="D48" s="14">
        <f t="shared" si="2"/>
        <v>0.50280636108512855</v>
      </c>
    </row>
    <row r="49" spans="1:4" x14ac:dyDescent="0.25">
      <c r="A49" s="26" t="s">
        <v>11</v>
      </c>
      <c r="B49" s="14">
        <f t="shared" ref="B49:D49" si="3">(B17/B16-1)*100</f>
        <v>6.8658840270366506</v>
      </c>
      <c r="C49" s="14">
        <f t="shared" si="3"/>
        <v>4.5684096029834365</v>
      </c>
      <c r="D49" s="14">
        <f t="shared" si="3"/>
        <v>5.7358929610238363</v>
      </c>
    </row>
    <row r="50" spans="1:4" x14ac:dyDescent="0.25">
      <c r="A50" s="26" t="s">
        <v>12</v>
      </c>
      <c r="B50" s="14">
        <f t="shared" ref="B50:D50" si="4">(B18/B17-1)*100</f>
        <v>1.8808255659121143</v>
      </c>
      <c r="C50" s="14">
        <f t="shared" si="4"/>
        <v>2.4444609554944652</v>
      </c>
      <c r="D50" s="14">
        <f t="shared" si="4"/>
        <v>2.1456866197183233</v>
      </c>
    </row>
    <row r="51" spans="1:4" x14ac:dyDescent="0.25">
      <c r="A51" s="26" t="s">
        <v>13</v>
      </c>
      <c r="B51" s="14">
        <f t="shared" ref="B51:D51" si="5">(B19/B18-1)*100</f>
        <v>4.2313347492239695</v>
      </c>
      <c r="C51" s="14">
        <f t="shared" si="5"/>
        <v>0.76153176675370915</v>
      </c>
      <c r="D51" s="14">
        <f t="shared" si="5"/>
        <v>2.596143488096514</v>
      </c>
    </row>
    <row r="52" spans="1:4" x14ac:dyDescent="0.25">
      <c r="A52" s="26" t="s">
        <v>14</v>
      </c>
      <c r="B52" s="14">
        <f t="shared" ref="B52:D52" si="6">(B20/B19-1)*100</f>
        <v>-1.3166144200626895</v>
      </c>
      <c r="C52" s="14">
        <f t="shared" si="6"/>
        <v>-1.4827611027136034</v>
      </c>
      <c r="D52" s="14">
        <f t="shared" si="6"/>
        <v>-1.3964720705585854</v>
      </c>
    </row>
    <row r="53" spans="1:4" x14ac:dyDescent="0.25">
      <c r="A53" s="26" t="s">
        <v>15</v>
      </c>
      <c r="B53" s="14">
        <f t="shared" ref="B53:D53" si="7">(B21/B20-1)*100</f>
        <v>3.28780177890724</v>
      </c>
      <c r="C53" s="14">
        <f t="shared" si="7"/>
        <v>-1.2785855191057238</v>
      </c>
      <c r="D53" s="14">
        <f t="shared" si="7"/>
        <v>0.96901288467681201</v>
      </c>
    </row>
    <row r="54" spans="1:4" x14ac:dyDescent="0.25">
      <c r="A54" s="26" t="s">
        <v>16</v>
      </c>
      <c r="B54" s="14">
        <f t="shared" ref="B54:D54" si="8">(B22/B21-1)*100</f>
        <v>4.797785637398122</v>
      </c>
      <c r="C54" s="14">
        <f t="shared" si="8"/>
        <v>-1.0731201894612297</v>
      </c>
      <c r="D54" s="14">
        <f t="shared" si="8"/>
        <v>1.6557688251423786</v>
      </c>
    </row>
    <row r="55" spans="1:4" x14ac:dyDescent="0.25">
      <c r="A55" s="26" t="s">
        <v>17</v>
      </c>
      <c r="B55" s="14">
        <f t="shared" ref="B55:D55" si="9">(B23/B22-1)*100</f>
        <v>0.68965517241379448</v>
      </c>
      <c r="C55" s="14">
        <f t="shared" si="9"/>
        <v>-3.7629984289668572</v>
      </c>
      <c r="D55" s="14">
        <f t="shared" si="9"/>
        <v>-1.6495487083722393</v>
      </c>
    </row>
    <row r="56" spans="1:4" x14ac:dyDescent="0.25">
      <c r="A56" s="26" t="s">
        <v>18</v>
      </c>
      <c r="B56" s="14">
        <f t="shared" ref="B56:D56" si="10">(B24/B23-1)*100</f>
        <v>2.5065578548528089</v>
      </c>
      <c r="C56" s="14">
        <f t="shared" si="10"/>
        <v>-4.0345149253731227</v>
      </c>
      <c r="D56" s="14">
        <f t="shared" si="10"/>
        <v>-0.90717299578059185</v>
      </c>
    </row>
    <row r="57" spans="1:4" x14ac:dyDescent="0.25">
      <c r="A57" s="26" t="s">
        <v>19</v>
      </c>
      <c r="B57" s="14">
        <f t="shared" ref="B57:D57" si="11">(B25/B24-1)*100</f>
        <v>9.4398635200454883</v>
      </c>
      <c r="C57" s="14">
        <f t="shared" si="11"/>
        <v>-2.3815309842041277</v>
      </c>
      <c r="D57" s="14">
        <f t="shared" si="11"/>
        <v>3.097721950180965</v>
      </c>
    </row>
    <row r="58" spans="1:4" x14ac:dyDescent="0.25">
      <c r="A58" s="26" t="s">
        <v>20</v>
      </c>
      <c r="B58" s="14">
        <f t="shared" ref="B58:D58" si="12">(B26/B25-1)*100</f>
        <v>-0.90932709794752098</v>
      </c>
      <c r="C58" s="14">
        <f t="shared" si="12"/>
        <v>-4.7381960003319286</v>
      </c>
      <c r="D58" s="14">
        <f t="shared" si="12"/>
        <v>-3.0149716055756226</v>
      </c>
    </row>
    <row r="59" spans="1:4" x14ac:dyDescent="0.25">
      <c r="A59" s="26" t="s">
        <v>21</v>
      </c>
      <c r="B59" s="14">
        <f t="shared" ref="B59:D59" si="13">(B27/B26-1)*100</f>
        <v>6.2401678028316754</v>
      </c>
      <c r="C59" s="14">
        <f t="shared" si="13"/>
        <v>-3.0313588850174211</v>
      </c>
      <c r="D59" s="14">
        <f t="shared" si="13"/>
        <v>0.99009900990099098</v>
      </c>
    </row>
    <row r="60" spans="1:4" x14ac:dyDescent="0.25">
      <c r="A60" s="26" t="s">
        <v>22</v>
      </c>
      <c r="B60" s="14">
        <f t="shared" ref="B60:D60" si="14">(B28/B27-1)*100</f>
        <v>3.948667324777877</v>
      </c>
      <c r="C60" s="14">
        <f t="shared" si="14"/>
        <v>-4.5813869924541839</v>
      </c>
      <c r="D60" s="14">
        <f t="shared" si="14"/>
        <v>-0.62196921779464898</v>
      </c>
    </row>
    <row r="61" spans="1:4" x14ac:dyDescent="0.25">
      <c r="A61" s="26" t="s">
        <v>23</v>
      </c>
      <c r="B61" s="14">
        <f t="shared" ref="B61:D61" si="15">(B29/B28-1)*100</f>
        <v>9.0455840455840431</v>
      </c>
      <c r="C61" s="14">
        <f t="shared" si="15"/>
        <v>-1.1768028619845605</v>
      </c>
      <c r="D61" s="14">
        <f t="shared" si="15"/>
        <v>3.5960538877691794</v>
      </c>
    </row>
    <row r="62" spans="1:4" x14ac:dyDescent="0.25">
      <c r="A62" s="26" t="s">
        <v>24</v>
      </c>
      <c r="B62" s="14">
        <f t="shared" ref="B62:D62" si="16">(B30/B29-1)*100</f>
        <v>1.9703897234922829</v>
      </c>
      <c r="C62" s="14">
        <f t="shared" si="16"/>
        <v>-1.8862532152043476</v>
      </c>
      <c r="D62" s="14">
        <f t="shared" si="16"/>
        <v>-1.0239606799089529E-2</v>
      </c>
    </row>
    <row r="63" spans="1:4" x14ac:dyDescent="0.25">
      <c r="A63" s="26" t="s">
        <v>25</v>
      </c>
      <c r="B63" s="14">
        <f t="shared" ref="B63:D63" si="17">(B31/B30-1)*100</f>
        <v>5.7542436212234538</v>
      </c>
      <c r="C63" s="14">
        <f t="shared" si="17"/>
        <v>-2.1070006796776397</v>
      </c>
      <c r="D63" s="14">
        <f t="shared" si="17"/>
        <v>1.9969278033794113</v>
      </c>
    </row>
    <row r="64" spans="1:4" x14ac:dyDescent="0.25">
      <c r="A64" s="26" t="s">
        <v>26</v>
      </c>
      <c r="B64" s="14">
        <f t="shared" ref="B64:D64" si="18">(B32/B31-1)*100</f>
        <v>-2.1502119927316765</v>
      </c>
      <c r="C64" s="14">
        <f t="shared" si="18"/>
        <v>-4.4237254512993429</v>
      </c>
      <c r="D64" s="14">
        <f t="shared" si="18"/>
        <v>-3.2831325301204806</v>
      </c>
    </row>
    <row r="65" spans="1:4" x14ac:dyDescent="0.25">
      <c r="A65" s="26" t="s">
        <v>27</v>
      </c>
      <c r="B65" s="14">
        <f t="shared" ref="B65:D65" si="19">(B33/B32-1)*100</f>
        <v>2.4450634478489608</v>
      </c>
      <c r="C65" s="14">
        <f t="shared" si="19"/>
        <v>1.0481527604815355</v>
      </c>
      <c r="D65" s="14">
        <f t="shared" si="19"/>
        <v>1.7128620367486747</v>
      </c>
    </row>
    <row r="66" spans="1:4" x14ac:dyDescent="0.25">
      <c r="A66" s="26" t="s">
        <v>28</v>
      </c>
      <c r="B66" s="14">
        <f t="shared" ref="B66:D66" si="20">(B34/B33-1)*100</f>
        <v>-0.30211480362537513</v>
      </c>
      <c r="C66" s="14">
        <f t="shared" si="20"/>
        <v>1.078360891444996</v>
      </c>
      <c r="D66" s="14">
        <f t="shared" si="20"/>
        <v>0.46948356807510194</v>
      </c>
    </row>
    <row r="67" spans="1:4" x14ac:dyDescent="0.25">
      <c r="A67" s="26" t="s">
        <v>29</v>
      </c>
      <c r="B67" s="14">
        <f t="shared" ref="B67:D67" si="21">(B35/B34-1)*100</f>
        <v>2.2929292929292799</v>
      </c>
      <c r="C67" s="14">
        <f t="shared" si="21"/>
        <v>-1.0160536476333526E-2</v>
      </c>
      <c r="D67" s="14">
        <f t="shared" si="21"/>
        <v>0.88378707842340365</v>
      </c>
    </row>
    <row r="68" spans="1:4" x14ac:dyDescent="0.25">
      <c r="A68" s="26" t="s">
        <v>30</v>
      </c>
      <c r="B68" s="14">
        <f t="shared" ref="B68:D68" si="22">(B36/B35-1)*100</f>
        <v>2.8636318751851464</v>
      </c>
      <c r="C68" s="14">
        <f t="shared" si="22"/>
        <v>0.89421806726959208</v>
      </c>
      <c r="D68" s="14">
        <f t="shared" si="22"/>
        <v>1.58090826704258</v>
      </c>
    </row>
    <row r="69" spans="1:4" x14ac:dyDescent="0.25">
      <c r="A69" s="26" t="s">
        <v>31</v>
      </c>
      <c r="B69" s="14">
        <f t="shared" ref="B69:D69" si="23">(B37/B36-1)*100</f>
        <v>-4.0030719016991512</v>
      </c>
      <c r="C69" s="14">
        <f t="shared" si="23"/>
        <v>0.7150770470339296</v>
      </c>
      <c r="D69" s="14">
        <f t="shared" si="23"/>
        <v>-0.87232355273592077</v>
      </c>
    </row>
    <row r="70" spans="1:4" x14ac:dyDescent="0.25">
      <c r="A70" s="26" t="s">
        <v>32</v>
      </c>
      <c r="B70" s="14">
        <f t="shared" ref="B70:D70" si="24">(B38/B37-1)*100</f>
        <v>-0.40000000000000036</v>
      </c>
      <c r="C70" s="14">
        <f t="shared" si="24"/>
        <v>2.8100000000000014</v>
      </c>
      <c r="D70" s="14">
        <f t="shared" si="24"/>
        <v>1.7199999999999882</v>
      </c>
    </row>
  </sheetData>
  <hyperlinks>
    <hyperlink ref="B2" r:id="rId1" display="https://www.abs.gov.au/statistics/industry/industry-overview/estimates-industry-multifactor-productivity/latest-release" xr:uid="{A0490FE3-F668-4439-A749-306FD362B748}"/>
    <hyperlink ref="A9" location="Contents!A1" display="Back to contents" xr:uid="{1CAF1323-72CA-4B26-B0BF-F68E1D7AAE44}"/>
  </hyperlinks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59B1-0219-46A4-ACEC-E4AE550E8185}">
  <sheetPr>
    <tabColor theme="3"/>
  </sheetPr>
  <dimension ref="A1:T83"/>
  <sheetViews>
    <sheetView workbookViewId="0">
      <selection activeCell="C20" sqref="C20"/>
    </sheetView>
  </sheetViews>
  <sheetFormatPr defaultColWidth="8.7109375" defaultRowHeight="15" x14ac:dyDescent="0.25"/>
  <cols>
    <col min="1" max="1" width="20.42578125" style="37" customWidth="1"/>
    <col min="2" max="8" width="11" style="37" customWidth="1"/>
    <col min="9" max="9" width="20.85546875" style="37" customWidth="1"/>
    <col min="10" max="10" width="11" style="37" customWidth="1"/>
    <col min="11" max="12" width="8.7109375" style="37"/>
    <col min="13" max="21" width="10.42578125" style="37" customWidth="1"/>
    <col min="22" max="16384" width="8.7109375" style="37"/>
  </cols>
  <sheetData>
    <row r="1" spans="1:20" ht="18.75" x14ac:dyDescent="0.3">
      <c r="A1" s="88" t="s">
        <v>590</v>
      </c>
    </row>
    <row r="2" spans="1:20" x14ac:dyDescent="0.25">
      <c r="A2" s="49" t="s">
        <v>364</v>
      </c>
      <c r="B2" s="34" t="s">
        <v>610</v>
      </c>
    </row>
    <row r="3" spans="1:20" x14ac:dyDescent="0.25">
      <c r="A3" s="49"/>
      <c r="B3" s="34" t="s">
        <v>618</v>
      </c>
    </row>
    <row r="4" spans="1:20" x14ac:dyDescent="0.25">
      <c r="A4" s="46" t="s">
        <v>492</v>
      </c>
      <c r="B4" s="37" t="s">
        <v>591</v>
      </c>
    </row>
    <row r="5" spans="1:20" x14ac:dyDescent="0.25">
      <c r="A5" s="46" t="s">
        <v>333</v>
      </c>
      <c r="B5" s="37" t="s">
        <v>510</v>
      </c>
    </row>
    <row r="6" spans="1:20" x14ac:dyDescent="0.25">
      <c r="A6" s="46" t="s">
        <v>456</v>
      </c>
      <c r="B6" s="37" t="s">
        <v>271</v>
      </c>
    </row>
    <row r="7" spans="1:20" x14ac:dyDescent="0.25">
      <c r="A7" s="46" t="s">
        <v>269</v>
      </c>
      <c r="B7" s="37" t="s">
        <v>587</v>
      </c>
    </row>
    <row r="8" spans="1:20" x14ac:dyDescent="0.25">
      <c r="A8" s="46" t="s">
        <v>270</v>
      </c>
      <c r="B8" s="37" t="s">
        <v>272</v>
      </c>
    </row>
    <row r="9" spans="1:20" x14ac:dyDescent="0.25">
      <c r="A9" s="46" t="s">
        <v>457</v>
      </c>
      <c r="B9" s="52" t="s">
        <v>458</v>
      </c>
    </row>
    <row r="10" spans="1:20" x14ac:dyDescent="0.25">
      <c r="A10" s="34" t="s">
        <v>701</v>
      </c>
      <c r="B10" s="52"/>
    </row>
    <row r="11" spans="1:20" x14ac:dyDescent="0.25">
      <c r="A11" s="43"/>
    </row>
    <row r="12" spans="1:20" x14ac:dyDescent="0.25">
      <c r="A12" s="49" t="s">
        <v>454</v>
      </c>
    </row>
    <row r="13" spans="1:20" ht="30" x14ac:dyDescent="0.25">
      <c r="B13" s="91" t="s">
        <v>250</v>
      </c>
      <c r="C13" s="91" t="s">
        <v>273</v>
      </c>
      <c r="M13" s="70"/>
      <c r="N13" s="70"/>
      <c r="O13" s="70"/>
      <c r="P13" s="70"/>
      <c r="R13" s="70"/>
      <c r="S13" s="70"/>
      <c r="T13" s="70"/>
    </row>
    <row r="14" spans="1:20" x14ac:dyDescent="0.25">
      <c r="A14" s="26" t="s">
        <v>2</v>
      </c>
      <c r="B14" s="14">
        <f t="shared" ref="B14:C44" si="0">(B53/B52-1)*100</f>
        <v>1.600328762844816</v>
      </c>
      <c r="C14" s="14">
        <f t="shared" si="0"/>
        <v>1.002860239712744</v>
      </c>
      <c r="M14" s="14"/>
      <c r="N14" s="14"/>
      <c r="O14" s="14"/>
      <c r="P14" s="14"/>
      <c r="R14" s="14"/>
      <c r="S14" s="14"/>
      <c r="T14" s="14"/>
    </row>
    <row r="15" spans="1:20" x14ac:dyDescent="0.25">
      <c r="A15" s="26" t="s">
        <v>3</v>
      </c>
      <c r="B15" s="14">
        <f t="shared" si="0"/>
        <v>1.5617278309689286</v>
      </c>
      <c r="C15" s="14">
        <f t="shared" si="0"/>
        <v>1.2750255513540365</v>
      </c>
      <c r="M15" s="14"/>
      <c r="N15" s="14"/>
      <c r="O15" s="14"/>
      <c r="P15" s="14"/>
      <c r="R15" s="14"/>
      <c r="S15" s="14"/>
      <c r="T15" s="14"/>
    </row>
    <row r="16" spans="1:20" x14ac:dyDescent="0.25">
      <c r="A16" s="26" t="s">
        <v>4</v>
      </c>
      <c r="B16" s="14">
        <f t="shared" si="0"/>
        <v>1.4601345624398299</v>
      </c>
      <c r="C16" s="14">
        <f t="shared" si="0"/>
        <v>1.73828992321301</v>
      </c>
      <c r="M16" s="14"/>
      <c r="N16" s="14"/>
      <c r="O16" s="14"/>
      <c r="P16" s="14"/>
      <c r="R16" s="14"/>
      <c r="S16" s="14"/>
      <c r="T16" s="14"/>
    </row>
    <row r="17" spans="1:20" x14ac:dyDescent="0.25">
      <c r="A17" s="26" t="s">
        <v>5</v>
      </c>
      <c r="B17" s="14">
        <f t="shared" si="0"/>
        <v>1.6207830070605667</v>
      </c>
      <c r="C17" s="14">
        <f t="shared" si="0"/>
        <v>1.3396183713834997</v>
      </c>
      <c r="M17" s="14"/>
      <c r="N17" s="14"/>
      <c r="O17" s="14"/>
      <c r="P17" s="14"/>
      <c r="R17" s="14"/>
      <c r="S17" s="14"/>
      <c r="T17" s="14"/>
    </row>
    <row r="18" spans="1:20" x14ac:dyDescent="0.25">
      <c r="A18" s="26" t="s">
        <v>6</v>
      </c>
      <c r="B18" s="14">
        <f t="shared" si="0"/>
        <v>1.5963388188035665</v>
      </c>
      <c r="C18" s="14">
        <f t="shared" si="0"/>
        <v>1.6502088291588723</v>
      </c>
      <c r="M18" s="14"/>
      <c r="N18" s="14"/>
      <c r="O18" s="14"/>
      <c r="P18" s="14"/>
      <c r="R18" s="14"/>
      <c r="S18" s="14"/>
      <c r="T18" s="14"/>
    </row>
    <row r="19" spans="1:20" x14ac:dyDescent="0.25">
      <c r="A19" s="26" t="s">
        <v>7</v>
      </c>
      <c r="B19" s="14">
        <f t="shared" si="0"/>
        <v>3.3815141738123389</v>
      </c>
      <c r="C19" s="14">
        <f t="shared" si="0"/>
        <v>2.1808738504341951</v>
      </c>
      <c r="M19" s="14"/>
      <c r="N19" s="14"/>
      <c r="O19" s="14"/>
      <c r="P19" s="14"/>
      <c r="R19" s="14"/>
      <c r="S19" s="14"/>
      <c r="T19" s="14"/>
    </row>
    <row r="20" spans="1:20" x14ac:dyDescent="0.25">
      <c r="A20" s="26" t="s">
        <v>8</v>
      </c>
      <c r="B20" s="14">
        <f t="shared" si="0"/>
        <v>1.5499296982406596</v>
      </c>
      <c r="C20" s="14">
        <f t="shared" si="0"/>
        <v>2.1034667086632597</v>
      </c>
      <c r="M20" s="14"/>
      <c r="N20" s="14"/>
      <c r="O20" s="14"/>
      <c r="P20" s="14"/>
      <c r="R20" s="14"/>
      <c r="S20" s="14"/>
      <c r="T20" s="14"/>
    </row>
    <row r="21" spans="1:20" x14ac:dyDescent="0.25">
      <c r="A21" s="26" t="s">
        <v>9</v>
      </c>
      <c r="B21" s="14">
        <f t="shared" si="0"/>
        <v>1.2869742266322648</v>
      </c>
      <c r="C21" s="14">
        <f t="shared" si="0"/>
        <v>2.2716708484360471</v>
      </c>
      <c r="M21" s="14"/>
      <c r="N21" s="14"/>
      <c r="O21" s="14"/>
      <c r="P21" s="14"/>
      <c r="R21" s="14"/>
      <c r="S21" s="14"/>
      <c r="T21" s="14"/>
    </row>
    <row r="22" spans="1:20" x14ac:dyDescent="0.25">
      <c r="A22" s="26" t="s">
        <v>10</v>
      </c>
      <c r="B22" s="14">
        <f t="shared" si="0"/>
        <v>0.29703502253972669</v>
      </c>
      <c r="C22" s="14">
        <f t="shared" si="0"/>
        <v>1.0707083777887982</v>
      </c>
      <c r="M22" s="14"/>
      <c r="N22" s="14"/>
      <c r="O22" s="14"/>
      <c r="P22" s="14"/>
      <c r="R22" s="14"/>
      <c r="S22" s="14"/>
      <c r="T22" s="14"/>
    </row>
    <row r="23" spans="1:20" x14ac:dyDescent="0.25">
      <c r="A23" s="26" t="s">
        <v>11</v>
      </c>
      <c r="B23" s="14">
        <f t="shared" si="0"/>
        <v>0.8832716701084653</v>
      </c>
      <c r="C23" s="14">
        <f t="shared" si="0"/>
        <v>1.4113525979973618</v>
      </c>
      <c r="M23" s="14"/>
      <c r="N23" s="14"/>
      <c r="O23" s="14"/>
      <c r="P23" s="14"/>
      <c r="R23" s="14"/>
      <c r="S23" s="14"/>
      <c r="T23" s="14"/>
    </row>
    <row r="24" spans="1:20" x14ac:dyDescent="0.25">
      <c r="A24" s="26" t="s">
        <v>12</v>
      </c>
      <c r="B24" s="14">
        <f t="shared" si="0"/>
        <v>1.9419736598253134</v>
      </c>
      <c r="C24" s="14">
        <f t="shared" si="0"/>
        <v>2.2648488584641191</v>
      </c>
      <c r="M24" s="14"/>
      <c r="N24" s="14"/>
      <c r="O24" s="14"/>
      <c r="P24" s="14"/>
      <c r="R24" s="14"/>
      <c r="S24" s="14"/>
      <c r="T24" s="14"/>
    </row>
    <row r="25" spans="1:20" x14ac:dyDescent="0.25">
      <c r="A25" s="26" t="s">
        <v>13</v>
      </c>
      <c r="B25" s="14">
        <f t="shared" si="0"/>
        <v>2.3311189311057579</v>
      </c>
      <c r="C25" s="14">
        <f t="shared" si="0"/>
        <v>2.5871792288846285</v>
      </c>
      <c r="M25" s="14"/>
      <c r="N25" s="14"/>
      <c r="O25" s="14"/>
      <c r="P25" s="14"/>
      <c r="R25" s="14"/>
      <c r="S25" s="14"/>
      <c r="T25" s="14"/>
    </row>
    <row r="26" spans="1:20" x14ac:dyDescent="0.25">
      <c r="A26" s="26" t="s">
        <v>14</v>
      </c>
      <c r="B26" s="14">
        <f t="shared" si="0"/>
        <v>2.3522185192856426</v>
      </c>
      <c r="C26" s="14">
        <f t="shared" si="0"/>
        <v>2.5819141214745267</v>
      </c>
      <c r="M26" s="14"/>
      <c r="N26" s="14"/>
      <c r="O26" s="14"/>
      <c r="P26" s="14"/>
      <c r="R26" s="14"/>
      <c r="S26" s="14"/>
      <c r="T26" s="14"/>
    </row>
    <row r="27" spans="1:20" x14ac:dyDescent="0.25">
      <c r="A27" s="26" t="s">
        <v>15</v>
      </c>
      <c r="B27" s="14">
        <f t="shared" si="0"/>
        <v>4.1066638838035407</v>
      </c>
      <c r="C27" s="14">
        <f t="shared" si="0"/>
        <v>2.5823292602967118</v>
      </c>
      <c r="M27" s="14"/>
      <c r="N27" s="14"/>
      <c r="O27" s="14"/>
      <c r="P27" s="14"/>
      <c r="R27" s="14"/>
      <c r="S27" s="14"/>
      <c r="T27" s="14"/>
    </row>
    <row r="28" spans="1:20" x14ac:dyDescent="0.25">
      <c r="A28" s="26" t="s">
        <v>16</v>
      </c>
      <c r="B28" s="14">
        <f t="shared" si="0"/>
        <v>4.466142916890381</v>
      </c>
      <c r="C28" s="14">
        <f t="shared" si="0"/>
        <v>2.1802140521529401</v>
      </c>
      <c r="M28" s="14"/>
      <c r="N28" s="14"/>
      <c r="O28" s="14"/>
      <c r="P28" s="14"/>
      <c r="R28" s="14"/>
      <c r="S28" s="14"/>
      <c r="T28" s="14"/>
    </row>
    <row r="29" spans="1:20" x14ac:dyDescent="0.25">
      <c r="A29" s="26" t="s">
        <v>17</v>
      </c>
      <c r="B29" s="14">
        <f t="shared" si="0"/>
        <v>4.6464884555895702</v>
      </c>
      <c r="C29" s="14">
        <f t="shared" si="0"/>
        <v>2.2243802993950679</v>
      </c>
      <c r="M29" s="14"/>
      <c r="N29" s="14"/>
      <c r="O29" s="14"/>
      <c r="P29" s="14"/>
      <c r="R29" s="14"/>
      <c r="S29" s="14"/>
      <c r="T29" s="14"/>
    </row>
    <row r="30" spans="1:20" x14ac:dyDescent="0.25">
      <c r="A30" s="26" t="s">
        <v>18</v>
      </c>
      <c r="B30" s="14">
        <f t="shared" si="0"/>
        <v>3.701555942690149</v>
      </c>
      <c r="C30" s="14">
        <f t="shared" si="0"/>
        <v>1.5036550762044909</v>
      </c>
      <c r="M30" s="14"/>
      <c r="N30" s="14"/>
      <c r="O30" s="14"/>
      <c r="P30" s="14"/>
      <c r="R30" s="14"/>
      <c r="S30" s="14"/>
      <c r="T30" s="14"/>
    </row>
    <row r="31" spans="1:20" x14ac:dyDescent="0.25">
      <c r="A31" s="26" t="s">
        <v>19</v>
      </c>
      <c r="B31" s="14">
        <f t="shared" si="0"/>
        <v>3.8912544284523509</v>
      </c>
      <c r="C31" s="14">
        <f t="shared" si="0"/>
        <v>1.694444407884399</v>
      </c>
      <c r="M31" s="14"/>
      <c r="N31" s="14"/>
      <c r="O31" s="14"/>
      <c r="P31" s="14"/>
      <c r="R31" s="14"/>
      <c r="S31" s="14"/>
      <c r="T31" s="14"/>
    </row>
    <row r="32" spans="1:20" x14ac:dyDescent="0.25">
      <c r="A32" s="26" t="s">
        <v>20</v>
      </c>
      <c r="B32" s="14">
        <f t="shared" si="0"/>
        <v>4.1731066528452709</v>
      </c>
      <c r="C32" s="14">
        <f t="shared" si="0"/>
        <v>2.0351196449517772</v>
      </c>
      <c r="M32" s="14"/>
      <c r="N32" s="14"/>
      <c r="O32" s="14"/>
      <c r="P32" s="14"/>
      <c r="R32" s="14"/>
      <c r="S32" s="14"/>
      <c r="T32" s="14"/>
    </row>
    <row r="33" spans="1:20" x14ac:dyDescent="0.25">
      <c r="A33" s="26" t="s">
        <v>21</v>
      </c>
      <c r="B33" s="14">
        <f t="shared" si="0"/>
        <v>6.265458721953987</v>
      </c>
      <c r="C33" s="14">
        <f t="shared" si="0"/>
        <v>2.4105745264164202</v>
      </c>
      <c r="M33" s="14"/>
      <c r="N33" s="14"/>
      <c r="O33" s="14"/>
      <c r="P33" s="14"/>
      <c r="R33" s="14"/>
      <c r="S33" s="14"/>
      <c r="T33" s="14"/>
    </row>
    <row r="34" spans="1:20" x14ac:dyDescent="0.25">
      <c r="A34" s="26" t="s">
        <v>22</v>
      </c>
      <c r="B34" s="14">
        <f t="shared" si="0"/>
        <v>5.6858043732977537</v>
      </c>
      <c r="C34" s="14">
        <f t="shared" si="0"/>
        <v>2.0517260079074395</v>
      </c>
      <c r="M34" s="14"/>
      <c r="N34" s="14"/>
      <c r="O34" s="14"/>
      <c r="P34" s="14"/>
      <c r="R34" s="14"/>
      <c r="S34" s="14"/>
      <c r="T34" s="14"/>
    </row>
    <row r="35" spans="1:20" x14ac:dyDescent="0.25">
      <c r="A35" s="26" t="s">
        <v>23</v>
      </c>
      <c r="B35" s="14">
        <f t="shared" si="0"/>
        <v>5.0495223600431238</v>
      </c>
      <c r="C35" s="14">
        <f t="shared" si="0"/>
        <v>1.6918639536502411</v>
      </c>
      <c r="M35" s="14"/>
      <c r="N35" s="14"/>
      <c r="O35" s="14"/>
      <c r="P35" s="14"/>
      <c r="R35" s="14"/>
      <c r="S35" s="14"/>
      <c r="T35" s="14"/>
    </row>
    <row r="36" spans="1:20" x14ac:dyDescent="0.25">
      <c r="A36" s="26" t="s">
        <v>24</v>
      </c>
      <c r="B36" s="14">
        <f t="shared" si="0"/>
        <v>4.1244590468292763</v>
      </c>
      <c r="C36" s="14">
        <f t="shared" si="0"/>
        <v>1.2132638687777586</v>
      </c>
      <c r="M36" s="14"/>
      <c r="N36" s="14"/>
      <c r="O36" s="14"/>
      <c r="P36" s="14"/>
      <c r="R36" s="14"/>
      <c r="S36" s="14"/>
      <c r="T36" s="14"/>
    </row>
    <row r="37" spans="1:20" x14ac:dyDescent="0.25">
      <c r="A37" s="26" t="s">
        <v>25</v>
      </c>
      <c r="B37" s="14">
        <f t="shared" si="0"/>
        <v>2.3901880979030565</v>
      </c>
      <c r="C37" s="14">
        <f t="shared" si="0"/>
        <v>0.70417495095129734</v>
      </c>
      <c r="M37" s="14"/>
      <c r="N37" s="14"/>
      <c r="O37" s="14"/>
      <c r="P37" s="14"/>
      <c r="R37" s="14"/>
      <c r="S37" s="14"/>
      <c r="T37" s="14"/>
    </row>
    <row r="38" spans="1:20" x14ac:dyDescent="0.25">
      <c r="A38" s="26" t="s">
        <v>26</v>
      </c>
      <c r="B38" s="14">
        <f t="shared" si="0"/>
        <v>2.7262533968364089E-2</v>
      </c>
      <c r="C38" s="14">
        <f t="shared" si="0"/>
        <v>0.3084206234337028</v>
      </c>
      <c r="M38" s="14"/>
      <c r="N38" s="14"/>
      <c r="O38" s="14"/>
      <c r="P38" s="14"/>
      <c r="R38" s="14"/>
      <c r="S38" s="14"/>
      <c r="T38" s="14"/>
    </row>
    <row r="39" spans="1:20" x14ac:dyDescent="0.25">
      <c r="A39" s="26" t="s">
        <v>27</v>
      </c>
      <c r="B39" s="14">
        <f t="shared" si="0"/>
        <v>-0.59210201415392794</v>
      </c>
      <c r="C39" s="14">
        <f t="shared" si="0"/>
        <v>0.60734208150554636</v>
      </c>
      <c r="M39" s="14"/>
      <c r="N39" s="14"/>
      <c r="O39" s="14"/>
      <c r="P39" s="14"/>
      <c r="R39" s="14"/>
      <c r="S39" s="14"/>
      <c r="T39" s="14"/>
    </row>
    <row r="40" spans="1:20" x14ac:dyDescent="0.25">
      <c r="A40" s="26" t="s">
        <v>28</v>
      </c>
      <c r="B40" s="14">
        <f t="shared" si="0"/>
        <v>-1.3786856564520833</v>
      </c>
      <c r="C40" s="14">
        <f t="shared" si="0"/>
        <v>0.32176059994566408</v>
      </c>
      <c r="M40" s="14"/>
      <c r="N40" s="14"/>
      <c r="O40" s="14"/>
      <c r="P40" s="14"/>
      <c r="R40" s="14"/>
      <c r="S40" s="14"/>
      <c r="T40" s="14"/>
    </row>
    <row r="41" spans="1:20" x14ac:dyDescent="0.25">
      <c r="A41" s="26" t="s">
        <v>29</v>
      </c>
      <c r="B41" s="14">
        <f t="shared" si="0"/>
        <v>-1.7482843722977481</v>
      </c>
      <c r="C41" s="14">
        <f t="shared" si="0"/>
        <v>8.0068963158352879E-2</v>
      </c>
      <c r="M41" s="14"/>
      <c r="N41" s="14"/>
      <c r="O41" s="14"/>
      <c r="P41" s="14"/>
      <c r="R41" s="14"/>
      <c r="S41" s="14"/>
      <c r="T41" s="14"/>
    </row>
    <row r="42" spans="1:20" x14ac:dyDescent="0.25">
      <c r="A42" s="26" t="s">
        <v>30</v>
      </c>
      <c r="B42" s="14">
        <f t="shared" si="0"/>
        <v>-0.88009918622566907</v>
      </c>
      <c r="C42" s="14">
        <f t="shared" si="0"/>
        <v>1.2259037419918073</v>
      </c>
      <c r="M42" s="14"/>
      <c r="N42" s="14"/>
      <c r="O42" s="14"/>
      <c r="P42" s="14"/>
      <c r="R42" s="14"/>
      <c r="S42" s="14"/>
      <c r="T42" s="14"/>
    </row>
    <row r="43" spans="1:20" x14ac:dyDescent="0.25">
      <c r="A43" s="26" t="s">
        <v>31</v>
      </c>
      <c r="B43" s="14">
        <f t="shared" si="0"/>
        <v>-0.40165810607213359</v>
      </c>
      <c r="C43" s="14">
        <f t="shared" si="0"/>
        <v>1.3867192990769439</v>
      </c>
      <c r="M43" s="14"/>
      <c r="N43" s="14"/>
      <c r="O43" s="14"/>
      <c r="P43" s="14"/>
      <c r="R43" s="14"/>
      <c r="S43" s="14"/>
      <c r="T43" s="14"/>
    </row>
    <row r="44" spans="1:20" x14ac:dyDescent="0.25">
      <c r="A44" s="26" t="s">
        <v>32</v>
      </c>
      <c r="B44" s="14">
        <f t="shared" si="0"/>
        <v>-1.4208542828258675</v>
      </c>
      <c r="C44" s="14">
        <f t="shared" si="0"/>
        <v>-0.14400167386249274</v>
      </c>
      <c r="M44" s="14"/>
      <c r="N44" s="14"/>
      <c r="O44" s="14"/>
      <c r="P44" s="14"/>
      <c r="R44" s="14"/>
      <c r="S44" s="14"/>
      <c r="T44" s="14"/>
    </row>
    <row r="46" spans="1:20" x14ac:dyDescent="0.25">
      <c r="A46" s="46" t="s">
        <v>459</v>
      </c>
    </row>
    <row r="47" spans="1:20" x14ac:dyDescent="0.25">
      <c r="A47" s="37" t="s">
        <v>494</v>
      </c>
    </row>
    <row r="49" spans="1:9" x14ac:dyDescent="0.25">
      <c r="A49" s="46" t="s">
        <v>455</v>
      </c>
    </row>
    <row r="50" spans="1:9" ht="30" x14ac:dyDescent="0.25">
      <c r="B50" s="91" t="s">
        <v>250</v>
      </c>
      <c r="C50" s="91" t="s">
        <v>273</v>
      </c>
      <c r="D50" s="70"/>
      <c r="E50" s="70"/>
      <c r="G50" s="70"/>
      <c r="H50" s="70"/>
      <c r="I50" s="70"/>
    </row>
    <row r="51" spans="1:9" x14ac:dyDescent="0.25">
      <c r="B51" s="71" t="s">
        <v>587</v>
      </c>
      <c r="C51" s="71" t="s">
        <v>587</v>
      </c>
      <c r="D51" s="70"/>
      <c r="E51" s="70"/>
      <c r="G51" s="70"/>
      <c r="H51" s="70"/>
      <c r="I51" s="70"/>
    </row>
    <row r="52" spans="1:9" x14ac:dyDescent="0.25">
      <c r="A52" s="26" t="s">
        <v>1</v>
      </c>
      <c r="B52" s="14">
        <v>52.69891001869329</v>
      </c>
      <c r="C52" s="14">
        <v>62.342345580108571</v>
      </c>
      <c r="D52" s="14"/>
      <c r="E52" s="14"/>
      <c r="G52" s="14"/>
      <c r="H52" s="14"/>
      <c r="I52" s="14"/>
    </row>
    <row r="53" spans="1:9" x14ac:dyDescent="0.25">
      <c r="A53" s="26" t="s">
        <v>2</v>
      </c>
      <c r="B53" s="14">
        <v>53.542265833428146</v>
      </c>
      <c r="C53" s="14">
        <v>62.967552176435795</v>
      </c>
      <c r="D53" s="14"/>
      <c r="E53" s="14"/>
      <c r="G53" s="14"/>
      <c r="H53" s="14"/>
      <c r="I53" s="14"/>
    </row>
    <row r="54" spans="1:9" x14ac:dyDescent="0.25">
      <c r="A54" s="26" t="s">
        <v>3</v>
      </c>
      <c r="B54" s="14">
        <v>54.378450300280164</v>
      </c>
      <c r="C54" s="14">
        <v>63.77040455574754</v>
      </c>
      <c r="D54" s="14"/>
      <c r="E54" s="14"/>
      <c r="G54" s="14"/>
      <c r="H54" s="14"/>
      <c r="I54" s="14"/>
    </row>
    <row r="55" spans="1:9" x14ac:dyDescent="0.25">
      <c r="A55" s="26" t="s">
        <v>4</v>
      </c>
      <c r="B55" s="14">
        <v>55.172448847633724</v>
      </c>
      <c r="C55" s="14">
        <v>64.878919072132263</v>
      </c>
      <c r="D55" s="14"/>
      <c r="E55" s="14"/>
      <c r="G55" s="14"/>
      <c r="H55" s="14"/>
      <c r="I55" s="14"/>
    </row>
    <row r="56" spans="1:9" x14ac:dyDescent="0.25">
      <c r="A56" s="26" t="s">
        <v>5</v>
      </c>
      <c r="B56" s="14">
        <v>56.066674523135354</v>
      </c>
      <c r="C56" s="14">
        <v>65.748048991177583</v>
      </c>
      <c r="D56" s="14"/>
      <c r="E56" s="14"/>
      <c r="G56" s="14"/>
      <c r="H56" s="14"/>
      <c r="I56" s="14"/>
    </row>
    <row r="57" spans="1:9" x14ac:dyDescent="0.25">
      <c r="A57" s="26" t="s">
        <v>6</v>
      </c>
      <c r="B57" s="14">
        <v>56.961688612960415</v>
      </c>
      <c r="C57" s="14">
        <v>66.833029100629702</v>
      </c>
      <c r="D57" s="14"/>
      <c r="E57" s="14"/>
      <c r="G57" s="14"/>
      <c r="H57" s="14"/>
      <c r="I57" s="14"/>
    </row>
    <row r="58" spans="1:9" x14ac:dyDescent="0.25">
      <c r="A58" s="26" t="s">
        <v>7</v>
      </c>
      <c r="B58" s="14">
        <v>58.887856187050517</v>
      </c>
      <c r="C58" s="14">
        <v>68.290573155738414</v>
      </c>
      <c r="D58" s="14"/>
      <c r="E58" s="14"/>
      <c r="G58" s="14"/>
      <c r="H58" s="14"/>
      <c r="I58" s="14"/>
    </row>
    <row r="59" spans="1:9" x14ac:dyDescent="0.25">
      <c r="A59" s="26" t="s">
        <v>8</v>
      </c>
      <c r="B59" s="14">
        <v>59.800576558750862</v>
      </c>
      <c r="C59" s="14">
        <v>69.727042627224705</v>
      </c>
      <c r="D59" s="14"/>
      <c r="E59" s="14"/>
      <c r="G59" s="14"/>
      <c r="H59" s="14"/>
      <c r="I59" s="14"/>
    </row>
    <row r="60" spans="1:9" x14ac:dyDescent="0.25">
      <c r="A60" s="26" t="s">
        <v>9</v>
      </c>
      <c r="B60" s="14">
        <v>60.570194566439483</v>
      </c>
      <c r="C60" s="14">
        <v>71.311011528063943</v>
      </c>
      <c r="D60" s="14"/>
      <c r="E60" s="14"/>
      <c r="G60" s="14"/>
      <c r="H60" s="14"/>
      <c r="I60" s="14"/>
    </row>
    <row r="61" spans="1:9" x14ac:dyDescent="0.25">
      <c r="A61" s="26" t="s">
        <v>10</v>
      </c>
      <c r="B61" s="14">
        <v>60.750109257522269</v>
      </c>
      <c r="C61" s="14">
        <v>72.074544502780853</v>
      </c>
      <c r="D61" s="14"/>
      <c r="E61" s="14"/>
      <c r="G61" s="14"/>
      <c r="H61" s="14"/>
      <c r="I61" s="14"/>
    </row>
    <row r="62" spans="1:9" x14ac:dyDescent="0.25">
      <c r="A62" s="26" t="s">
        <v>11</v>
      </c>
      <c r="B62" s="14">
        <v>61.286697762153899</v>
      </c>
      <c r="C62" s="14">
        <v>73.091770459115622</v>
      </c>
      <c r="D62" s="14"/>
      <c r="E62" s="14"/>
      <c r="G62" s="14"/>
      <c r="H62" s="14"/>
      <c r="I62" s="14"/>
    </row>
    <row r="63" spans="1:9" x14ac:dyDescent="0.25">
      <c r="A63" s="26" t="s">
        <v>12</v>
      </c>
      <c r="B63" s="14">
        <v>62.476869289671676</v>
      </c>
      <c r="C63" s="14">
        <v>74.747188587990109</v>
      </c>
      <c r="D63" s="14"/>
      <c r="E63" s="14"/>
      <c r="G63" s="14"/>
      <c r="H63" s="14"/>
      <c r="I63" s="14"/>
    </row>
    <row r="64" spans="1:9" x14ac:dyDescent="0.25">
      <c r="A64" s="26" t="s">
        <v>13</v>
      </c>
      <c r="B64" s="14">
        <v>63.933279417245416</v>
      </c>
      <c r="C64" s="14">
        <v>76.681032325313808</v>
      </c>
      <c r="D64" s="14"/>
      <c r="E64" s="14"/>
      <c r="G64" s="14"/>
      <c r="H64" s="14"/>
      <c r="I64" s="14"/>
    </row>
    <row r="65" spans="1:9" x14ac:dyDescent="0.25">
      <c r="A65" s="26" t="s">
        <v>14</v>
      </c>
      <c r="B65" s="14">
        <v>65.437129855684503</v>
      </c>
      <c r="C65" s="14">
        <v>78.660870727413524</v>
      </c>
      <c r="D65" s="14"/>
      <c r="E65" s="14"/>
      <c r="G65" s="14"/>
      <c r="H65" s="14"/>
      <c r="I65" s="14"/>
    </row>
    <row r="66" spans="1:9" s="44" customFormat="1" x14ac:dyDescent="0.25">
      <c r="A66" s="98" t="s">
        <v>15</v>
      </c>
      <c r="B66" s="75">
        <v>68.124412834065524</v>
      </c>
      <c r="C66" s="75">
        <v>80.692153408611688</v>
      </c>
      <c r="D66" s="75"/>
      <c r="E66" s="75"/>
      <c r="G66" s="75"/>
      <c r="H66" s="75"/>
      <c r="I66" s="75"/>
    </row>
    <row r="67" spans="1:9" s="44" customFormat="1" x14ac:dyDescent="0.25">
      <c r="A67" s="98" t="s">
        <v>16</v>
      </c>
      <c r="B67" s="75">
        <v>71.1669464725273</v>
      </c>
      <c r="C67" s="75">
        <v>82.451415076211049</v>
      </c>
      <c r="D67" s="75"/>
      <c r="E67" s="75"/>
      <c r="G67" s="75"/>
      <c r="H67" s="75"/>
      <c r="I67" s="75"/>
    </row>
    <row r="68" spans="1:9" s="44" customFormat="1" x14ac:dyDescent="0.25">
      <c r="A68" s="98" t="s">
        <v>17</v>
      </c>
      <c r="B68" s="75">
        <v>74.473710424568893</v>
      </c>
      <c r="C68" s="75">
        <v>84.285448109738738</v>
      </c>
      <c r="D68" s="75"/>
      <c r="E68" s="75"/>
      <c r="G68" s="75"/>
      <c r="H68" s="75"/>
      <c r="I68" s="75"/>
    </row>
    <row r="69" spans="1:9" s="44" customFormat="1" x14ac:dyDescent="0.25">
      <c r="A69" s="98" t="s">
        <v>18</v>
      </c>
      <c r="B69" s="75">
        <v>77.230396478531375</v>
      </c>
      <c r="C69" s="75">
        <v>85.552810528742526</v>
      </c>
      <c r="D69" s="75"/>
      <c r="E69" s="75"/>
      <c r="G69" s="75"/>
      <c r="H69" s="75"/>
      <c r="I69" s="75"/>
    </row>
    <row r="70" spans="1:9" s="44" customFormat="1" x14ac:dyDescent="0.25">
      <c r="A70" s="98" t="s">
        <v>19</v>
      </c>
      <c r="B70" s="75">
        <v>80.235627701613538</v>
      </c>
      <c r="C70" s="75">
        <v>87.002455342534745</v>
      </c>
      <c r="D70" s="75"/>
      <c r="E70" s="75"/>
      <c r="G70" s="75"/>
      <c r="H70" s="75"/>
      <c r="I70" s="75"/>
    </row>
    <row r="71" spans="1:9" s="44" customFormat="1" x14ac:dyDescent="0.25">
      <c r="A71" s="98" t="s">
        <v>20</v>
      </c>
      <c r="B71" s="75">
        <v>83.583946019181738</v>
      </c>
      <c r="C71" s="75">
        <v>88.773059402801067</v>
      </c>
      <c r="D71" s="75"/>
      <c r="E71" s="75"/>
      <c r="G71" s="75"/>
      <c r="H71" s="75"/>
      <c r="I71" s="75"/>
    </row>
    <row r="72" spans="1:9" s="44" customFormat="1" x14ac:dyDescent="0.25">
      <c r="A72" s="98" t="s">
        <v>21</v>
      </c>
      <c r="B72" s="75">
        <v>88.820863655193875</v>
      </c>
      <c r="C72" s="75">
        <v>90.913000159085499</v>
      </c>
      <c r="D72" s="75"/>
      <c r="E72" s="75"/>
      <c r="G72" s="75"/>
      <c r="H72" s="75"/>
      <c r="I72" s="75"/>
    </row>
    <row r="73" spans="1:9" s="44" customFormat="1" x14ac:dyDescent="0.25">
      <c r="A73" s="98" t="s">
        <v>22</v>
      </c>
      <c r="B73" s="75">
        <v>93.871044205301729</v>
      </c>
      <c r="C73" s="75">
        <v>92.778285827918396</v>
      </c>
      <c r="D73" s="75"/>
      <c r="E73" s="75"/>
      <c r="G73" s="75"/>
      <c r="H73" s="75"/>
      <c r="I73" s="75"/>
    </row>
    <row r="74" spans="1:9" s="44" customFormat="1" x14ac:dyDescent="0.25">
      <c r="A74" s="98" t="s">
        <v>23</v>
      </c>
      <c r="B74" s="75">
        <v>98.611083572054412</v>
      </c>
      <c r="C74" s="75">
        <v>94.347968202655537</v>
      </c>
      <c r="D74" s="75"/>
      <c r="E74" s="75"/>
      <c r="G74" s="75"/>
      <c r="H74" s="75"/>
      <c r="I74" s="75"/>
    </row>
    <row r="75" spans="1:9" s="44" customFormat="1" x14ac:dyDescent="0.25">
      <c r="A75" s="98" t="s">
        <v>24</v>
      </c>
      <c r="B75" s="75">
        <v>102.67825732961839</v>
      </c>
      <c r="C75" s="75">
        <v>95.492658011784286</v>
      </c>
      <c r="D75" s="75"/>
      <c r="E75" s="75"/>
      <c r="G75" s="75"/>
      <c r="H75" s="75"/>
      <c r="I75" s="75"/>
    </row>
    <row r="76" spans="1:9" s="44" customFormat="1" x14ac:dyDescent="0.25">
      <c r="A76" s="98" t="s">
        <v>25</v>
      </c>
      <c r="B76" s="75">
        <v>105.1324608154452</v>
      </c>
      <c r="C76" s="75">
        <v>96.165093389500868</v>
      </c>
      <c r="D76" s="75"/>
      <c r="E76" s="75"/>
      <c r="G76" s="75"/>
      <c r="H76" s="75"/>
      <c r="I76" s="75"/>
    </row>
    <row r="77" spans="1:9" x14ac:dyDescent="0.25">
      <c r="A77" s="26" t="s">
        <v>26</v>
      </c>
      <c r="B77" s="14">
        <v>105.16112258828679</v>
      </c>
      <c r="C77" s="14">
        <v>96.461686370058359</v>
      </c>
      <c r="D77" s="14"/>
      <c r="E77" s="14"/>
      <c r="G77" s="14"/>
      <c r="H77" s="14"/>
      <c r="I77" s="14"/>
    </row>
    <row r="78" spans="1:9" x14ac:dyDescent="0.25">
      <c r="A78" s="26" t="s">
        <v>27</v>
      </c>
      <c r="B78" s="14">
        <v>104.53846146333466</v>
      </c>
      <c r="C78" s="14">
        <v>97.047538783913623</v>
      </c>
      <c r="D78" s="14"/>
      <c r="E78" s="14"/>
      <c r="G78" s="14"/>
      <c r="H78" s="14"/>
      <c r="I78" s="14"/>
    </row>
    <row r="79" spans="1:9" x14ac:dyDescent="0.25">
      <c r="A79" s="26" t="s">
        <v>28</v>
      </c>
      <c r="B79" s="14">
        <v>103.09720468966397</v>
      </c>
      <c r="C79" s="14">
        <v>97.359799526937238</v>
      </c>
      <c r="D79" s="14"/>
      <c r="E79" s="14"/>
      <c r="G79" s="14"/>
      <c r="H79" s="14"/>
      <c r="I79" s="14"/>
    </row>
    <row r="80" spans="1:9" x14ac:dyDescent="0.25">
      <c r="A80" s="26" t="s">
        <v>29</v>
      </c>
      <c r="B80" s="14">
        <v>101.29477237179876</v>
      </c>
      <c r="C80" s="14">
        <v>97.437754508951514</v>
      </c>
      <c r="D80" s="14"/>
      <c r="E80" s="14"/>
      <c r="G80" s="14"/>
      <c r="H80" s="14"/>
      <c r="I80" s="14"/>
    </row>
    <row r="81" spans="1:9" x14ac:dyDescent="0.25">
      <c r="A81" s="26" t="s">
        <v>30</v>
      </c>
      <c r="B81" s="14">
        <v>100.40327790446541</v>
      </c>
      <c r="C81" s="14">
        <v>98.632247587589546</v>
      </c>
      <c r="D81" s="14"/>
      <c r="E81" s="14"/>
      <c r="G81" s="14"/>
      <c r="H81" s="14"/>
      <c r="I81" s="14"/>
    </row>
    <row r="82" spans="1:9" x14ac:dyDescent="0.25">
      <c r="A82" s="26" t="s">
        <v>31</v>
      </c>
      <c r="B82" s="14">
        <v>100</v>
      </c>
      <c r="C82" s="14">
        <v>100</v>
      </c>
      <c r="D82" s="14"/>
      <c r="E82" s="14"/>
      <c r="G82" s="14"/>
      <c r="H82" s="14"/>
      <c r="I82" s="14"/>
    </row>
    <row r="83" spans="1:9" x14ac:dyDescent="0.25">
      <c r="A83" s="26" t="s">
        <v>32</v>
      </c>
      <c r="B83" s="14">
        <v>98.579145717174129</v>
      </c>
      <c r="C83" s="14">
        <v>99.855998326137509</v>
      </c>
      <c r="D83" s="14"/>
      <c r="E83" s="14"/>
      <c r="G83" s="14"/>
      <c r="H83" s="14"/>
      <c r="I83" s="14"/>
    </row>
  </sheetData>
  <hyperlinks>
    <hyperlink ref="B2" r:id="rId1" display="https://www.abs.gov.au/statistics/economy/national-accounts/australian-national-accounts-state-accounts/2022-23-financial-year" xr:uid="{B17F96E3-1153-449B-AF90-1161B062A93D}"/>
    <hyperlink ref="B3" r:id="rId2" display="https://www.abs.gov.au/statistics/economy/national-accounts/australian-system-national-accounts/2022-23" xr:uid="{B8D834E3-2887-41B8-9AEC-FAF0D0E267E1}"/>
    <hyperlink ref="A10" location="Contents!A1" display="Back to contents" xr:uid="{6EFC71DB-635A-4BD7-9A08-BA5A2A2B9CA6}"/>
  </hyperlinks>
  <pageMargins left="0.7" right="0.7" top="0.75" bottom="0.75" header="0.3" footer="0.3"/>
  <pageSetup paperSize="9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C474-2681-4595-B22D-C0F0E912409E}">
  <sheetPr>
    <tabColor theme="3"/>
  </sheetPr>
  <dimension ref="A1:E51"/>
  <sheetViews>
    <sheetView workbookViewId="0">
      <selection activeCell="E10" sqref="E10"/>
    </sheetView>
  </sheetViews>
  <sheetFormatPr defaultRowHeight="15" x14ac:dyDescent="0.25"/>
  <cols>
    <col min="1" max="1" width="20.5703125" customWidth="1"/>
    <col min="2" max="5" width="12.5703125" customWidth="1"/>
  </cols>
  <sheetData>
    <row r="1" spans="1:5" s="37" customFormat="1" ht="18.75" x14ac:dyDescent="0.3">
      <c r="A1" s="88" t="s">
        <v>592</v>
      </c>
    </row>
    <row r="2" spans="1:5" s="37" customFormat="1" x14ac:dyDescent="0.25">
      <c r="A2" s="49" t="s">
        <v>364</v>
      </c>
      <c r="B2" s="34" t="s">
        <v>804</v>
      </c>
    </row>
    <row r="3" spans="1:5" s="37" customFormat="1" x14ac:dyDescent="0.25">
      <c r="A3" s="46" t="s">
        <v>492</v>
      </c>
      <c r="B3" s="37" t="s">
        <v>585</v>
      </c>
    </row>
    <row r="4" spans="1:5" s="37" customFormat="1" x14ac:dyDescent="0.25">
      <c r="A4" s="46" t="s">
        <v>333</v>
      </c>
      <c r="B4" s="37" t="s">
        <v>496</v>
      </c>
    </row>
    <row r="5" spans="1:5" s="37" customFormat="1" x14ac:dyDescent="0.25">
      <c r="A5" s="46" t="s">
        <v>456</v>
      </c>
      <c r="B5" s="37" t="s">
        <v>271</v>
      </c>
    </row>
    <row r="6" spans="1:5" s="37" customFormat="1" x14ac:dyDescent="0.25">
      <c r="A6" s="46" t="s">
        <v>269</v>
      </c>
      <c r="B6" s="37" t="s">
        <v>383</v>
      </c>
    </row>
    <row r="7" spans="1:5" s="37" customFormat="1" x14ac:dyDescent="0.25">
      <c r="A7" s="46" t="s">
        <v>270</v>
      </c>
      <c r="B7" s="37" t="s">
        <v>593</v>
      </c>
    </row>
    <row r="8" spans="1:5" s="37" customFormat="1" x14ac:dyDescent="0.25">
      <c r="A8" s="46" t="s">
        <v>457</v>
      </c>
      <c r="B8" s="52" t="s">
        <v>458</v>
      </c>
    </row>
    <row r="9" spans="1:5" s="37" customFormat="1" x14ac:dyDescent="0.25">
      <c r="A9" s="34" t="s">
        <v>701</v>
      </c>
      <c r="B9" s="52"/>
    </row>
    <row r="10" spans="1:5" s="37" customFormat="1" x14ac:dyDescent="0.25">
      <c r="A10" s="43"/>
    </row>
    <row r="11" spans="1:5" s="37" customFormat="1" x14ac:dyDescent="0.25">
      <c r="A11" s="49" t="s">
        <v>454</v>
      </c>
    </row>
    <row r="12" spans="1:5" s="4" customFormat="1" ht="45" x14ac:dyDescent="0.25">
      <c r="B12" s="91" t="s">
        <v>316</v>
      </c>
      <c r="C12" s="91" t="s">
        <v>317</v>
      </c>
      <c r="D12" s="91" t="s">
        <v>318</v>
      </c>
      <c r="E12" s="91" t="s">
        <v>60</v>
      </c>
    </row>
    <row r="13" spans="1:5" x14ac:dyDescent="0.25">
      <c r="A13" s="26" t="s">
        <v>2</v>
      </c>
      <c r="B13" s="7">
        <v>14804</v>
      </c>
      <c r="C13" s="7">
        <v>4640</v>
      </c>
      <c r="D13" s="7">
        <v>-152</v>
      </c>
      <c r="E13" s="7">
        <v>20178</v>
      </c>
    </row>
    <row r="14" spans="1:5" x14ac:dyDescent="0.25">
      <c r="A14" s="26" t="s">
        <v>3</v>
      </c>
      <c r="B14" s="7">
        <v>14499</v>
      </c>
      <c r="C14" s="7">
        <v>6718</v>
      </c>
      <c r="D14" s="7">
        <v>3825</v>
      </c>
      <c r="E14" s="7">
        <v>25927</v>
      </c>
    </row>
    <row r="15" spans="1:5" x14ac:dyDescent="0.25">
      <c r="A15" s="26" t="s">
        <v>4</v>
      </c>
      <c r="B15" s="7">
        <v>14794</v>
      </c>
      <c r="C15" s="7">
        <v>10508</v>
      </c>
      <c r="D15" s="7">
        <v>5101</v>
      </c>
      <c r="E15" s="7">
        <v>31417</v>
      </c>
    </row>
    <row r="16" spans="1:5" x14ac:dyDescent="0.25">
      <c r="A16" s="26" t="s">
        <v>5</v>
      </c>
      <c r="B16" s="7">
        <v>13953</v>
      </c>
      <c r="C16" s="7">
        <v>12339</v>
      </c>
      <c r="D16" s="7">
        <v>4066</v>
      </c>
      <c r="E16" s="7">
        <v>32140</v>
      </c>
    </row>
    <row r="17" spans="1:5" x14ac:dyDescent="0.25">
      <c r="A17" s="26" t="s">
        <v>6</v>
      </c>
      <c r="B17" s="7">
        <v>14158</v>
      </c>
      <c r="C17" s="7">
        <v>12280</v>
      </c>
      <c r="D17" s="7">
        <v>4660</v>
      </c>
      <c r="E17" s="7">
        <v>30135</v>
      </c>
    </row>
    <row r="18" spans="1:5" x14ac:dyDescent="0.25">
      <c r="A18" s="26" t="s">
        <v>7</v>
      </c>
      <c r="B18" s="7">
        <v>13716</v>
      </c>
      <c r="C18" s="7">
        <v>11993</v>
      </c>
      <c r="D18" s="7">
        <v>3227</v>
      </c>
      <c r="E18" s="7">
        <v>28099</v>
      </c>
    </row>
    <row r="19" spans="1:5" x14ac:dyDescent="0.25">
      <c r="A19" s="26" t="s">
        <v>8</v>
      </c>
      <c r="B19" s="7">
        <v>14509</v>
      </c>
      <c r="C19" s="7">
        <v>13381</v>
      </c>
      <c r="D19" s="7">
        <v>296</v>
      </c>
      <c r="E19" s="7">
        <v>27496</v>
      </c>
    </row>
    <row r="20" spans="1:5" x14ac:dyDescent="0.25">
      <c r="A20" s="26" t="s">
        <v>9</v>
      </c>
      <c r="B20" s="7">
        <v>13829</v>
      </c>
      <c r="C20" s="7">
        <v>13993</v>
      </c>
      <c r="D20" s="7">
        <v>-2187</v>
      </c>
      <c r="E20" s="7">
        <v>25157</v>
      </c>
    </row>
    <row r="21" spans="1:5" x14ac:dyDescent="0.25">
      <c r="A21" s="26" t="s">
        <v>10</v>
      </c>
      <c r="B21" s="7">
        <v>13966</v>
      </c>
      <c r="C21" s="7">
        <v>16263</v>
      </c>
      <c r="D21" s="7">
        <v>-3110</v>
      </c>
      <c r="E21" s="7">
        <v>27181</v>
      </c>
    </row>
    <row r="22" spans="1:5" x14ac:dyDescent="0.25">
      <c r="A22" s="26" t="s">
        <v>11</v>
      </c>
      <c r="B22" s="7">
        <v>13233</v>
      </c>
      <c r="C22" s="7">
        <v>14970</v>
      </c>
      <c r="D22" s="7">
        <v>-3582</v>
      </c>
      <c r="E22" s="7">
        <v>22238</v>
      </c>
    </row>
    <row r="23" spans="1:5" x14ac:dyDescent="0.25">
      <c r="A23" s="26" t="s">
        <v>12</v>
      </c>
      <c r="B23" s="7">
        <v>12864</v>
      </c>
      <c r="C23" s="7">
        <v>15575</v>
      </c>
      <c r="D23" s="7">
        <v>-1972</v>
      </c>
      <c r="E23" s="7">
        <v>24229</v>
      </c>
    </row>
    <row r="24" spans="1:5" x14ac:dyDescent="0.25">
      <c r="A24" s="26" t="s">
        <v>13</v>
      </c>
      <c r="B24" s="7">
        <v>13114</v>
      </c>
      <c r="C24" s="7">
        <v>13634</v>
      </c>
      <c r="D24" s="7">
        <v>2095</v>
      </c>
      <c r="E24" s="7">
        <v>26801</v>
      </c>
    </row>
    <row r="25" spans="1:5" x14ac:dyDescent="0.25">
      <c r="A25" s="26" t="s">
        <v>14</v>
      </c>
      <c r="B25" s="7">
        <v>14273</v>
      </c>
      <c r="C25" s="7">
        <v>17160</v>
      </c>
      <c r="D25" s="7">
        <v>2241</v>
      </c>
      <c r="E25" s="7">
        <v>31665</v>
      </c>
    </row>
    <row r="26" spans="1:5" x14ac:dyDescent="0.25">
      <c r="A26" s="26" t="s">
        <v>15</v>
      </c>
      <c r="B26" s="7">
        <v>15185</v>
      </c>
      <c r="C26" s="7">
        <v>22355</v>
      </c>
      <c r="D26" s="7">
        <v>3933</v>
      </c>
      <c r="E26" s="7">
        <v>39374</v>
      </c>
    </row>
    <row r="27" spans="1:5" x14ac:dyDescent="0.25">
      <c r="A27" s="26" t="s">
        <v>16</v>
      </c>
      <c r="B27" s="7">
        <v>17335</v>
      </c>
      <c r="C27" s="7">
        <v>31381</v>
      </c>
      <c r="D27" s="7">
        <v>5362</v>
      </c>
      <c r="E27" s="7">
        <v>55558</v>
      </c>
    </row>
    <row r="28" spans="1:5" x14ac:dyDescent="0.25">
      <c r="A28" s="26" t="s">
        <v>17</v>
      </c>
      <c r="B28" s="7">
        <v>18156</v>
      </c>
      <c r="C28" s="7">
        <v>41176</v>
      </c>
      <c r="D28" s="7">
        <v>4991</v>
      </c>
      <c r="E28" s="7">
        <v>65561</v>
      </c>
    </row>
    <row r="29" spans="1:5" x14ac:dyDescent="0.25">
      <c r="A29" s="26" t="s">
        <v>18</v>
      </c>
      <c r="B29" s="7">
        <v>18222</v>
      </c>
      <c r="C29" s="7">
        <v>44328</v>
      </c>
      <c r="D29" s="7">
        <v>5012</v>
      </c>
      <c r="E29" s="7">
        <v>68550</v>
      </c>
    </row>
    <row r="30" spans="1:5" x14ac:dyDescent="0.25">
      <c r="A30" s="26" t="s">
        <v>19</v>
      </c>
      <c r="B30" s="7">
        <v>18934</v>
      </c>
      <c r="C30" s="7">
        <v>28866</v>
      </c>
      <c r="D30" s="7">
        <v>2119</v>
      </c>
      <c r="E30" s="7">
        <v>50595</v>
      </c>
    </row>
    <row r="31" spans="1:5" x14ac:dyDescent="0.25">
      <c r="A31" s="26" t="s">
        <v>20</v>
      </c>
      <c r="B31" s="7">
        <v>19128</v>
      </c>
      <c r="C31" s="7">
        <v>36425</v>
      </c>
      <c r="D31" s="7">
        <v>7033</v>
      </c>
      <c r="E31" s="7">
        <v>62564</v>
      </c>
    </row>
    <row r="32" spans="1:5" x14ac:dyDescent="0.25">
      <c r="A32" s="26" t="s">
        <v>21</v>
      </c>
      <c r="B32" s="7">
        <v>19970</v>
      </c>
      <c r="C32" s="7">
        <v>50780</v>
      </c>
      <c r="D32" s="7">
        <v>8609</v>
      </c>
      <c r="E32" s="7">
        <v>72098</v>
      </c>
    </row>
    <row r="33" spans="1:5" x14ac:dyDescent="0.25">
      <c r="A33" s="26" t="s">
        <v>22</v>
      </c>
      <c r="B33" s="7">
        <v>21051</v>
      </c>
      <c r="C33" s="7">
        <v>42138</v>
      </c>
      <c r="D33" s="7">
        <v>5676</v>
      </c>
      <c r="E33" s="7">
        <v>61437</v>
      </c>
    </row>
    <row r="34" spans="1:5" x14ac:dyDescent="0.25">
      <c r="A34" s="26" t="s">
        <v>23</v>
      </c>
      <c r="B34" s="7">
        <v>21308</v>
      </c>
      <c r="C34" s="7">
        <v>18750</v>
      </c>
      <c r="D34" s="7">
        <v>-1724</v>
      </c>
      <c r="E34" s="7">
        <v>30664</v>
      </c>
    </row>
    <row r="35" spans="1:5" x14ac:dyDescent="0.25">
      <c r="A35" s="26" t="s">
        <v>24</v>
      </c>
      <c r="B35" s="7">
        <v>21096</v>
      </c>
      <c r="C35" s="7">
        <v>14071</v>
      </c>
      <c r="D35" s="7">
        <v>-4278</v>
      </c>
      <c r="E35" s="7">
        <v>23064</v>
      </c>
    </row>
    <row r="36" spans="1:5" x14ac:dyDescent="0.25">
      <c r="A36" s="26" t="s">
        <v>25</v>
      </c>
      <c r="B36" s="7">
        <v>21362</v>
      </c>
      <c r="C36" s="7">
        <v>11621</v>
      </c>
      <c r="D36" s="7">
        <v>-10010</v>
      </c>
      <c r="E36" s="7">
        <v>15306</v>
      </c>
    </row>
    <row r="37" spans="1:5" x14ac:dyDescent="0.25">
      <c r="A37" s="26" t="s">
        <v>26</v>
      </c>
      <c r="B37" s="7">
        <v>20140</v>
      </c>
      <c r="C37" s="7">
        <v>12009</v>
      </c>
      <c r="D37" s="7">
        <v>-11901</v>
      </c>
      <c r="E37" s="7">
        <v>29742</v>
      </c>
    </row>
    <row r="38" spans="1:5" x14ac:dyDescent="0.25">
      <c r="A38" s="26" t="s">
        <v>27</v>
      </c>
      <c r="B38" s="7">
        <v>19308</v>
      </c>
      <c r="C38" s="7">
        <v>11980</v>
      </c>
      <c r="D38" s="7">
        <v>-8773</v>
      </c>
      <c r="E38" s="7">
        <v>32072</v>
      </c>
    </row>
    <row r="39" spans="1:5" x14ac:dyDescent="0.25">
      <c r="A39" s="26" t="s">
        <v>28</v>
      </c>
      <c r="B39" s="7">
        <v>18045</v>
      </c>
      <c r="C39" s="7">
        <v>17484</v>
      </c>
      <c r="D39" s="7">
        <v>-3407</v>
      </c>
      <c r="E39" s="7">
        <v>41833</v>
      </c>
    </row>
    <row r="40" spans="1:5" x14ac:dyDescent="0.25">
      <c r="A40" s="26" t="s">
        <v>29</v>
      </c>
      <c r="B40" s="7">
        <v>18206</v>
      </c>
      <c r="C40" s="7">
        <v>25157</v>
      </c>
      <c r="D40" s="7">
        <v>268</v>
      </c>
      <c r="E40" s="7">
        <v>53287</v>
      </c>
    </row>
    <row r="41" spans="1:5" x14ac:dyDescent="0.25">
      <c r="A41" s="26" t="s">
        <v>30</v>
      </c>
      <c r="B41" s="7">
        <v>18079</v>
      </c>
      <c r="C41" s="7">
        <v>-5093</v>
      </c>
      <c r="D41" s="7">
        <v>14003</v>
      </c>
      <c r="E41" s="7">
        <v>36453</v>
      </c>
    </row>
    <row r="42" spans="1:5" x14ac:dyDescent="0.25">
      <c r="A42" s="26" t="s">
        <v>31</v>
      </c>
      <c r="B42" s="7">
        <v>16753</v>
      </c>
      <c r="C42" s="7">
        <v>15337</v>
      </c>
      <c r="D42" s="7">
        <v>10339</v>
      </c>
      <c r="E42" s="7">
        <v>42429</v>
      </c>
    </row>
    <row r="43" spans="1:5" x14ac:dyDescent="0.25">
      <c r="A43" s="26" t="s">
        <v>32</v>
      </c>
      <c r="B43" s="7">
        <v>13548</v>
      </c>
      <c r="C43" s="7">
        <v>64255</v>
      </c>
      <c r="D43" s="7">
        <v>11630</v>
      </c>
      <c r="E43" s="7">
        <v>89433</v>
      </c>
    </row>
    <row r="45" spans="1:5" x14ac:dyDescent="0.25">
      <c r="A45" s="46" t="s">
        <v>459</v>
      </c>
    </row>
    <row r="46" spans="1:5" x14ac:dyDescent="0.25">
      <c r="A46" t="s">
        <v>594</v>
      </c>
    </row>
    <row r="47" spans="1:5" x14ac:dyDescent="0.25">
      <c r="A47" t="s">
        <v>596</v>
      </c>
    </row>
    <row r="48" spans="1:5" x14ac:dyDescent="0.25">
      <c r="A48" t="s">
        <v>595</v>
      </c>
    </row>
    <row r="50" spans="1:1" x14ac:dyDescent="0.25">
      <c r="A50" s="46" t="s">
        <v>455</v>
      </c>
    </row>
    <row r="51" spans="1:1" x14ac:dyDescent="0.25">
      <c r="A51" t="s">
        <v>494</v>
      </c>
    </row>
  </sheetData>
  <phoneticPr fontId="7" type="noConversion"/>
  <hyperlinks>
    <hyperlink ref="A9" location="Contents!A1" display="Back to contents" xr:uid="{9512C95C-9A7F-4CEF-8499-3FD6C7AE7C32}"/>
    <hyperlink ref="B2" r:id="rId1" display="https://www.abs.gov.au/statistics/people/population/national-state-and-territory-population/latest-release" xr:uid="{3C9AFAB1-06AF-46DD-95B2-042D4628FB0A}"/>
  </hyperlinks>
  <pageMargins left="0.7" right="0.7" top="0.75" bottom="0.7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E3F9-AC97-4614-8EB6-F9660A5C2B17}">
  <sheetPr>
    <tabColor theme="3"/>
  </sheetPr>
  <dimension ref="A1:D81"/>
  <sheetViews>
    <sheetView workbookViewId="0">
      <selection activeCell="E14" sqref="E14"/>
    </sheetView>
  </sheetViews>
  <sheetFormatPr defaultColWidth="8.7109375" defaultRowHeight="15" x14ac:dyDescent="0.25"/>
  <cols>
    <col min="1" max="1" width="20.5703125" style="37" customWidth="1"/>
    <col min="2" max="3" width="12.5703125" style="37" customWidth="1"/>
    <col min="4" max="4" width="14.140625" style="37" customWidth="1"/>
    <col min="5" max="16384" width="8.7109375" style="37"/>
  </cols>
  <sheetData>
    <row r="1" spans="1:4" ht="18.75" x14ac:dyDescent="0.3">
      <c r="A1" s="88" t="s">
        <v>597</v>
      </c>
    </row>
    <row r="2" spans="1:4" x14ac:dyDescent="0.25">
      <c r="A2" s="49" t="s">
        <v>364</v>
      </c>
      <c r="B2" s="34" t="s">
        <v>804</v>
      </c>
    </row>
    <row r="3" spans="1:4" x14ac:dyDescent="0.25">
      <c r="A3" s="46" t="s">
        <v>492</v>
      </c>
      <c r="B3" s="37" t="s">
        <v>598</v>
      </c>
    </row>
    <row r="4" spans="1:4" x14ac:dyDescent="0.25">
      <c r="A4" s="46" t="s">
        <v>333</v>
      </c>
      <c r="B4" s="37" t="s">
        <v>496</v>
      </c>
    </row>
    <row r="5" spans="1:4" x14ac:dyDescent="0.25">
      <c r="A5" s="46" t="s">
        <v>456</v>
      </c>
      <c r="B5" s="37" t="s">
        <v>271</v>
      </c>
    </row>
    <row r="6" spans="1:4" x14ac:dyDescent="0.25">
      <c r="A6" s="46" t="s">
        <v>269</v>
      </c>
      <c r="B6" s="37" t="s">
        <v>372</v>
      </c>
    </row>
    <row r="7" spans="1:4" x14ac:dyDescent="0.25">
      <c r="A7" s="46" t="s">
        <v>270</v>
      </c>
      <c r="B7" s="37" t="s">
        <v>593</v>
      </c>
    </row>
    <row r="8" spans="1:4" x14ac:dyDescent="0.25">
      <c r="A8" s="46" t="s">
        <v>457</v>
      </c>
      <c r="B8" s="52" t="s">
        <v>458</v>
      </c>
    </row>
    <row r="9" spans="1:4" x14ac:dyDescent="0.25">
      <c r="A9" s="34" t="s">
        <v>701</v>
      </c>
      <c r="B9" s="52"/>
    </row>
    <row r="10" spans="1:4" x14ac:dyDescent="0.25">
      <c r="A10" s="43"/>
    </row>
    <row r="11" spans="1:4" x14ac:dyDescent="0.25">
      <c r="A11" s="49" t="s">
        <v>454</v>
      </c>
    </row>
    <row r="12" spans="1:4" ht="30" x14ac:dyDescent="0.25">
      <c r="B12" s="91" t="s">
        <v>298</v>
      </c>
      <c r="C12" s="91" t="s">
        <v>299</v>
      </c>
      <c r="D12" s="91" t="s">
        <v>300</v>
      </c>
    </row>
    <row r="13" spans="1:4" x14ac:dyDescent="0.25">
      <c r="A13" s="26" t="s">
        <v>2</v>
      </c>
      <c r="B13" s="13">
        <v>46.25584224189592</v>
      </c>
      <c r="C13" s="13">
        <v>39.986966275535792</v>
      </c>
      <c r="D13" s="13">
        <v>13.757191482568288</v>
      </c>
    </row>
    <row r="14" spans="1:4" x14ac:dyDescent="0.25">
      <c r="A14" s="26" t="s">
        <v>3</v>
      </c>
      <c r="B14" s="13">
        <v>45.786434626717877</v>
      </c>
      <c r="C14" s="13">
        <v>40.385264063159042</v>
      </c>
      <c r="D14" s="13">
        <v>13.828301310123081</v>
      </c>
    </row>
    <row r="15" spans="1:4" x14ac:dyDescent="0.25">
      <c r="A15" s="26" t="s">
        <v>4</v>
      </c>
      <c r="B15" s="13">
        <v>45.418664958590284</v>
      </c>
      <c r="C15" s="13">
        <v>40.673280854529722</v>
      </c>
      <c r="D15" s="13">
        <v>13.908054186879992</v>
      </c>
    </row>
    <row r="16" spans="1:4" x14ac:dyDescent="0.25">
      <c r="A16" s="26" t="s">
        <v>5</v>
      </c>
      <c r="B16" s="13">
        <v>45.095594065397357</v>
      </c>
      <c r="C16" s="13">
        <v>40.918196183023923</v>
      </c>
      <c r="D16" s="13">
        <v>13.986209751578718</v>
      </c>
    </row>
    <row r="17" spans="1:4" x14ac:dyDescent="0.25">
      <c r="A17" s="26" t="s">
        <v>6</v>
      </c>
      <c r="B17" s="13">
        <v>44.645926439979959</v>
      </c>
      <c r="C17" s="13">
        <v>41.227219976634025</v>
      </c>
      <c r="D17" s="13">
        <v>14.126853583386021</v>
      </c>
    </row>
    <row r="18" spans="1:4" x14ac:dyDescent="0.25">
      <c r="A18" s="26" t="s">
        <v>7</v>
      </c>
      <c r="B18" s="13">
        <v>44.148124219793701</v>
      </c>
      <c r="C18" s="13">
        <v>41.547436543220691</v>
      </c>
      <c r="D18" s="13">
        <v>14.304439236985612</v>
      </c>
    </row>
    <row r="19" spans="1:4" x14ac:dyDescent="0.25">
      <c r="A19" s="26" t="s">
        <v>8</v>
      </c>
      <c r="B19" s="13">
        <v>43.633814759517051</v>
      </c>
      <c r="C19" s="13">
        <v>41.829922931535933</v>
      </c>
      <c r="D19" s="13">
        <v>14.536262308947018</v>
      </c>
    </row>
    <row r="20" spans="1:4" x14ac:dyDescent="0.25">
      <c r="A20" s="26" t="s">
        <v>9</v>
      </c>
      <c r="B20" s="13">
        <v>43.115854297791536</v>
      </c>
      <c r="C20" s="13">
        <v>42.107389043543883</v>
      </c>
      <c r="D20" s="13">
        <v>14.776756658664581</v>
      </c>
    </row>
    <row r="21" spans="1:4" x14ac:dyDescent="0.25">
      <c r="A21" s="26" t="s">
        <v>10</v>
      </c>
      <c r="B21" s="13">
        <v>42.516290942435347</v>
      </c>
      <c r="C21" s="13">
        <v>42.418718400397843</v>
      </c>
      <c r="D21" s="13">
        <v>15.064990657166808</v>
      </c>
    </row>
    <row r="22" spans="1:4" x14ac:dyDescent="0.25">
      <c r="A22" s="26" t="s">
        <v>11</v>
      </c>
      <c r="B22" s="13">
        <v>41.959759648889921</v>
      </c>
      <c r="C22" s="13">
        <v>42.686330186174629</v>
      </c>
      <c r="D22" s="13">
        <v>15.353910164935453</v>
      </c>
    </row>
    <row r="23" spans="1:4" x14ac:dyDescent="0.25">
      <c r="A23" s="26" t="s">
        <v>12</v>
      </c>
      <c r="B23" s="13">
        <v>41.561579338990676</v>
      </c>
      <c r="C23" s="13">
        <v>42.838656022483271</v>
      </c>
      <c r="D23" s="13">
        <v>15.59976463852605</v>
      </c>
    </row>
    <row r="24" spans="1:4" x14ac:dyDescent="0.25">
      <c r="A24" s="26" t="s">
        <v>13</v>
      </c>
      <c r="B24" s="13">
        <v>41.238781495921785</v>
      </c>
      <c r="C24" s="13">
        <v>42.861732663414067</v>
      </c>
      <c r="D24" s="13">
        <v>15.899485840664154</v>
      </c>
    </row>
    <row r="25" spans="1:4" x14ac:dyDescent="0.25">
      <c r="A25" s="26" t="s">
        <v>14</v>
      </c>
      <c r="B25" s="13">
        <v>41.007862442801759</v>
      </c>
      <c r="C25" s="13">
        <v>42.806235260716576</v>
      </c>
      <c r="D25" s="13">
        <v>16.185902296481665</v>
      </c>
    </row>
    <row r="26" spans="1:4" x14ac:dyDescent="0.25">
      <c r="A26" s="26" t="s">
        <v>15</v>
      </c>
      <c r="B26" s="13">
        <v>40.902261359097743</v>
      </c>
      <c r="C26" s="13">
        <v>42.703506957296497</v>
      </c>
      <c r="D26" s="13">
        <v>16.394231683605767</v>
      </c>
    </row>
    <row r="27" spans="1:4" x14ac:dyDescent="0.25">
      <c r="A27" s="26" t="s">
        <v>16</v>
      </c>
      <c r="B27" s="13">
        <v>40.975073345111603</v>
      </c>
      <c r="C27" s="13">
        <v>42.31121497678928</v>
      </c>
      <c r="D27" s="13">
        <v>16.71371167809912</v>
      </c>
    </row>
    <row r="28" spans="1:4" x14ac:dyDescent="0.25">
      <c r="A28" s="26" t="s">
        <v>17</v>
      </c>
      <c r="B28" s="13">
        <v>41.173965096468208</v>
      </c>
      <c r="C28" s="13">
        <v>41.974443983975689</v>
      </c>
      <c r="D28" s="13">
        <v>16.851590919556109</v>
      </c>
    </row>
    <row r="29" spans="1:4" x14ac:dyDescent="0.25">
      <c r="A29" s="26" t="s">
        <v>18</v>
      </c>
      <c r="B29" s="13">
        <v>41.376453520812412</v>
      </c>
      <c r="C29" s="13">
        <v>41.649503403637986</v>
      </c>
      <c r="D29" s="13">
        <v>16.974043075549602</v>
      </c>
    </row>
    <row r="30" spans="1:4" x14ac:dyDescent="0.25">
      <c r="A30" s="26" t="s">
        <v>19</v>
      </c>
      <c r="B30" s="13">
        <v>41.311568438720208</v>
      </c>
      <c r="C30" s="13">
        <v>41.467144219709326</v>
      </c>
      <c r="D30" s="13">
        <v>17.221287341570466</v>
      </c>
    </row>
    <row r="31" spans="1:4" x14ac:dyDescent="0.25">
      <c r="A31" s="26" t="s">
        <v>20</v>
      </c>
      <c r="B31" s="13">
        <v>41.223178801474795</v>
      </c>
      <c r="C31" s="13">
        <v>41.337098651360641</v>
      </c>
      <c r="D31" s="13">
        <v>17.43972254716456</v>
      </c>
    </row>
    <row r="32" spans="1:4" x14ac:dyDescent="0.25">
      <c r="A32" s="26" t="s">
        <v>21</v>
      </c>
      <c r="B32" s="13">
        <v>41.288893414861306</v>
      </c>
      <c r="C32" s="13">
        <v>41.211589989226994</v>
      </c>
      <c r="D32" s="13">
        <v>17.4995165959117</v>
      </c>
    </row>
    <row r="33" spans="1:4" x14ac:dyDescent="0.25">
      <c r="A33" s="26" t="s">
        <v>22</v>
      </c>
      <c r="B33" s="13">
        <v>41.214679542442454</v>
      </c>
      <c r="C33" s="13">
        <v>41.146402974896098</v>
      </c>
      <c r="D33" s="13">
        <v>17.638917482661451</v>
      </c>
    </row>
    <row r="34" spans="1:4" x14ac:dyDescent="0.25">
      <c r="A34" s="26" t="s">
        <v>23</v>
      </c>
      <c r="B34" s="13">
        <v>40.903031766661051</v>
      </c>
      <c r="C34" s="13">
        <v>41.142862590204672</v>
      </c>
      <c r="D34" s="13">
        <v>17.954105643134277</v>
      </c>
    </row>
    <row r="35" spans="1:4" x14ac:dyDescent="0.25">
      <c r="A35" s="26" t="s">
        <v>24</v>
      </c>
      <c r="B35" s="13">
        <v>40.554034523149781</v>
      </c>
      <c r="C35" s="13">
        <v>41.122939127915764</v>
      </c>
      <c r="D35" s="13">
        <v>18.323026348934455</v>
      </c>
    </row>
    <row r="36" spans="1:4" x14ac:dyDescent="0.25">
      <c r="A36" s="26" t="s">
        <v>25</v>
      </c>
      <c r="B36" s="13">
        <v>40.163256491253051</v>
      </c>
      <c r="C36" s="13">
        <v>41.062442634482771</v>
      </c>
      <c r="D36" s="13">
        <v>18.774300874264178</v>
      </c>
    </row>
    <row r="37" spans="1:4" x14ac:dyDescent="0.25">
      <c r="A37" s="26" t="s">
        <v>26</v>
      </c>
      <c r="B37" s="13">
        <v>39.668022833098711</v>
      </c>
      <c r="C37" s="13">
        <v>41.092306978327123</v>
      </c>
      <c r="D37" s="13">
        <v>19.239670188574166</v>
      </c>
    </row>
    <row r="38" spans="1:4" x14ac:dyDescent="0.25">
      <c r="A38" s="26" t="s">
        <v>27</v>
      </c>
      <c r="B38" s="13">
        <v>39.212282717649074</v>
      </c>
      <c r="C38" s="13">
        <v>41.054560484561037</v>
      </c>
      <c r="D38" s="13">
        <v>19.733156797789896</v>
      </c>
    </row>
    <row r="39" spans="1:4" x14ac:dyDescent="0.25">
      <c r="A39" s="26" t="s">
        <v>28</v>
      </c>
      <c r="B39" s="13">
        <v>38.829947830991216</v>
      </c>
      <c r="C39" s="13">
        <v>40.964196080274476</v>
      </c>
      <c r="D39" s="13">
        <v>20.205856088734315</v>
      </c>
    </row>
    <row r="40" spans="1:4" x14ac:dyDescent="0.25">
      <c r="A40" s="26" t="s">
        <v>29</v>
      </c>
      <c r="B40" s="13">
        <v>38.342931875416525</v>
      </c>
      <c r="C40" s="13">
        <v>40.863876159639531</v>
      </c>
      <c r="D40" s="13">
        <v>20.79319196494394</v>
      </c>
    </row>
    <row r="41" spans="1:4" x14ac:dyDescent="0.25">
      <c r="A41" s="26" t="s">
        <v>30</v>
      </c>
      <c r="B41" s="13">
        <v>37.832117598063554</v>
      </c>
      <c r="C41" s="13">
        <v>40.856961516568369</v>
      </c>
      <c r="D41" s="13">
        <v>21.310920885368077</v>
      </c>
    </row>
    <row r="42" spans="1:4" x14ac:dyDescent="0.25">
      <c r="A42" s="26" t="s">
        <v>31</v>
      </c>
      <c r="B42" s="13">
        <v>37.631465645387877</v>
      </c>
      <c r="C42" s="13">
        <v>40.714859334177234</v>
      </c>
      <c r="D42" s="13">
        <v>21.653675020434889</v>
      </c>
    </row>
    <row r="43" spans="1:4" x14ac:dyDescent="0.25">
      <c r="A43" s="26" t="s">
        <v>32</v>
      </c>
      <c r="B43" s="13">
        <v>37.79462708075414</v>
      </c>
      <c r="C43" s="13">
        <v>40.53057950657827</v>
      </c>
      <c r="D43" s="13">
        <v>21.67479341266759</v>
      </c>
    </row>
    <row r="45" spans="1:4" x14ac:dyDescent="0.25">
      <c r="A45" s="46" t="s">
        <v>459</v>
      </c>
    </row>
    <row r="46" spans="1:4" x14ac:dyDescent="0.25">
      <c r="A46" s="26" t="s">
        <v>494</v>
      </c>
    </row>
    <row r="48" spans="1:4" x14ac:dyDescent="0.25">
      <c r="A48" s="46" t="s">
        <v>455</v>
      </c>
    </row>
    <row r="49" spans="1:4" ht="30" x14ac:dyDescent="0.25">
      <c r="B49" s="91" t="s">
        <v>298</v>
      </c>
      <c r="C49" s="91" t="s">
        <v>299</v>
      </c>
      <c r="D49" s="91" t="s">
        <v>300</v>
      </c>
    </row>
    <row r="50" spans="1:4" x14ac:dyDescent="0.25">
      <c r="B50" s="70" t="s">
        <v>383</v>
      </c>
      <c r="C50" s="70" t="s">
        <v>383</v>
      </c>
      <c r="D50" s="70" t="s">
        <v>383</v>
      </c>
    </row>
    <row r="51" spans="1:4" x14ac:dyDescent="0.25">
      <c r="A51" s="26" t="s">
        <v>2</v>
      </c>
      <c r="B51" s="7">
        <v>776507</v>
      </c>
      <c r="C51" s="7">
        <v>671270</v>
      </c>
      <c r="D51" s="7">
        <v>230945</v>
      </c>
    </row>
    <row r="52" spans="1:4" x14ac:dyDescent="0.25">
      <c r="A52" s="26" t="s">
        <v>3</v>
      </c>
      <c r="B52" s="7">
        <v>780498</v>
      </c>
      <c r="C52" s="7">
        <v>688427</v>
      </c>
      <c r="D52" s="7">
        <v>235724</v>
      </c>
    </row>
    <row r="53" spans="1:4" x14ac:dyDescent="0.25">
      <c r="A53" s="26" t="s">
        <v>4</v>
      </c>
      <c r="B53" s="7">
        <v>788498</v>
      </c>
      <c r="C53" s="7">
        <v>706115</v>
      </c>
      <c r="D53" s="7">
        <v>241453</v>
      </c>
    </row>
    <row r="54" spans="1:4" x14ac:dyDescent="0.25">
      <c r="A54" s="26" t="s">
        <v>5</v>
      </c>
      <c r="B54" s="7">
        <v>797383</v>
      </c>
      <c r="C54" s="7">
        <v>723518</v>
      </c>
      <c r="D54" s="7">
        <v>247305</v>
      </c>
    </row>
    <row r="55" spans="1:4" x14ac:dyDescent="0.25">
      <c r="A55" s="26" t="s">
        <v>6</v>
      </c>
      <c r="B55" s="7">
        <v>802886</v>
      </c>
      <c r="C55" s="7">
        <v>741406</v>
      </c>
      <c r="D55" s="7">
        <v>254049</v>
      </c>
    </row>
    <row r="56" spans="1:4" x14ac:dyDescent="0.25">
      <c r="A56" s="26" t="s">
        <v>7</v>
      </c>
      <c r="B56" s="7">
        <v>806339</v>
      </c>
      <c r="C56" s="7">
        <v>758839</v>
      </c>
      <c r="D56" s="7">
        <v>261262</v>
      </c>
    </row>
    <row r="57" spans="1:4" x14ac:dyDescent="0.25">
      <c r="A57" s="26" t="s">
        <v>8</v>
      </c>
      <c r="B57" s="7">
        <v>808943</v>
      </c>
      <c r="C57" s="7">
        <v>775500</v>
      </c>
      <c r="D57" s="7">
        <v>269493</v>
      </c>
    </row>
    <row r="58" spans="1:4" x14ac:dyDescent="0.25">
      <c r="A58" s="26" t="s">
        <v>9</v>
      </c>
      <c r="B58" s="7">
        <v>810187</v>
      </c>
      <c r="C58" s="7">
        <v>791237</v>
      </c>
      <c r="D58" s="7">
        <v>277669</v>
      </c>
    </row>
    <row r="59" spans="1:4" x14ac:dyDescent="0.25">
      <c r="A59" s="26" t="s">
        <v>10</v>
      </c>
      <c r="B59" s="7">
        <v>810477</v>
      </c>
      <c r="C59" s="7">
        <v>808617</v>
      </c>
      <c r="D59" s="7">
        <v>287180</v>
      </c>
    </row>
    <row r="60" spans="1:4" x14ac:dyDescent="0.25">
      <c r="A60" s="26" t="s">
        <v>11</v>
      </c>
      <c r="B60" s="7">
        <v>809199</v>
      </c>
      <c r="C60" s="7">
        <v>823211</v>
      </c>
      <c r="D60" s="7">
        <v>296102</v>
      </c>
    </row>
    <row r="61" spans="1:4" x14ac:dyDescent="0.25">
      <c r="A61" s="26" t="s">
        <v>12</v>
      </c>
      <c r="B61" s="7">
        <v>811590</v>
      </c>
      <c r="C61" s="7">
        <v>836528</v>
      </c>
      <c r="D61" s="7">
        <v>304623</v>
      </c>
    </row>
    <row r="62" spans="1:4" x14ac:dyDescent="0.25">
      <c r="A62" s="26" t="s">
        <v>13</v>
      </c>
      <c r="B62" s="7">
        <v>816339</v>
      </c>
      <c r="C62" s="7">
        <v>848466</v>
      </c>
      <c r="D62" s="7">
        <v>314737</v>
      </c>
    </row>
    <row r="63" spans="1:4" x14ac:dyDescent="0.25">
      <c r="A63" s="26" t="s">
        <v>14</v>
      </c>
      <c r="B63" s="7">
        <v>824753</v>
      </c>
      <c r="C63" s="7">
        <v>860922</v>
      </c>
      <c r="D63" s="7">
        <v>325532</v>
      </c>
    </row>
    <row r="64" spans="1:4" x14ac:dyDescent="0.25">
      <c r="A64" s="26" t="s">
        <v>15</v>
      </c>
      <c r="B64" s="7">
        <v>838734</v>
      </c>
      <c r="C64" s="7">
        <v>875670</v>
      </c>
      <c r="D64" s="7">
        <v>336177</v>
      </c>
    </row>
    <row r="65" spans="1:4" x14ac:dyDescent="0.25">
      <c r="A65" s="26" t="s">
        <v>16</v>
      </c>
      <c r="B65" s="7">
        <v>862992</v>
      </c>
      <c r="C65" s="7">
        <v>891133</v>
      </c>
      <c r="D65" s="7">
        <v>352014</v>
      </c>
    </row>
    <row r="66" spans="1:4" x14ac:dyDescent="0.25">
      <c r="A66" s="26" t="s">
        <v>17</v>
      </c>
      <c r="B66" s="7">
        <v>894175</v>
      </c>
      <c r="C66" s="7">
        <v>911559</v>
      </c>
      <c r="D66" s="7">
        <v>365966</v>
      </c>
    </row>
    <row r="67" spans="1:4" x14ac:dyDescent="0.25">
      <c r="A67" s="26" t="s">
        <v>18</v>
      </c>
      <c r="B67" s="7">
        <v>926936</v>
      </c>
      <c r="C67" s="7">
        <v>933053</v>
      </c>
      <c r="D67" s="7">
        <v>380261</v>
      </c>
    </row>
    <row r="68" spans="1:4" x14ac:dyDescent="0.25">
      <c r="A68" s="26" t="s">
        <v>19</v>
      </c>
      <c r="B68" s="7">
        <v>946384</v>
      </c>
      <c r="C68" s="7">
        <v>949948</v>
      </c>
      <c r="D68" s="7">
        <v>394513</v>
      </c>
    </row>
    <row r="69" spans="1:4" x14ac:dyDescent="0.25">
      <c r="A69" s="26" t="s">
        <v>20</v>
      </c>
      <c r="B69" s="7">
        <v>970150</v>
      </c>
      <c r="C69" s="7">
        <v>972831</v>
      </c>
      <c r="D69" s="7">
        <v>410428</v>
      </c>
    </row>
    <row r="70" spans="1:4" x14ac:dyDescent="0.25">
      <c r="A70" s="26" t="s">
        <v>21</v>
      </c>
      <c r="B70" s="7">
        <v>1001465</v>
      </c>
      <c r="C70" s="7">
        <v>999590</v>
      </c>
      <c r="D70" s="7">
        <v>424452</v>
      </c>
    </row>
    <row r="71" spans="1:4" x14ac:dyDescent="0.25">
      <c r="A71" s="26" t="s">
        <v>22</v>
      </c>
      <c r="B71" s="7">
        <v>1024986</v>
      </c>
      <c r="C71" s="7">
        <v>1023288</v>
      </c>
      <c r="D71" s="7">
        <v>438670</v>
      </c>
    </row>
    <row r="72" spans="1:4" x14ac:dyDescent="0.25">
      <c r="A72" s="26" t="s">
        <v>23</v>
      </c>
      <c r="B72" s="7">
        <v>1029778</v>
      </c>
      <c r="C72" s="7">
        <v>1035816</v>
      </c>
      <c r="D72" s="7">
        <v>452014</v>
      </c>
    </row>
    <row r="73" spans="1:4" x14ac:dyDescent="0.25">
      <c r="A73" s="26" t="s">
        <v>24</v>
      </c>
      <c r="B73" s="7">
        <v>1030345</v>
      </c>
      <c r="C73" s="7">
        <v>1044799</v>
      </c>
      <c r="D73" s="7">
        <v>465528</v>
      </c>
    </row>
    <row r="74" spans="1:4" x14ac:dyDescent="0.25">
      <c r="A74" s="26" t="s">
        <v>25</v>
      </c>
      <c r="B74" s="7">
        <v>1026564</v>
      </c>
      <c r="C74" s="7">
        <v>1049547</v>
      </c>
      <c r="D74" s="7">
        <v>479867</v>
      </c>
    </row>
    <row r="75" spans="1:4" x14ac:dyDescent="0.25">
      <c r="A75" s="26" t="s">
        <v>26</v>
      </c>
      <c r="B75" s="7">
        <v>1025704</v>
      </c>
      <c r="C75" s="7">
        <v>1062532</v>
      </c>
      <c r="D75" s="7">
        <v>497484</v>
      </c>
    </row>
    <row r="76" spans="1:4" x14ac:dyDescent="0.25">
      <c r="A76" s="26" t="s">
        <v>27</v>
      </c>
      <c r="B76" s="7">
        <v>1026496</v>
      </c>
      <c r="C76" s="7">
        <v>1074723</v>
      </c>
      <c r="D76" s="7">
        <v>516573</v>
      </c>
    </row>
    <row r="77" spans="1:4" x14ac:dyDescent="0.25">
      <c r="A77" s="26" t="s">
        <v>28</v>
      </c>
      <c r="B77" s="7">
        <v>1032731</v>
      </c>
      <c r="C77" s="7">
        <v>1089494</v>
      </c>
      <c r="D77" s="7">
        <v>537400</v>
      </c>
    </row>
    <row r="78" spans="1:4" x14ac:dyDescent="0.25">
      <c r="A78" s="26" t="s">
        <v>29</v>
      </c>
      <c r="B78" s="7">
        <v>1040210</v>
      </c>
      <c r="C78" s="7">
        <v>1108601</v>
      </c>
      <c r="D78" s="7">
        <v>564101</v>
      </c>
    </row>
    <row r="79" spans="1:4" x14ac:dyDescent="0.25">
      <c r="A79" s="26" t="s">
        <v>30</v>
      </c>
      <c r="B79" s="7">
        <v>1040143</v>
      </c>
      <c r="C79" s="7">
        <v>1123307</v>
      </c>
      <c r="D79" s="7">
        <v>585915</v>
      </c>
    </row>
    <row r="80" spans="1:4" x14ac:dyDescent="0.25">
      <c r="A80" s="26" t="s">
        <v>31</v>
      </c>
      <c r="B80" s="7">
        <v>1050593</v>
      </c>
      <c r="C80" s="7">
        <v>1136675</v>
      </c>
      <c r="D80" s="7">
        <v>604526</v>
      </c>
    </row>
    <row r="81" spans="1:4" x14ac:dyDescent="0.25">
      <c r="A81" s="26" t="s">
        <v>32</v>
      </c>
      <c r="B81" s="7">
        <v>1088949</v>
      </c>
      <c r="C81" s="7">
        <v>1167778</v>
      </c>
      <c r="D81" s="7">
        <v>624500</v>
      </c>
    </row>
  </sheetData>
  <hyperlinks>
    <hyperlink ref="A9" location="Contents!A1" display="Back to contents" xr:uid="{D23AAB74-C8C8-4147-9B10-9FA329476445}"/>
    <hyperlink ref="B2" r:id="rId1" display="https://www.abs.gov.au/statistics/people/population/national-state-and-territory-population/latest-release" xr:uid="{E6B61F5F-EC39-47D3-9D02-242F81AD641F}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2577-6BBB-4EBF-A2F2-CAD9357F9681}">
  <sheetPr>
    <tabColor theme="3"/>
  </sheetPr>
  <dimension ref="A1:L81"/>
  <sheetViews>
    <sheetView workbookViewId="0">
      <selection activeCell="E8" sqref="E8"/>
    </sheetView>
  </sheetViews>
  <sheetFormatPr defaultColWidth="8.7109375" defaultRowHeight="15" x14ac:dyDescent="0.25"/>
  <cols>
    <col min="1" max="1" width="20.5703125" style="37" customWidth="1"/>
    <col min="2" max="2" width="13.28515625" style="37" customWidth="1"/>
    <col min="3" max="6" width="12.5703125" style="37" customWidth="1"/>
    <col min="7" max="7" width="8.7109375" style="37"/>
    <col min="8" max="8" width="12" style="37" bestFit="1" customWidth="1"/>
    <col min="9" max="9" width="8.7109375" style="37"/>
    <col min="10" max="10" width="10.140625" style="37" bestFit="1" customWidth="1"/>
    <col min="11" max="16384" width="8.7109375" style="37"/>
  </cols>
  <sheetData>
    <row r="1" spans="1:12" ht="18.75" x14ac:dyDescent="0.3">
      <c r="A1" s="88" t="s">
        <v>599</v>
      </c>
    </row>
    <row r="2" spans="1:12" x14ac:dyDescent="0.25">
      <c r="A2" s="49" t="s">
        <v>364</v>
      </c>
      <c r="B2" s="34" t="s">
        <v>803</v>
      </c>
    </row>
    <row r="3" spans="1:12" x14ac:dyDescent="0.25">
      <c r="A3" s="46" t="s">
        <v>492</v>
      </c>
      <c r="B3" s="37" t="s">
        <v>598</v>
      </c>
    </row>
    <row r="4" spans="1:12" x14ac:dyDescent="0.25">
      <c r="A4" s="46" t="s">
        <v>333</v>
      </c>
      <c r="B4" s="37" t="s">
        <v>496</v>
      </c>
    </row>
    <row r="5" spans="1:12" x14ac:dyDescent="0.25">
      <c r="A5" s="46" t="s">
        <v>456</v>
      </c>
      <c r="B5" s="37" t="s">
        <v>271</v>
      </c>
    </row>
    <row r="6" spans="1:12" x14ac:dyDescent="0.25">
      <c r="A6" s="46" t="s">
        <v>269</v>
      </c>
      <c r="B6" s="37" t="s">
        <v>372</v>
      </c>
    </row>
    <row r="7" spans="1:12" x14ac:dyDescent="0.25">
      <c r="A7" s="46" t="s">
        <v>270</v>
      </c>
      <c r="B7" s="37" t="s">
        <v>593</v>
      </c>
    </row>
    <row r="8" spans="1:12" x14ac:dyDescent="0.25">
      <c r="A8" s="46" t="s">
        <v>457</v>
      </c>
      <c r="B8" s="52" t="s">
        <v>458</v>
      </c>
    </row>
    <row r="9" spans="1:12" x14ac:dyDescent="0.25">
      <c r="A9" s="34" t="s">
        <v>701</v>
      </c>
      <c r="B9" s="52"/>
    </row>
    <row r="10" spans="1:12" x14ac:dyDescent="0.25">
      <c r="A10" s="43"/>
    </row>
    <row r="11" spans="1:12" x14ac:dyDescent="0.25">
      <c r="A11" s="49" t="s">
        <v>454</v>
      </c>
    </row>
    <row r="12" spans="1:12" s="4" customFormat="1" ht="30" x14ac:dyDescent="0.25">
      <c r="B12" s="91" t="s">
        <v>324</v>
      </c>
      <c r="C12" s="91" t="s">
        <v>322</v>
      </c>
      <c r="D12" s="91" t="s">
        <v>323</v>
      </c>
      <c r="E12" s="91" t="s">
        <v>319</v>
      </c>
      <c r="F12" s="91" t="s">
        <v>320</v>
      </c>
    </row>
    <row r="13" spans="1:12" x14ac:dyDescent="0.25">
      <c r="A13" s="76" t="s">
        <v>2</v>
      </c>
      <c r="B13" s="7">
        <v>1282194.3333333335</v>
      </c>
      <c r="C13" s="16">
        <v>43.716754584523407</v>
      </c>
      <c r="D13" s="16">
        <v>14.382115243581122</v>
      </c>
      <c r="E13" s="16">
        <v>6.6562517954246667</v>
      </c>
      <c r="F13" s="16">
        <v>35.244884875745548</v>
      </c>
      <c r="G13" s="31"/>
      <c r="L13" s="16"/>
    </row>
    <row r="14" spans="1:12" x14ac:dyDescent="0.25">
      <c r="A14" s="76" t="s">
        <v>3</v>
      </c>
      <c r="B14" s="7">
        <v>1303194.1666666674</v>
      </c>
      <c r="C14" s="16">
        <v>44.642810325654899</v>
      </c>
      <c r="D14" s="16">
        <v>14.9294905530194</v>
      </c>
      <c r="E14" s="16">
        <v>5.879873362437035</v>
      </c>
      <c r="F14" s="16">
        <v>34.547838547977911</v>
      </c>
      <c r="G14" s="31"/>
      <c r="L14" s="16"/>
    </row>
    <row r="15" spans="1:12" x14ac:dyDescent="0.25">
      <c r="A15" s="76" t="s">
        <v>4</v>
      </c>
      <c r="B15" s="7">
        <v>1328889.0833333337</v>
      </c>
      <c r="C15" s="16">
        <v>45.599422675669707</v>
      </c>
      <c r="D15" s="16">
        <v>15.68008340801455</v>
      </c>
      <c r="E15" s="16">
        <v>5.1000619627835757</v>
      </c>
      <c r="F15" s="16">
        <v>33.620425682629985</v>
      </c>
      <c r="G15" s="31"/>
      <c r="L15" s="16"/>
    </row>
    <row r="16" spans="1:12" x14ac:dyDescent="0.25">
      <c r="A16" s="76" t="s">
        <v>5</v>
      </c>
      <c r="B16" s="7">
        <v>1357393.0000000007</v>
      </c>
      <c r="C16" s="16">
        <v>45.597062408111178</v>
      </c>
      <c r="D16" s="16">
        <v>15.653499023495767</v>
      </c>
      <c r="E16" s="16">
        <v>5.0278917012243314</v>
      </c>
      <c r="F16" s="16">
        <v>33.721534588729973</v>
      </c>
      <c r="G16" s="31"/>
      <c r="L16" s="16"/>
    </row>
    <row r="17" spans="1:12" x14ac:dyDescent="0.25">
      <c r="A17" s="76" t="s">
        <v>6</v>
      </c>
      <c r="B17" s="7">
        <v>1385763.5000000007</v>
      </c>
      <c r="C17" s="16">
        <v>45.371486548750866</v>
      </c>
      <c r="D17" s="16">
        <v>15.869440684984601</v>
      </c>
      <c r="E17" s="16">
        <v>4.9384388702208808</v>
      </c>
      <c r="F17" s="16">
        <v>33.820639909575682</v>
      </c>
      <c r="G17" s="31"/>
      <c r="L17" s="16"/>
    </row>
    <row r="18" spans="1:12" x14ac:dyDescent="0.25">
      <c r="A18" s="76" t="s">
        <v>7</v>
      </c>
      <c r="B18" s="7">
        <v>1411874.3333333342</v>
      </c>
      <c r="C18" s="16">
        <v>45.250320909108233</v>
      </c>
      <c r="D18" s="16">
        <v>16.18973761356947</v>
      </c>
      <c r="E18" s="16">
        <v>4.4363898770027461</v>
      </c>
      <c r="F18" s="16">
        <v>34.123581111916671</v>
      </c>
      <c r="G18" s="31"/>
      <c r="L18" s="16"/>
    </row>
    <row r="19" spans="1:12" x14ac:dyDescent="0.25">
      <c r="A19" s="76" t="s">
        <v>8</v>
      </c>
      <c r="B19" s="7">
        <v>1437996.0000000009</v>
      </c>
      <c r="C19" s="16">
        <v>44.68453551562957</v>
      </c>
      <c r="D19" s="16">
        <v>17.037744425807382</v>
      </c>
      <c r="E19" s="16">
        <v>4.3376511478474216</v>
      </c>
      <c r="F19" s="16">
        <v>33.940068910715517</v>
      </c>
      <c r="G19" s="31"/>
      <c r="L19" s="16"/>
    </row>
    <row r="20" spans="1:12" x14ac:dyDescent="0.25">
      <c r="A20" s="76" t="s">
        <v>9</v>
      </c>
      <c r="B20" s="7">
        <v>1462609.9166666679</v>
      </c>
      <c r="C20" s="16">
        <v>44.835171647213457</v>
      </c>
      <c r="D20" s="16">
        <v>17.151411811271828</v>
      </c>
      <c r="E20" s="16">
        <v>4.1104204191149396</v>
      </c>
      <c r="F20" s="16">
        <v>33.902984727244664</v>
      </c>
      <c r="G20" s="31"/>
      <c r="L20" s="16"/>
    </row>
    <row r="21" spans="1:12" x14ac:dyDescent="0.25">
      <c r="A21" s="76" t="s">
        <v>10</v>
      </c>
      <c r="B21" s="7">
        <v>1487941.0000000007</v>
      </c>
      <c r="C21" s="16">
        <v>44.281712110896827</v>
      </c>
      <c r="D21" s="16">
        <v>17.713751194883834</v>
      </c>
      <c r="E21" s="16">
        <v>4.255612285702191</v>
      </c>
      <c r="F21" s="16">
        <v>33.748930009097549</v>
      </c>
      <c r="G21" s="31"/>
      <c r="L21" s="16"/>
    </row>
    <row r="22" spans="1:12" x14ac:dyDescent="0.25">
      <c r="A22" s="76" t="s">
        <v>11</v>
      </c>
      <c r="B22" s="7">
        <v>1513221.8333333342</v>
      </c>
      <c r="C22" s="16">
        <v>43.400758271727256</v>
      </c>
      <c r="D22" s="16">
        <v>18.397126396206932</v>
      </c>
      <c r="E22" s="16">
        <v>4.3516422079996877</v>
      </c>
      <c r="F22" s="16">
        <v>33.850478631079724</v>
      </c>
      <c r="G22" s="31"/>
      <c r="L22" s="16"/>
    </row>
    <row r="23" spans="1:12" x14ac:dyDescent="0.25">
      <c r="A23" s="76" t="s">
        <v>12</v>
      </c>
      <c r="B23" s="7">
        <v>1536095.2500000009</v>
      </c>
      <c r="C23" s="16">
        <v>43.331953753084825</v>
      </c>
      <c r="D23" s="16">
        <v>18.963944455918327</v>
      </c>
      <c r="E23" s="16">
        <v>3.9285378516295362</v>
      </c>
      <c r="F23" s="16">
        <v>33.775574789388848</v>
      </c>
      <c r="G23" s="31"/>
      <c r="L23" s="16"/>
    </row>
    <row r="24" spans="1:12" x14ac:dyDescent="0.25">
      <c r="A24" s="76" t="s">
        <v>13</v>
      </c>
      <c r="B24" s="7">
        <v>1562886.4166666674</v>
      </c>
      <c r="C24" s="16">
        <v>43.864506681734184</v>
      </c>
      <c r="D24" s="16">
        <v>18.061837187251328</v>
      </c>
      <c r="E24" s="16">
        <v>3.7397577996311009</v>
      </c>
      <c r="F24" s="16">
        <v>34.333903663398011</v>
      </c>
      <c r="G24" s="31"/>
      <c r="L24" s="16"/>
    </row>
    <row r="25" spans="1:12" x14ac:dyDescent="0.25">
      <c r="A25" s="76" t="s">
        <v>14</v>
      </c>
      <c r="B25" s="7">
        <v>1590756.5000000007</v>
      </c>
      <c r="C25" s="16">
        <v>44.691639900051698</v>
      </c>
      <c r="D25" s="16">
        <v>18.530559726352401</v>
      </c>
      <c r="E25" s="16">
        <v>3.0988977047503301</v>
      </c>
      <c r="F25" s="16">
        <v>33.678886953052427</v>
      </c>
      <c r="G25" s="31"/>
      <c r="L25" s="16"/>
    </row>
    <row r="26" spans="1:12" x14ac:dyDescent="0.25">
      <c r="A26" s="76" t="s">
        <v>15</v>
      </c>
      <c r="B26" s="7">
        <v>1623147.6666666677</v>
      </c>
      <c r="C26" s="16">
        <v>46.270713097986707</v>
      </c>
      <c r="D26" s="16">
        <v>18.993507060253069</v>
      </c>
      <c r="E26" s="16">
        <v>2.7114651511476779</v>
      </c>
      <c r="F26" s="16">
        <v>32.024304422497607</v>
      </c>
      <c r="G26" s="31"/>
      <c r="L26" s="16"/>
    </row>
    <row r="27" spans="1:12" x14ac:dyDescent="0.25">
      <c r="A27" s="76" t="s">
        <v>16</v>
      </c>
      <c r="B27" s="7">
        <v>1664282.1666666677</v>
      </c>
      <c r="C27" s="16">
        <v>46.656997165845105</v>
      </c>
      <c r="D27" s="16">
        <v>18.914576084003361</v>
      </c>
      <c r="E27" s="16">
        <v>2.1883608879223524</v>
      </c>
      <c r="F27" s="16">
        <v>32.240065862229088</v>
      </c>
      <c r="G27" s="31"/>
      <c r="L27" s="16"/>
    </row>
    <row r="28" spans="1:12" x14ac:dyDescent="0.25">
      <c r="A28" s="76" t="s">
        <v>17</v>
      </c>
      <c r="B28" s="7">
        <v>1714881.0833333337</v>
      </c>
      <c r="C28" s="16">
        <v>47.91252046485436</v>
      </c>
      <c r="D28" s="16">
        <v>18.477350203048566</v>
      </c>
      <c r="E28" s="16">
        <v>2.257668692576499</v>
      </c>
      <c r="F28" s="16">
        <v>31.352465498943989</v>
      </c>
      <c r="G28" s="31"/>
      <c r="L28" s="16"/>
    </row>
    <row r="29" spans="1:12" x14ac:dyDescent="0.25">
      <c r="A29" s="76" t="s">
        <v>18</v>
      </c>
      <c r="B29" s="7">
        <v>1774849.5000000002</v>
      </c>
      <c r="C29" s="16">
        <v>48.117521138177203</v>
      </c>
      <c r="D29" s="16">
        <v>18.592463755377558</v>
      </c>
      <c r="E29" s="16">
        <v>2.6245089137604833</v>
      </c>
      <c r="F29" s="16">
        <v>30.66548741174957</v>
      </c>
      <c r="G29" s="31"/>
      <c r="L29" s="16"/>
    </row>
    <row r="30" spans="1:12" x14ac:dyDescent="0.25">
      <c r="A30" s="76" t="s">
        <v>19</v>
      </c>
      <c r="B30" s="7">
        <v>1822256.1666666672</v>
      </c>
      <c r="C30" s="16">
        <v>45.765464551864561</v>
      </c>
      <c r="D30" s="16">
        <v>19.17977686452242</v>
      </c>
      <c r="E30" s="16">
        <v>3.3984702297161498</v>
      </c>
      <c r="F30" s="16">
        <v>31.656292926982367</v>
      </c>
      <c r="G30" s="31"/>
      <c r="L30" s="16"/>
    </row>
    <row r="31" spans="1:12" x14ac:dyDescent="0.25">
      <c r="A31" s="76" t="s">
        <v>20</v>
      </c>
      <c r="B31" s="7">
        <v>1870662.583333334</v>
      </c>
      <c r="C31" s="16">
        <v>46.603309139439901</v>
      </c>
      <c r="D31" s="16">
        <v>18.844009415380487</v>
      </c>
      <c r="E31" s="16">
        <v>2.9891280500389561</v>
      </c>
      <c r="F31" s="16">
        <v>31.563553395140602</v>
      </c>
      <c r="G31" s="31"/>
      <c r="L31" s="16"/>
    </row>
    <row r="32" spans="1:12" x14ac:dyDescent="0.25">
      <c r="A32" s="76" t="s">
        <v>21</v>
      </c>
      <c r="B32" s="7">
        <v>1927841.0000000009</v>
      </c>
      <c r="C32" s="16">
        <v>47.413263507381174</v>
      </c>
      <c r="D32" s="16">
        <v>18.629652722051926</v>
      </c>
      <c r="E32" s="16">
        <v>2.7689913224171505</v>
      </c>
      <c r="F32" s="16">
        <v>31.188088125524864</v>
      </c>
      <c r="G32" s="31"/>
      <c r="L32" s="16"/>
    </row>
    <row r="33" spans="1:12" x14ac:dyDescent="0.25">
      <c r="A33" s="76" t="s">
        <v>22</v>
      </c>
      <c r="B33" s="7">
        <v>1983926.6666666679</v>
      </c>
      <c r="C33" s="16">
        <v>47.597815275430136</v>
      </c>
      <c r="D33" s="16">
        <v>18.362288256622371</v>
      </c>
      <c r="E33" s="16">
        <v>3.0549684296126549</v>
      </c>
      <c r="F33" s="16">
        <v>30.984919637486591</v>
      </c>
      <c r="G33" s="31"/>
      <c r="L33" s="16"/>
    </row>
    <row r="34" spans="1:12" x14ac:dyDescent="0.25">
      <c r="A34" s="76" t="s">
        <v>23</v>
      </c>
      <c r="B34" s="7">
        <v>2018578.3333333349</v>
      </c>
      <c r="C34" s="16">
        <v>46.155726761491316</v>
      </c>
      <c r="D34" s="16">
        <v>18.615378645201591</v>
      </c>
      <c r="E34" s="16">
        <v>3.2856457556349485</v>
      </c>
      <c r="F34" s="16">
        <v>31.943261222626145</v>
      </c>
      <c r="G34" s="31"/>
      <c r="L34" s="16"/>
    </row>
    <row r="35" spans="1:12" x14ac:dyDescent="0.25">
      <c r="A35" s="76" t="s">
        <v>24</v>
      </c>
      <c r="B35" s="7">
        <v>2038025.5833333351</v>
      </c>
      <c r="C35" s="16">
        <v>45.863138698741324</v>
      </c>
      <c r="D35" s="16">
        <v>19.00780849700649</v>
      </c>
      <c r="E35" s="16">
        <v>3.6777874926087568</v>
      </c>
      <c r="F35" s="16">
        <v>31.451261222718536</v>
      </c>
      <c r="G35" s="31"/>
      <c r="L35" s="16"/>
    </row>
    <row r="36" spans="1:12" x14ac:dyDescent="0.25">
      <c r="A36" s="76" t="s">
        <v>25</v>
      </c>
      <c r="B36" s="7">
        <v>2051846.7500000019</v>
      </c>
      <c r="C36" s="16">
        <v>44.159450504770817</v>
      </c>
      <c r="D36" s="16">
        <v>19.975866456238318</v>
      </c>
      <c r="E36" s="16">
        <v>4.0488038397604482</v>
      </c>
      <c r="F36" s="16">
        <v>31.815879199230306</v>
      </c>
      <c r="G36" s="31"/>
      <c r="L36" s="16"/>
    </row>
    <row r="37" spans="1:12" x14ac:dyDescent="0.25">
      <c r="A37" s="76" t="s">
        <v>26</v>
      </c>
      <c r="B37" s="7">
        <v>2067920.6666666677</v>
      </c>
      <c r="C37" s="16">
        <v>42.706526298075211</v>
      </c>
      <c r="D37" s="16">
        <v>20.249447029076858</v>
      </c>
      <c r="E37" s="16">
        <v>4.1471690886916672</v>
      </c>
      <c r="F37" s="16">
        <v>32.89686564378195</v>
      </c>
      <c r="G37" s="31"/>
      <c r="L37" s="16"/>
    </row>
    <row r="38" spans="1:12" x14ac:dyDescent="0.25">
      <c r="A38" s="76" t="s">
        <v>27</v>
      </c>
      <c r="B38" s="7">
        <v>2091044.6666666677</v>
      </c>
      <c r="C38" s="16">
        <v>43.101940752421299</v>
      </c>
      <c r="D38" s="16">
        <v>20.6180834013748</v>
      </c>
      <c r="E38" s="16">
        <v>4.1078550211106579</v>
      </c>
      <c r="F38" s="16">
        <v>32.172124810341998</v>
      </c>
      <c r="G38" s="31"/>
      <c r="L38" s="16"/>
    </row>
    <row r="39" spans="1:12" x14ac:dyDescent="0.25">
      <c r="A39" s="76" t="s">
        <v>28</v>
      </c>
      <c r="B39" s="7">
        <v>2121163.0833333335</v>
      </c>
      <c r="C39" s="16">
        <v>44.127527991030988</v>
      </c>
      <c r="D39" s="16">
        <v>19.877675600693433</v>
      </c>
      <c r="E39" s="16">
        <v>4.1648102100588922</v>
      </c>
      <c r="F39" s="16">
        <v>31.829986198216659</v>
      </c>
      <c r="G39" s="31"/>
      <c r="L39" s="16"/>
    </row>
    <row r="40" spans="1:12" x14ac:dyDescent="0.25">
      <c r="A40" s="76" t="s">
        <v>29</v>
      </c>
      <c r="B40" s="7">
        <v>2164704.4999999995</v>
      </c>
      <c r="C40" s="16">
        <v>43.070755538842967</v>
      </c>
      <c r="D40" s="16">
        <v>20.171171169090286</v>
      </c>
      <c r="E40" s="16">
        <v>4.0479043059533844</v>
      </c>
      <c r="F40" s="16">
        <v>32.710172835753511</v>
      </c>
      <c r="G40" s="31"/>
      <c r="L40" s="16"/>
    </row>
    <row r="41" spans="1:12" x14ac:dyDescent="0.25">
      <c r="A41" s="76" t="s">
        <v>30</v>
      </c>
      <c r="B41" s="7">
        <v>2199746.083333333</v>
      </c>
      <c r="C41" s="16">
        <v>42.479020211158435</v>
      </c>
      <c r="D41" s="16">
        <v>21.034431511849117</v>
      </c>
      <c r="E41" s="16">
        <v>4.112292808946548</v>
      </c>
      <c r="F41" s="16">
        <v>32.374259256361924</v>
      </c>
      <c r="G41" s="31"/>
      <c r="L41" s="16"/>
    </row>
    <row r="42" spans="1:12" x14ac:dyDescent="0.25">
      <c r="A42" s="76" t="s">
        <v>31</v>
      </c>
      <c r="B42" s="7">
        <v>2232506.8333333321</v>
      </c>
      <c r="C42" s="16">
        <v>44.961493585573947</v>
      </c>
      <c r="D42" s="16">
        <v>21.263118940808031</v>
      </c>
      <c r="E42" s="16">
        <v>2.6154044619945549</v>
      </c>
      <c r="F42" s="16">
        <v>31.159971813449509</v>
      </c>
      <c r="G42" s="31"/>
      <c r="L42" s="16"/>
    </row>
    <row r="43" spans="1:12" x14ac:dyDescent="0.25">
      <c r="A43" s="76" t="s">
        <v>32</v>
      </c>
      <c r="B43" s="7">
        <v>2300127.916666666</v>
      </c>
      <c r="C43" s="16">
        <v>46.293537660133737</v>
      </c>
      <c r="D43" s="16">
        <v>19.970248031495352</v>
      </c>
      <c r="E43" s="16">
        <v>2.4450487989164373</v>
      </c>
      <c r="F43" s="16">
        <v>31.291176378415216</v>
      </c>
      <c r="G43" s="31"/>
      <c r="L43" s="16"/>
    </row>
    <row r="45" spans="1:12" x14ac:dyDescent="0.25">
      <c r="A45" s="46" t="s">
        <v>459</v>
      </c>
    </row>
    <row r="46" spans="1:12" x14ac:dyDescent="0.25">
      <c r="A46" s="76" t="s">
        <v>600</v>
      </c>
    </row>
    <row r="48" spans="1:12" x14ac:dyDescent="0.25">
      <c r="A48" s="46" t="s">
        <v>455</v>
      </c>
    </row>
    <row r="49" spans="1:6" ht="75" x14ac:dyDescent="0.25">
      <c r="A49" s="91"/>
      <c r="B49" s="91" t="s">
        <v>322</v>
      </c>
      <c r="C49" s="91" t="s">
        <v>323</v>
      </c>
      <c r="D49" s="91" t="s">
        <v>319</v>
      </c>
      <c r="E49" s="91" t="s">
        <v>320</v>
      </c>
      <c r="F49" s="91" t="s">
        <v>321</v>
      </c>
    </row>
    <row r="50" spans="1:6" x14ac:dyDescent="0.25">
      <c r="A50" s="4"/>
      <c r="B50" s="71" t="s">
        <v>383</v>
      </c>
      <c r="C50" s="71" t="s">
        <v>383</v>
      </c>
      <c r="D50" s="71" t="s">
        <v>383</v>
      </c>
      <c r="E50" s="71" t="s">
        <v>383</v>
      </c>
      <c r="F50" s="71" t="s">
        <v>383</v>
      </c>
    </row>
    <row r="51" spans="1:6" x14ac:dyDescent="0.25">
      <c r="A51" s="76" t="s">
        <v>2</v>
      </c>
      <c r="B51" s="7">
        <v>560533.74999999942</v>
      </c>
      <c r="C51" s="7">
        <v>184406.66666666672</v>
      </c>
      <c r="D51" s="7">
        <v>85346.083333333343</v>
      </c>
      <c r="E51" s="7">
        <v>451907.91666666651</v>
      </c>
      <c r="F51" s="7">
        <v>1282194.3333333335</v>
      </c>
    </row>
    <row r="52" spans="1:6" x14ac:dyDescent="0.25">
      <c r="A52" s="76" t="s">
        <v>3</v>
      </c>
      <c r="B52" s="7">
        <v>581782.4999999993</v>
      </c>
      <c r="C52" s="7">
        <v>194560.25000000003</v>
      </c>
      <c r="D52" s="7">
        <v>76626.166666666672</v>
      </c>
      <c r="E52" s="7">
        <v>450225.41666666645</v>
      </c>
      <c r="F52" s="7">
        <v>1303194.1666666674</v>
      </c>
    </row>
    <row r="53" spans="1:6" x14ac:dyDescent="0.25">
      <c r="A53" s="76" t="s">
        <v>4</v>
      </c>
      <c r="B53" s="7">
        <v>605965.74999999942</v>
      </c>
      <c r="C53" s="7">
        <v>208370.91666666672</v>
      </c>
      <c r="D53" s="7">
        <v>67774.166666666686</v>
      </c>
      <c r="E53" s="7">
        <v>446778.16666666634</v>
      </c>
      <c r="F53" s="7">
        <v>1328889.0833333337</v>
      </c>
    </row>
    <row r="54" spans="1:6" x14ac:dyDescent="0.25">
      <c r="A54" s="76" t="s">
        <v>5</v>
      </c>
      <c r="B54" s="7">
        <v>618931.33333333291</v>
      </c>
      <c r="C54" s="7">
        <v>212479.5</v>
      </c>
      <c r="D54" s="7">
        <v>68248.250000000029</v>
      </c>
      <c r="E54" s="7">
        <v>457733.74999999965</v>
      </c>
      <c r="F54" s="7">
        <v>1357393.0000000007</v>
      </c>
    </row>
    <row r="55" spans="1:6" x14ac:dyDescent="0.25">
      <c r="A55" s="76" t="s">
        <v>6</v>
      </c>
      <c r="B55" s="7">
        <v>628741.49999999953</v>
      </c>
      <c r="C55" s="7">
        <v>219912.91666666669</v>
      </c>
      <c r="D55" s="7">
        <v>68435.083333333372</v>
      </c>
      <c r="E55" s="7">
        <v>468674.08333333308</v>
      </c>
      <c r="F55" s="7">
        <v>1385763.5000000007</v>
      </c>
    </row>
    <row r="56" spans="1:6" x14ac:dyDescent="0.25">
      <c r="A56" s="76" t="s">
        <v>7</v>
      </c>
      <c r="B56" s="7">
        <v>638877.66666666616</v>
      </c>
      <c r="C56" s="7">
        <v>228578.74999999997</v>
      </c>
      <c r="D56" s="7">
        <v>62636.250000000044</v>
      </c>
      <c r="E56" s="7">
        <v>481782.08333333308</v>
      </c>
      <c r="F56" s="7">
        <v>1411874.3333333342</v>
      </c>
    </row>
    <row r="57" spans="1:6" x14ac:dyDescent="0.25">
      <c r="A57" s="76" t="s">
        <v>8</v>
      </c>
      <c r="B57" s="7">
        <v>642561.83333333302</v>
      </c>
      <c r="C57" s="7">
        <v>245002.08333333328</v>
      </c>
      <c r="D57" s="7">
        <v>62375.250000000051</v>
      </c>
      <c r="E57" s="7">
        <v>488056.83333333308</v>
      </c>
      <c r="F57" s="7">
        <v>1437996.0000000009</v>
      </c>
    </row>
    <row r="58" spans="1:6" x14ac:dyDescent="0.25">
      <c r="A58" s="76" t="s">
        <v>9</v>
      </c>
      <c r="B58" s="7">
        <v>655763.66666666628</v>
      </c>
      <c r="C58" s="7">
        <v>250858.24999999991</v>
      </c>
      <c r="D58" s="7">
        <v>60119.416666666715</v>
      </c>
      <c r="E58" s="7">
        <v>495868.4166666664</v>
      </c>
      <c r="F58" s="7">
        <v>1462609.9166666679</v>
      </c>
    </row>
    <row r="59" spans="1:6" x14ac:dyDescent="0.25">
      <c r="A59" s="76" t="s">
        <v>10</v>
      </c>
      <c r="B59" s="7">
        <v>658885.74999999965</v>
      </c>
      <c r="C59" s="7">
        <v>263570.16666666657</v>
      </c>
      <c r="D59" s="7">
        <v>63321.000000000058</v>
      </c>
      <c r="E59" s="7">
        <v>502164.1666666664</v>
      </c>
      <c r="F59" s="7">
        <v>1487941.0000000007</v>
      </c>
    </row>
    <row r="60" spans="1:6" x14ac:dyDescent="0.25">
      <c r="A60" s="76" t="s">
        <v>11</v>
      </c>
      <c r="B60" s="7">
        <v>656749.74999999988</v>
      </c>
      <c r="C60" s="7">
        <v>278389.33333333326</v>
      </c>
      <c r="D60" s="7">
        <v>65850.000000000058</v>
      </c>
      <c r="E60" s="7">
        <v>512232.83333333314</v>
      </c>
      <c r="F60" s="7">
        <v>1513221.8333333342</v>
      </c>
    </row>
    <row r="61" spans="1:6" x14ac:dyDescent="0.25">
      <c r="A61" s="76" t="s">
        <v>12</v>
      </c>
      <c r="B61" s="7">
        <v>665620.08333333314</v>
      </c>
      <c r="C61" s="7">
        <v>291304.24999999994</v>
      </c>
      <c r="D61" s="7">
        <v>60346.083333333387</v>
      </c>
      <c r="E61" s="7">
        <v>518824.99999999994</v>
      </c>
      <c r="F61" s="7">
        <v>1536095.2500000009</v>
      </c>
    </row>
    <row r="62" spans="1:6" x14ac:dyDescent="0.25">
      <c r="A62" s="76" t="s">
        <v>13</v>
      </c>
      <c r="B62" s="7">
        <v>685552.41666666628</v>
      </c>
      <c r="C62" s="7">
        <v>282285.99999999988</v>
      </c>
      <c r="D62" s="7">
        <v>58448.166666666715</v>
      </c>
      <c r="E62" s="7">
        <v>536599.91666666686</v>
      </c>
      <c r="F62" s="7">
        <v>1562886.4166666674</v>
      </c>
    </row>
    <row r="63" spans="1:6" x14ac:dyDescent="0.25">
      <c r="A63" s="76" t="s">
        <v>14</v>
      </c>
      <c r="B63" s="7">
        <v>710935.16666666616</v>
      </c>
      <c r="C63" s="7">
        <v>294776.0833333332</v>
      </c>
      <c r="D63" s="7">
        <v>49295.916666666708</v>
      </c>
      <c r="E63" s="7">
        <v>535749.08333333372</v>
      </c>
      <c r="F63" s="7">
        <v>1590756.5000000007</v>
      </c>
    </row>
    <row r="64" spans="1:6" x14ac:dyDescent="0.25">
      <c r="A64" s="76" t="s">
        <v>15</v>
      </c>
      <c r="B64" s="7">
        <v>751041.99999999942</v>
      </c>
      <c r="C64" s="7">
        <v>308292.66666666651</v>
      </c>
      <c r="D64" s="7">
        <v>44011.083333333372</v>
      </c>
      <c r="E64" s="7">
        <v>519801.75000000041</v>
      </c>
      <c r="F64" s="7">
        <v>1623147.6666666677</v>
      </c>
    </row>
    <row r="65" spans="1:6" x14ac:dyDescent="0.25">
      <c r="A65" s="76" t="s">
        <v>16</v>
      </c>
      <c r="B65" s="7">
        <v>776504.08333333267</v>
      </c>
      <c r="C65" s="7">
        <v>314791.91666666651</v>
      </c>
      <c r="D65" s="7">
        <v>36420.500000000051</v>
      </c>
      <c r="E65" s="7">
        <v>536565.66666666698</v>
      </c>
      <c r="F65" s="7">
        <v>1664282.1666666677</v>
      </c>
    </row>
    <row r="66" spans="1:6" x14ac:dyDescent="0.25">
      <c r="A66" s="76" t="s">
        <v>17</v>
      </c>
      <c r="B66" s="7">
        <v>821642.74999999965</v>
      </c>
      <c r="C66" s="7">
        <v>316864.5833333332</v>
      </c>
      <c r="D66" s="7">
        <v>38716.333333333379</v>
      </c>
      <c r="E66" s="7">
        <v>537657.50000000035</v>
      </c>
      <c r="F66" s="7">
        <v>1714881.0833333337</v>
      </c>
    </row>
    <row r="67" spans="1:6" x14ac:dyDescent="0.25">
      <c r="A67" s="76" t="s">
        <v>18</v>
      </c>
      <c r="B67" s="7">
        <v>854013.58333333256</v>
      </c>
      <c r="C67" s="7">
        <v>329988.24999999988</v>
      </c>
      <c r="D67" s="7">
        <v>46581.083333333372</v>
      </c>
      <c r="E67" s="7">
        <v>544266.25000000023</v>
      </c>
      <c r="F67" s="7">
        <v>1774849.5000000002</v>
      </c>
    </row>
    <row r="68" spans="1:6" x14ac:dyDescent="0.25">
      <c r="A68" s="76" t="s">
        <v>19</v>
      </c>
      <c r="B68" s="7">
        <v>833963.99999999953</v>
      </c>
      <c r="C68" s="7">
        <v>349504.66666666651</v>
      </c>
      <c r="D68" s="7">
        <v>61928.833333333387</v>
      </c>
      <c r="E68" s="7">
        <v>576858.75000000012</v>
      </c>
      <c r="F68" s="7">
        <v>1822256.1666666672</v>
      </c>
    </row>
    <row r="69" spans="1:6" x14ac:dyDescent="0.25">
      <c r="A69" s="76" t="s">
        <v>20</v>
      </c>
      <c r="B69" s="7">
        <v>871790.66666666616</v>
      </c>
      <c r="C69" s="7">
        <v>352507.83333333326</v>
      </c>
      <c r="D69" s="7">
        <v>55916.500000000044</v>
      </c>
      <c r="E69" s="7">
        <v>590447.58333333349</v>
      </c>
      <c r="F69" s="7">
        <v>1870662.583333334</v>
      </c>
    </row>
    <row r="70" spans="1:6" x14ac:dyDescent="0.25">
      <c r="A70" s="76" t="s">
        <v>21</v>
      </c>
      <c r="B70" s="7">
        <v>914052.33333333279</v>
      </c>
      <c r="C70" s="7">
        <v>359150.08333333326</v>
      </c>
      <c r="D70" s="7">
        <v>53381.750000000044</v>
      </c>
      <c r="E70" s="7">
        <v>601256.75000000012</v>
      </c>
      <c r="F70" s="7">
        <v>1927841.0000000009</v>
      </c>
    </row>
    <row r="71" spans="1:6" x14ac:dyDescent="0.25">
      <c r="A71" s="76" t="s">
        <v>22</v>
      </c>
      <c r="B71" s="7">
        <v>944305.74999999919</v>
      </c>
      <c r="C71" s="7">
        <v>364294.33333333326</v>
      </c>
      <c r="D71" s="7">
        <v>60608.333333333401</v>
      </c>
      <c r="E71" s="7">
        <v>614718.08333333349</v>
      </c>
      <c r="F71" s="7">
        <v>1983926.6666666679</v>
      </c>
    </row>
    <row r="72" spans="1:6" x14ac:dyDescent="0.25">
      <c r="A72" s="76" t="s">
        <v>23</v>
      </c>
      <c r="B72" s="7">
        <v>931689.49999999942</v>
      </c>
      <c r="C72" s="7">
        <v>375765.99999999983</v>
      </c>
      <c r="D72" s="7">
        <v>66323.333333333401</v>
      </c>
      <c r="E72" s="7">
        <v>644799.75000000035</v>
      </c>
      <c r="F72" s="7">
        <v>2018578.3333333349</v>
      </c>
    </row>
    <row r="73" spans="1:6" x14ac:dyDescent="0.25">
      <c r="A73" s="76" t="s">
        <v>24</v>
      </c>
      <c r="B73" s="7">
        <v>934702.49999999942</v>
      </c>
      <c r="C73" s="7">
        <v>387383.99999999977</v>
      </c>
      <c r="D73" s="7">
        <v>74954.250000000058</v>
      </c>
      <c r="E73" s="7">
        <v>640984.75000000047</v>
      </c>
      <c r="F73" s="7">
        <v>2038025.5833333351</v>
      </c>
    </row>
    <row r="74" spans="1:6" x14ac:dyDescent="0.25">
      <c r="A74" s="76" t="s">
        <v>25</v>
      </c>
      <c r="B74" s="7">
        <v>906084.24999999942</v>
      </c>
      <c r="C74" s="7">
        <v>409874.16666666645</v>
      </c>
      <c r="D74" s="7">
        <v>83075.250000000044</v>
      </c>
      <c r="E74" s="7">
        <v>652813.08333333372</v>
      </c>
      <c r="F74" s="7">
        <v>2051846.7500000019</v>
      </c>
    </row>
    <row r="75" spans="1:6" x14ac:dyDescent="0.25">
      <c r="A75" s="76" t="s">
        <v>26</v>
      </c>
      <c r="B75" s="7">
        <v>883137.08333333267</v>
      </c>
      <c r="C75" s="7">
        <v>418742.49999999988</v>
      </c>
      <c r="D75" s="7">
        <v>85760.166666666686</v>
      </c>
      <c r="E75" s="7">
        <v>680281.0833333336</v>
      </c>
      <c r="F75" s="7">
        <v>2067920.6666666677</v>
      </c>
    </row>
    <row r="76" spans="1:6" x14ac:dyDescent="0.25">
      <c r="A76" s="76" t="s">
        <v>27</v>
      </c>
      <c r="B76" s="7">
        <v>901280.83333333267</v>
      </c>
      <c r="C76" s="7">
        <v>431133.33333333326</v>
      </c>
      <c r="D76" s="7">
        <v>85897.083333333328</v>
      </c>
      <c r="E76" s="7">
        <v>672733.50000000012</v>
      </c>
      <c r="F76" s="7">
        <v>2091044.6666666677</v>
      </c>
    </row>
    <row r="77" spans="1:6" x14ac:dyDescent="0.25">
      <c r="A77" s="76" t="s">
        <v>28</v>
      </c>
      <c r="B77" s="7">
        <v>936016.83333333279</v>
      </c>
      <c r="C77" s="7">
        <v>421637.91666666657</v>
      </c>
      <c r="D77" s="7">
        <v>88342.416666666672</v>
      </c>
      <c r="E77" s="7">
        <v>675165.91666666698</v>
      </c>
      <c r="F77" s="7">
        <v>2121163.0833333335</v>
      </c>
    </row>
    <row r="78" spans="1:6" x14ac:dyDescent="0.25">
      <c r="A78" s="76" t="s">
        <v>29</v>
      </c>
      <c r="B78" s="7">
        <v>932354.58333333279</v>
      </c>
      <c r="C78" s="7">
        <v>436646.24999999994</v>
      </c>
      <c r="D78" s="7">
        <v>87625.166666666657</v>
      </c>
      <c r="E78" s="7">
        <v>708078.58333333372</v>
      </c>
      <c r="F78" s="7">
        <v>2164704.4999999995</v>
      </c>
    </row>
    <row r="79" spans="1:6" x14ac:dyDescent="0.25">
      <c r="A79" s="76" t="s">
        <v>30</v>
      </c>
      <c r="B79" s="7">
        <v>934430.58333333267</v>
      </c>
      <c r="C79" s="7">
        <v>462704.08333333331</v>
      </c>
      <c r="D79" s="7">
        <v>90460</v>
      </c>
      <c r="E79" s="7">
        <v>712151.50000000047</v>
      </c>
      <c r="F79" s="7">
        <v>2199746.083333333</v>
      </c>
    </row>
    <row r="80" spans="1:6" x14ac:dyDescent="0.25">
      <c r="A80" s="76" t="s">
        <v>31</v>
      </c>
      <c r="B80" s="7">
        <v>1003768.4166666662</v>
      </c>
      <c r="C80" s="7">
        <v>474700.58333333331</v>
      </c>
      <c r="D80" s="7">
        <v>58389.083333333314</v>
      </c>
      <c r="E80" s="7">
        <v>695648.50000000058</v>
      </c>
      <c r="F80" s="7">
        <v>2232506.8333333321</v>
      </c>
    </row>
    <row r="81" spans="1:6" x14ac:dyDescent="0.25">
      <c r="A81" s="76" t="s">
        <v>32</v>
      </c>
      <c r="B81" s="7">
        <v>1064810.5833333326</v>
      </c>
      <c r="C81" s="7">
        <v>459341.24999999994</v>
      </c>
      <c r="D81" s="7">
        <v>56239.249999999993</v>
      </c>
      <c r="E81" s="7">
        <v>719737.08333333384</v>
      </c>
      <c r="F81" s="7">
        <v>2300127.916666666</v>
      </c>
    </row>
  </sheetData>
  <hyperlinks>
    <hyperlink ref="A9" location="Contents!A1" display="Back to contents" xr:uid="{31632654-DA95-4077-9B0E-3F5EB5AE0CD1}"/>
    <hyperlink ref="B2" r:id="rId1" display="https://www.abs.gov.au/statistics/labour/employment-and-unemployment/labour-force-australia/latest-release" xr:uid="{8574A46A-FACF-4275-AD50-1FA51B938F71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4B0C-841F-423D-A87E-E4AB8EA5BE2A}">
  <sheetPr>
    <tabColor rgb="FF002060"/>
  </sheetPr>
  <dimension ref="A1:U55"/>
  <sheetViews>
    <sheetView workbookViewId="0">
      <selection activeCell="B39" sqref="B39"/>
    </sheetView>
  </sheetViews>
  <sheetFormatPr defaultRowHeight="15" x14ac:dyDescent="0.25"/>
  <cols>
    <col min="1" max="1" width="40.5703125" style="38" customWidth="1"/>
    <col min="2" max="2" width="11.5703125" style="38" customWidth="1"/>
    <col min="3" max="21" width="8.7109375" style="38"/>
  </cols>
  <sheetData>
    <row r="1" spans="1:21" s="37" customFormat="1" ht="18.75" x14ac:dyDescent="0.3">
      <c r="A1" s="88" t="s">
        <v>515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s="37" customFormat="1" x14ac:dyDescent="0.25">
      <c r="A2" s="49" t="s">
        <v>364</v>
      </c>
      <c r="B2" s="121" t="s">
        <v>791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Q2" s="38"/>
      <c r="R2" s="38"/>
      <c r="S2" s="38"/>
      <c r="T2" s="38"/>
      <c r="U2" s="38"/>
    </row>
    <row r="3" spans="1:21" s="37" customFormat="1" x14ac:dyDescent="0.25">
      <c r="A3" s="49" t="s">
        <v>492</v>
      </c>
      <c r="B3" s="37" t="s">
        <v>516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s="37" customFormat="1" x14ac:dyDescent="0.25">
      <c r="A4" s="46" t="s">
        <v>333</v>
      </c>
      <c r="B4" s="37" t="s">
        <v>510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s="37" customFormat="1" x14ac:dyDescent="0.25">
      <c r="A5" s="46" t="s">
        <v>456</v>
      </c>
      <c r="B5" s="37" t="s">
        <v>483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</row>
    <row r="6" spans="1:21" s="37" customFormat="1" x14ac:dyDescent="0.25">
      <c r="A6" s="46" t="s">
        <v>269</v>
      </c>
      <c r="B6" s="37" t="s">
        <v>513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</row>
    <row r="7" spans="1:21" s="37" customFormat="1" x14ac:dyDescent="0.25">
      <c r="A7" s="46" t="s">
        <v>270</v>
      </c>
      <c r="B7" s="37" t="s">
        <v>334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</row>
    <row r="8" spans="1:21" s="37" customFormat="1" x14ac:dyDescent="0.25">
      <c r="A8" s="46" t="s">
        <v>457</v>
      </c>
      <c r="B8" s="55">
        <v>45291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</row>
    <row r="9" spans="1:21" s="37" customFormat="1" x14ac:dyDescent="0.25">
      <c r="A9" s="34" t="s">
        <v>701</v>
      </c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</row>
    <row r="10" spans="1:21" s="37" customFormat="1" x14ac:dyDescent="0.25">
      <c r="A10" s="43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1" s="37" customFormat="1" x14ac:dyDescent="0.25">
      <c r="A11" s="49" t="s">
        <v>454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1" s="37" customFormat="1" x14ac:dyDescent="0.25">
      <c r="A12" s="61" t="s">
        <v>349</v>
      </c>
      <c r="B12" s="11">
        <v>-0.25638338184192916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1" s="37" customFormat="1" x14ac:dyDescent="0.25">
      <c r="A13" s="61" t="s">
        <v>343</v>
      </c>
      <c r="B13" s="11">
        <v>-0.23542121854667708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</row>
    <row r="14" spans="1:21" x14ac:dyDescent="0.25">
      <c r="A14" s="61" t="s">
        <v>348</v>
      </c>
      <c r="B14" s="11">
        <v>-0.17656591391000781</v>
      </c>
    </row>
    <row r="15" spans="1:21" x14ac:dyDescent="0.25">
      <c r="A15" s="61" t="s">
        <v>344</v>
      </c>
      <c r="B15" s="11">
        <v>-0.13302911321986891</v>
      </c>
    </row>
    <row r="16" spans="1:21" x14ac:dyDescent="0.25">
      <c r="A16" s="61" t="s">
        <v>336</v>
      </c>
      <c r="B16" s="11">
        <v>-7.578628268283441E-2</v>
      </c>
    </row>
    <row r="17" spans="1:2" x14ac:dyDescent="0.25">
      <c r="A17" s="61" t="s">
        <v>345</v>
      </c>
      <c r="B17" s="11">
        <v>-1.6124740996347746E-2</v>
      </c>
    </row>
    <row r="18" spans="1:2" x14ac:dyDescent="0.25">
      <c r="A18" s="61" t="s">
        <v>341</v>
      </c>
      <c r="B18" s="11">
        <v>7.0948860383930085E-2</v>
      </c>
    </row>
    <row r="19" spans="1:2" x14ac:dyDescent="0.25">
      <c r="A19" s="61" t="s">
        <v>342</v>
      </c>
      <c r="B19" s="11">
        <v>0.10319834237662558</v>
      </c>
    </row>
    <row r="20" spans="1:2" x14ac:dyDescent="0.25">
      <c r="A20" s="61" t="s">
        <v>347</v>
      </c>
      <c r="B20" s="11">
        <v>0.13706029846895584</v>
      </c>
    </row>
    <row r="21" spans="1:2" x14ac:dyDescent="0.25">
      <c r="A21" s="61" t="s">
        <v>351</v>
      </c>
      <c r="B21" s="11">
        <v>0.14351019486749494</v>
      </c>
    </row>
    <row r="22" spans="1:2" x14ac:dyDescent="0.25">
      <c r="A22" s="61" t="s">
        <v>352</v>
      </c>
      <c r="B22" s="11">
        <v>0.14512266896712972</v>
      </c>
    </row>
    <row r="23" spans="1:2" x14ac:dyDescent="0.25">
      <c r="A23" s="61" t="s">
        <v>339</v>
      </c>
      <c r="B23" s="11">
        <v>0.15640998766457315</v>
      </c>
    </row>
    <row r="24" spans="1:2" x14ac:dyDescent="0.25">
      <c r="A24" s="61" t="s">
        <v>335</v>
      </c>
      <c r="B24" s="11">
        <v>0.19269065490635556</v>
      </c>
    </row>
    <row r="25" spans="1:2" x14ac:dyDescent="0.25">
      <c r="A25" s="61" t="s">
        <v>350</v>
      </c>
      <c r="B25" s="11">
        <v>0.27653930808736382</v>
      </c>
    </row>
    <row r="26" spans="1:2" x14ac:dyDescent="0.25">
      <c r="A26" s="61" t="s">
        <v>337</v>
      </c>
      <c r="B26" s="11">
        <v>0.43053058460248483</v>
      </c>
    </row>
    <row r="27" spans="1:2" x14ac:dyDescent="0.25">
      <c r="A27" s="61" t="s">
        <v>338</v>
      </c>
      <c r="B27" s="11">
        <v>0.43778671805084129</v>
      </c>
    </row>
    <row r="28" spans="1:2" x14ac:dyDescent="0.25">
      <c r="A28" s="61" t="s">
        <v>346</v>
      </c>
      <c r="B28" s="11">
        <v>0.50309191908604967</v>
      </c>
    </row>
    <row r="29" spans="1:2" x14ac:dyDescent="0.25">
      <c r="A29" s="61" t="s">
        <v>340</v>
      </c>
      <c r="B29" s="11">
        <v>0.92959131843944753</v>
      </c>
    </row>
    <row r="30" spans="1:2" x14ac:dyDescent="0.25">
      <c r="A30" s="61" t="s">
        <v>51</v>
      </c>
      <c r="B30" s="11">
        <v>2.7452371546281995</v>
      </c>
    </row>
    <row r="32" spans="1:2" x14ac:dyDescent="0.25">
      <c r="A32" s="49" t="s">
        <v>459</v>
      </c>
    </row>
    <row r="33" spans="1:21" x14ac:dyDescent="0.25">
      <c r="A33" s="59" t="s">
        <v>494</v>
      </c>
    </row>
    <row r="34" spans="1:21" x14ac:dyDescent="0.25">
      <c r="A34" s="43"/>
    </row>
    <row r="35" spans="1:21" x14ac:dyDescent="0.25">
      <c r="A35" s="49" t="s">
        <v>455</v>
      </c>
    </row>
    <row r="36" spans="1:21" s="37" customFormat="1" x14ac:dyDescent="0.25">
      <c r="A36" s="60"/>
      <c r="B36" s="58" t="s">
        <v>226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</row>
    <row r="37" spans="1:21" x14ac:dyDescent="0.25">
      <c r="A37" s="61" t="s">
        <v>349</v>
      </c>
      <c r="B37" s="11">
        <v>-2.6844504474084041</v>
      </c>
    </row>
    <row r="38" spans="1:21" x14ac:dyDescent="0.25">
      <c r="A38" s="61" t="s">
        <v>343</v>
      </c>
      <c r="B38" s="11">
        <v>478.68852459016392</v>
      </c>
    </row>
    <row r="39" spans="1:21" x14ac:dyDescent="0.25">
      <c r="A39" s="61" t="s">
        <v>348</v>
      </c>
      <c r="B39" s="11">
        <v>-3.7156430268069252</v>
      </c>
    </row>
    <row r="40" spans="1:21" x14ac:dyDescent="0.25">
      <c r="A40" s="61" t="s">
        <v>344</v>
      </c>
      <c r="B40" s="11">
        <v>-7.4525745257452591</v>
      </c>
    </row>
    <row r="41" spans="1:21" x14ac:dyDescent="0.25">
      <c r="A41" s="61" t="s">
        <v>336</v>
      </c>
      <c r="B41" s="11">
        <v>-4.3863742417172169</v>
      </c>
    </row>
    <row r="42" spans="1:21" x14ac:dyDescent="0.25">
      <c r="A42" s="61" t="s">
        <v>345</v>
      </c>
      <c r="B42" s="11">
        <v>-0.45045045045044585</v>
      </c>
    </row>
    <row r="43" spans="1:21" x14ac:dyDescent="0.25">
      <c r="A43" s="61" t="s">
        <v>341</v>
      </c>
      <c r="B43" s="11">
        <v>3.6273701566364336</v>
      </c>
    </row>
    <row r="44" spans="1:21" x14ac:dyDescent="0.25">
      <c r="A44" s="61" t="s">
        <v>342</v>
      </c>
      <c r="B44" s="11">
        <v>3.1785448224484814</v>
      </c>
    </row>
    <row r="45" spans="1:21" x14ac:dyDescent="0.25">
      <c r="A45" s="61" t="s">
        <v>347</v>
      </c>
      <c r="B45" s="11">
        <v>7.7413479052823364</v>
      </c>
    </row>
    <row r="46" spans="1:21" x14ac:dyDescent="0.25">
      <c r="A46" s="61" t="s">
        <v>351</v>
      </c>
      <c r="B46" s="11">
        <v>1.7996158123546602</v>
      </c>
    </row>
    <row r="47" spans="1:21" x14ac:dyDescent="0.25">
      <c r="A47" s="61" t="s">
        <v>352</v>
      </c>
      <c r="B47" s="11">
        <v>2.3103581055063493</v>
      </c>
    </row>
    <row r="48" spans="1:21" x14ac:dyDescent="0.25">
      <c r="A48" s="61" t="s">
        <v>339</v>
      </c>
      <c r="B48" s="11">
        <v>2.7381792519407089</v>
      </c>
    </row>
    <row r="49" spans="1:2" x14ac:dyDescent="0.25">
      <c r="A49" s="61" t="s">
        <v>335</v>
      </c>
      <c r="B49" s="11">
        <v>1.8600669312786922</v>
      </c>
    </row>
    <row r="50" spans="1:2" x14ac:dyDescent="0.25">
      <c r="A50" s="61" t="s">
        <v>350</v>
      </c>
      <c r="B50" s="11">
        <v>4.1206150888995596</v>
      </c>
    </row>
    <row r="51" spans="1:2" x14ac:dyDescent="0.25">
      <c r="A51" s="61" t="s">
        <v>337</v>
      </c>
      <c r="B51" s="11">
        <v>5.5023183925811514</v>
      </c>
    </row>
    <row r="52" spans="1:2" x14ac:dyDescent="0.25">
      <c r="A52" s="61" t="s">
        <v>338</v>
      </c>
      <c r="B52" s="11">
        <v>18.106035345115036</v>
      </c>
    </row>
    <row r="53" spans="1:2" x14ac:dyDescent="0.25">
      <c r="A53" s="61" t="s">
        <v>346</v>
      </c>
      <c r="B53" s="11">
        <v>2.3701902989326618</v>
      </c>
    </row>
    <row r="54" spans="1:2" x14ac:dyDescent="0.25">
      <c r="A54" s="61" t="s">
        <v>340</v>
      </c>
      <c r="B54" s="11">
        <v>28.301423662248414</v>
      </c>
    </row>
    <row r="55" spans="1:2" x14ac:dyDescent="0.25">
      <c r="A55" s="61" t="s">
        <v>51</v>
      </c>
      <c r="B55" s="11">
        <v>2.7452371546281995</v>
      </c>
    </row>
  </sheetData>
  <sortState xmlns:xlrd2="http://schemas.microsoft.com/office/spreadsheetml/2017/richdata2" ref="A12:B29">
    <sortCondition ref="B12:B29"/>
  </sortState>
  <hyperlinks>
    <hyperlink ref="A9" location="Contents!A1" display="Back to contents" xr:uid="{B23F9BB4-A671-40AD-9C52-30847CBEC607}"/>
    <hyperlink ref="B2" r:id="rId1" display="https://www.abs.gov.au/statistics/economy/national-accounts/australian-national-accounts-national-income-expenditure-and-product/latest-release" xr:uid="{A57CDE84-C80E-4FB5-838E-FC1CD7EE7979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2B19-ACE3-42EE-A3A8-49AD3BEA658A}">
  <sheetPr>
    <tabColor theme="3"/>
  </sheetPr>
  <dimension ref="A1:Z78"/>
  <sheetViews>
    <sheetView workbookViewId="0">
      <selection activeCell="E34" sqref="E34"/>
    </sheetView>
  </sheetViews>
  <sheetFormatPr defaultRowHeight="15" x14ac:dyDescent="0.25"/>
  <cols>
    <col min="1" max="1" width="25.7109375" customWidth="1"/>
    <col min="2" max="7" width="15.7109375" customWidth="1"/>
    <col min="12" max="12" width="20.42578125" customWidth="1"/>
  </cols>
  <sheetData>
    <row r="1" spans="1:6" ht="18.75" x14ac:dyDescent="0.3">
      <c r="A1" s="87" t="s">
        <v>777</v>
      </c>
    </row>
    <row r="2" spans="1:6" x14ac:dyDescent="0.25">
      <c r="A2" s="46" t="s">
        <v>778</v>
      </c>
      <c r="B2" s="34" t="s">
        <v>442</v>
      </c>
    </row>
    <row r="3" spans="1:6" s="37" customFormat="1" x14ac:dyDescent="0.25">
      <c r="A3" s="46" t="s">
        <v>492</v>
      </c>
      <c r="B3" s="37" t="s">
        <v>495</v>
      </c>
    </row>
    <row r="4" spans="1:6" s="37" customFormat="1" x14ac:dyDescent="0.25">
      <c r="A4" s="46" t="s">
        <v>333</v>
      </c>
      <c r="B4" s="37" t="s">
        <v>496</v>
      </c>
    </row>
    <row r="5" spans="1:6" s="37" customFormat="1" x14ac:dyDescent="0.25">
      <c r="A5" s="46" t="s">
        <v>456</v>
      </c>
      <c r="B5" s="37" t="s">
        <v>271</v>
      </c>
    </row>
    <row r="6" spans="1:6" x14ac:dyDescent="0.25">
      <c r="A6" s="46" t="s">
        <v>269</v>
      </c>
      <c r="B6" t="s">
        <v>779</v>
      </c>
    </row>
    <row r="7" spans="1:6" x14ac:dyDescent="0.25">
      <c r="A7" s="46" t="s">
        <v>270</v>
      </c>
      <c r="B7" t="s">
        <v>272</v>
      </c>
    </row>
    <row r="8" spans="1:6" s="37" customFormat="1" x14ac:dyDescent="0.25">
      <c r="A8" s="46" t="s">
        <v>457</v>
      </c>
      <c r="B8" s="37" t="s">
        <v>458</v>
      </c>
    </row>
    <row r="9" spans="1:6" x14ac:dyDescent="0.25">
      <c r="A9" s="34" t="s">
        <v>701</v>
      </c>
    </row>
    <row r="10" spans="1:6" s="37" customFormat="1" x14ac:dyDescent="0.25">
      <c r="A10" s="34"/>
    </row>
    <row r="11" spans="1:6" s="37" customFormat="1" x14ac:dyDescent="0.25">
      <c r="A11" s="49" t="s">
        <v>454</v>
      </c>
    </row>
    <row r="12" spans="1:6" s="37" customFormat="1" ht="30" x14ac:dyDescent="0.25">
      <c r="A12" s="4"/>
      <c r="B12" s="103" t="s">
        <v>239</v>
      </c>
      <c r="C12" s="102" t="s">
        <v>241</v>
      </c>
      <c r="D12" s="102" t="s">
        <v>240</v>
      </c>
      <c r="E12" s="102" t="s">
        <v>51</v>
      </c>
      <c r="F12" s="3"/>
    </row>
    <row r="13" spans="1:6" s="37" customFormat="1" x14ac:dyDescent="0.25">
      <c r="A13" s="26" t="s">
        <v>20</v>
      </c>
      <c r="B13" s="7">
        <v>18115.7</v>
      </c>
      <c r="C13" s="7">
        <v>11766.099999999999</v>
      </c>
      <c r="D13" s="7">
        <v>1029.0999999999999</v>
      </c>
      <c r="E13" s="7">
        <v>30910.9</v>
      </c>
      <c r="F13" s="22"/>
    </row>
    <row r="14" spans="1:6" s="37" customFormat="1" x14ac:dyDescent="0.25">
      <c r="A14" s="26" t="s">
        <v>21</v>
      </c>
      <c r="B14" s="7">
        <v>17538.3</v>
      </c>
      <c r="C14" s="7">
        <v>11954.5</v>
      </c>
      <c r="D14" s="7">
        <v>1735.8</v>
      </c>
      <c r="E14" s="7">
        <v>31228.6</v>
      </c>
      <c r="F14" s="22"/>
    </row>
    <row r="15" spans="1:6" s="37" customFormat="1" x14ac:dyDescent="0.25">
      <c r="A15" s="26" t="s">
        <v>22</v>
      </c>
      <c r="B15" s="7">
        <v>17645.099999999999</v>
      </c>
      <c r="C15" s="7">
        <v>12321.900000000001</v>
      </c>
      <c r="D15" s="7">
        <v>2079.3000000000002</v>
      </c>
      <c r="E15" s="7">
        <v>32046.3</v>
      </c>
      <c r="F15" s="22"/>
    </row>
    <row r="16" spans="1:6" s="37" customFormat="1" x14ac:dyDescent="0.25">
      <c r="A16" s="26" t="s">
        <v>23</v>
      </c>
      <c r="B16" s="7">
        <v>20880</v>
      </c>
      <c r="C16" s="7">
        <v>13371.400000000001</v>
      </c>
      <c r="D16" s="7">
        <v>2428.1860000000001</v>
      </c>
      <c r="E16" s="7">
        <v>36679.586000000003</v>
      </c>
      <c r="F16" s="22"/>
    </row>
    <row r="17" spans="1:16" s="37" customFormat="1" x14ac:dyDescent="0.25">
      <c r="A17" s="26" t="s">
        <v>24</v>
      </c>
      <c r="B17" s="7">
        <v>20412.804</v>
      </c>
      <c r="C17" s="7">
        <v>14746.899999999998</v>
      </c>
      <c r="D17" s="7">
        <v>2622.2139999999999</v>
      </c>
      <c r="E17" s="7">
        <v>37781.917999999998</v>
      </c>
      <c r="F17" s="22"/>
    </row>
    <row r="18" spans="1:16" s="37" customFormat="1" x14ac:dyDescent="0.25">
      <c r="A18" s="26" t="s">
        <v>25</v>
      </c>
      <c r="B18" s="7">
        <v>21899.573</v>
      </c>
      <c r="C18" s="7">
        <v>14260.075999999997</v>
      </c>
      <c r="D18" s="7">
        <v>2577.1509999999998</v>
      </c>
      <c r="E18" s="7">
        <v>38736.800000000003</v>
      </c>
      <c r="F18" s="22"/>
    </row>
    <row r="19" spans="1:16" s="37" customFormat="1" x14ac:dyDescent="0.25">
      <c r="A19" s="26" t="s">
        <v>26</v>
      </c>
      <c r="B19" s="7">
        <v>22941.402999999998</v>
      </c>
      <c r="C19" s="7">
        <v>14109.637999999999</v>
      </c>
      <c r="D19" s="7">
        <v>2987.9110000000001</v>
      </c>
      <c r="E19" s="7">
        <v>40038.951999999997</v>
      </c>
      <c r="F19" s="22"/>
    </row>
    <row r="20" spans="1:16" s="37" customFormat="1" x14ac:dyDescent="0.25">
      <c r="A20" s="26" t="s">
        <v>27</v>
      </c>
      <c r="B20" s="7">
        <v>24789.093000000001</v>
      </c>
      <c r="C20" s="7">
        <v>13198.387000000002</v>
      </c>
      <c r="D20" s="7">
        <v>3190.915</v>
      </c>
      <c r="E20" s="7">
        <v>41178.394999999997</v>
      </c>
      <c r="F20" s="22"/>
    </row>
    <row r="21" spans="1:16" s="37" customFormat="1" x14ac:dyDescent="0.25">
      <c r="A21" s="26" t="s">
        <v>28</v>
      </c>
      <c r="B21" s="7">
        <v>25778.313999999998</v>
      </c>
      <c r="C21" s="7">
        <v>12371.815000000002</v>
      </c>
      <c r="D21" s="7">
        <v>3760.71</v>
      </c>
      <c r="E21" s="7">
        <v>41910.839</v>
      </c>
      <c r="F21" s="22"/>
    </row>
    <row r="22" spans="1:16" s="37" customFormat="1" x14ac:dyDescent="0.25">
      <c r="A22" s="26" t="s">
        <v>29</v>
      </c>
      <c r="B22" s="7">
        <v>26918.550999999999</v>
      </c>
      <c r="C22" s="7">
        <v>12026.965000000004</v>
      </c>
      <c r="D22" s="7">
        <v>4450.5219999999999</v>
      </c>
      <c r="E22" s="7">
        <v>43396.038</v>
      </c>
      <c r="F22" s="22"/>
    </row>
    <row r="23" spans="1:16" s="37" customFormat="1" x14ac:dyDescent="0.25">
      <c r="A23" s="26" t="s">
        <v>30</v>
      </c>
      <c r="B23" s="7">
        <v>25680.332999999999</v>
      </c>
      <c r="C23" s="7">
        <v>11670.671000000002</v>
      </c>
      <c r="D23" s="7">
        <v>6164.277</v>
      </c>
      <c r="E23" s="7">
        <v>43515.281999999999</v>
      </c>
      <c r="F23" s="22"/>
    </row>
    <row r="24" spans="1:16" s="37" customFormat="1" x14ac:dyDescent="0.25">
      <c r="A24" s="26" t="s">
        <v>31</v>
      </c>
      <c r="B24" s="7">
        <v>25314.166000000001</v>
      </c>
      <c r="C24" s="7">
        <v>11854.073</v>
      </c>
      <c r="D24" s="7">
        <v>7381.0450000000001</v>
      </c>
      <c r="E24" s="7">
        <v>44549.284</v>
      </c>
      <c r="F24" s="22"/>
    </row>
    <row r="25" spans="1:16" s="37" customFormat="1" x14ac:dyDescent="0.25">
      <c r="A25" s="26" t="s">
        <v>32</v>
      </c>
      <c r="B25" s="7">
        <v>27302.994999999999</v>
      </c>
      <c r="C25" s="7">
        <v>9538.2559999999976</v>
      </c>
      <c r="D25" s="7">
        <v>7636.9629999999997</v>
      </c>
      <c r="E25" s="7">
        <v>44478.213000000003</v>
      </c>
      <c r="F25" s="22"/>
    </row>
    <row r="26" spans="1:16" s="37" customFormat="1" x14ac:dyDescent="0.25">
      <c r="A26" s="26"/>
      <c r="B26" s="22"/>
      <c r="C26" s="7"/>
      <c r="D26" s="7"/>
      <c r="E26" s="23"/>
      <c r="F26" s="7"/>
    </row>
    <row r="27" spans="1:16" s="37" customFormat="1" x14ac:dyDescent="0.25">
      <c r="A27" s="46" t="s">
        <v>459</v>
      </c>
    </row>
    <row r="28" spans="1:16" x14ac:dyDescent="0.25">
      <c r="A28" s="26" t="s">
        <v>782</v>
      </c>
    </row>
    <row r="29" spans="1:16" s="37" customFormat="1" x14ac:dyDescent="0.25">
      <c r="A29" s="26" t="s">
        <v>783</v>
      </c>
    </row>
    <row r="31" spans="1:16" x14ac:dyDescent="0.25">
      <c r="A31" s="46" t="s">
        <v>455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 s="37" customFormat="1" ht="30" x14ac:dyDescent="0.25">
      <c r="A32" s="4"/>
      <c r="B32" s="103" t="s">
        <v>239</v>
      </c>
      <c r="C32" s="106" t="s">
        <v>241</v>
      </c>
      <c r="D32" s="106" t="s">
        <v>240</v>
      </c>
      <c r="E32" s="106" t="s">
        <v>51</v>
      </c>
    </row>
    <row r="33" spans="1:5" s="37" customFormat="1" x14ac:dyDescent="0.25">
      <c r="A33" s="4"/>
      <c r="B33" s="103" t="s">
        <v>542</v>
      </c>
      <c r="C33" s="103" t="s">
        <v>542</v>
      </c>
      <c r="D33" s="103" t="s">
        <v>542</v>
      </c>
      <c r="E33" s="103" t="s">
        <v>542</v>
      </c>
    </row>
    <row r="34" spans="1:5" s="37" customFormat="1" x14ac:dyDescent="0.25">
      <c r="A34" s="26" t="s">
        <v>20</v>
      </c>
      <c r="B34" s="15">
        <f>(B13/E13)*100</f>
        <v>58.606187461380934</v>
      </c>
      <c r="C34" s="15">
        <f>(C13/E13)*100</f>
        <v>38.064566220977056</v>
      </c>
      <c r="D34" s="15">
        <f>(D13/E13)*100</f>
        <v>3.3292463176419962</v>
      </c>
      <c r="E34" s="15">
        <f>(E13/E13)*100</f>
        <v>100</v>
      </c>
    </row>
    <row r="35" spans="1:5" s="37" customFormat="1" x14ac:dyDescent="0.25">
      <c r="A35" s="26" t="s">
        <v>21</v>
      </c>
      <c r="B35" s="15">
        <f t="shared" ref="B35:B45" si="0">(B14/E14)*100</f>
        <v>56.161019065856301</v>
      </c>
      <c r="C35" s="15">
        <f t="shared" ref="C35:C46" si="1">(C14/E14)*100</f>
        <v>38.280614564854012</v>
      </c>
      <c r="D35" s="15">
        <f t="shared" ref="D35:D46" si="2">(D14/E14)*100</f>
        <v>5.5583663692896899</v>
      </c>
      <c r="E35" s="15">
        <f t="shared" ref="E35:E46" si="3">(E14/E14)*100</f>
        <v>100</v>
      </c>
    </row>
    <row r="36" spans="1:5" s="37" customFormat="1" x14ac:dyDescent="0.25">
      <c r="A36" s="26" t="s">
        <v>22</v>
      </c>
      <c r="B36" s="15">
        <f t="shared" si="0"/>
        <v>55.061270723921318</v>
      </c>
      <c r="C36" s="15">
        <f t="shared" si="1"/>
        <v>38.450304715364965</v>
      </c>
      <c r="D36" s="15">
        <f t="shared" si="2"/>
        <v>6.4884245607137183</v>
      </c>
      <c r="E36" s="15">
        <f t="shared" si="3"/>
        <v>100</v>
      </c>
    </row>
    <row r="37" spans="1:5" s="37" customFormat="1" x14ac:dyDescent="0.25">
      <c r="A37" s="26" t="s">
        <v>23</v>
      </c>
      <c r="B37" s="15">
        <f t="shared" si="0"/>
        <v>56.925397140523884</v>
      </c>
      <c r="C37" s="15">
        <f t="shared" si="1"/>
        <v>36.454609929348713</v>
      </c>
      <c r="D37" s="15">
        <f t="shared" si="2"/>
        <v>6.6199929301274008</v>
      </c>
      <c r="E37" s="15">
        <f t="shared" si="3"/>
        <v>100</v>
      </c>
    </row>
    <row r="38" spans="1:5" s="37" customFormat="1" x14ac:dyDescent="0.25">
      <c r="A38" s="26" t="s">
        <v>24</v>
      </c>
      <c r="B38" s="15">
        <f t="shared" si="0"/>
        <v>54.027971793279526</v>
      </c>
      <c r="C38" s="15">
        <f t="shared" si="1"/>
        <v>39.031634127203382</v>
      </c>
      <c r="D38" s="15">
        <f t="shared" si="2"/>
        <v>6.9403940795170858</v>
      </c>
      <c r="E38" s="15">
        <f t="shared" si="3"/>
        <v>100</v>
      </c>
    </row>
    <row r="39" spans="1:5" s="37" customFormat="1" x14ac:dyDescent="0.25">
      <c r="A39" s="26" t="s">
        <v>25</v>
      </c>
      <c r="B39" s="15">
        <f t="shared" si="0"/>
        <v>56.534285227483934</v>
      </c>
      <c r="C39" s="15">
        <f t="shared" si="1"/>
        <v>36.812736209495874</v>
      </c>
      <c r="D39" s="15">
        <f t="shared" si="2"/>
        <v>6.6529785630201763</v>
      </c>
      <c r="E39" s="15">
        <f t="shared" si="3"/>
        <v>100</v>
      </c>
    </row>
    <row r="40" spans="1:5" s="37" customFormat="1" x14ac:dyDescent="0.25">
      <c r="A40" s="26" t="s">
        <v>26</v>
      </c>
      <c r="B40" s="15">
        <f t="shared" si="0"/>
        <v>57.297710989038876</v>
      </c>
      <c r="C40" s="15">
        <f t="shared" si="1"/>
        <v>35.239778503693103</v>
      </c>
      <c r="D40" s="15">
        <f t="shared" si="2"/>
        <v>7.4625105072680231</v>
      </c>
      <c r="E40" s="15">
        <f t="shared" si="3"/>
        <v>100</v>
      </c>
    </row>
    <row r="41" spans="1:5" s="37" customFormat="1" x14ac:dyDescent="0.25">
      <c r="A41" s="26" t="s">
        <v>27</v>
      </c>
      <c r="B41" s="15">
        <f t="shared" si="0"/>
        <v>60.199269544138382</v>
      </c>
      <c r="C41" s="15">
        <f t="shared" si="1"/>
        <v>32.051727611044591</v>
      </c>
      <c r="D41" s="15">
        <f t="shared" si="2"/>
        <v>7.7490028448170465</v>
      </c>
      <c r="E41" s="15">
        <f t="shared" si="3"/>
        <v>100</v>
      </c>
    </row>
    <row r="42" spans="1:5" s="37" customFormat="1" x14ac:dyDescent="0.25">
      <c r="A42" s="26" t="s">
        <v>28</v>
      </c>
      <c r="B42" s="15">
        <f>(B21/E21)*100</f>
        <v>61.507511219233756</v>
      </c>
      <c r="C42" s="15">
        <f t="shared" si="1"/>
        <v>29.519368486037713</v>
      </c>
      <c r="D42" s="15">
        <f t="shared" si="2"/>
        <v>8.9731202947285293</v>
      </c>
      <c r="E42" s="15">
        <f t="shared" si="3"/>
        <v>100</v>
      </c>
    </row>
    <row r="43" spans="1:5" s="37" customFormat="1" x14ac:dyDescent="0.25">
      <c r="A43" s="26" t="s">
        <v>29</v>
      </c>
      <c r="B43" s="15">
        <f t="shared" si="0"/>
        <v>62.029973796225356</v>
      </c>
      <c r="C43" s="15">
        <f t="shared" si="1"/>
        <v>27.714430981003389</v>
      </c>
      <c r="D43" s="15">
        <f t="shared" si="2"/>
        <v>10.255595222771257</v>
      </c>
      <c r="E43" s="15">
        <f t="shared" si="3"/>
        <v>100</v>
      </c>
    </row>
    <row r="44" spans="1:5" s="37" customFormat="1" x14ac:dyDescent="0.25">
      <c r="A44" s="26" t="s">
        <v>30</v>
      </c>
      <c r="B44" s="15">
        <f t="shared" si="0"/>
        <v>59.014515865943373</v>
      </c>
      <c r="C44" s="15">
        <f t="shared" si="1"/>
        <v>26.819706695224916</v>
      </c>
      <c r="D44" s="15">
        <f t="shared" si="2"/>
        <v>14.165775140788469</v>
      </c>
      <c r="E44" s="15">
        <f t="shared" si="3"/>
        <v>100</v>
      </c>
    </row>
    <row r="45" spans="1:5" s="37" customFormat="1" x14ac:dyDescent="0.25">
      <c r="A45" s="26" t="s">
        <v>31</v>
      </c>
      <c r="B45" s="15">
        <f t="shared" si="0"/>
        <v>56.822834683493461</v>
      </c>
      <c r="C45" s="15">
        <f t="shared" si="1"/>
        <v>26.608896789452331</v>
      </c>
      <c r="D45" s="15">
        <f t="shared" si="2"/>
        <v>16.568268527054215</v>
      </c>
      <c r="E45" s="15">
        <f t="shared" si="3"/>
        <v>100</v>
      </c>
    </row>
    <row r="46" spans="1:5" s="37" customFormat="1" x14ac:dyDescent="0.25">
      <c r="A46" s="26" t="s">
        <v>32</v>
      </c>
      <c r="B46" s="15">
        <f>(B25/E25)*100</f>
        <v>61.385098812310645</v>
      </c>
      <c r="C46" s="15">
        <f t="shared" si="1"/>
        <v>21.444782415156823</v>
      </c>
      <c r="D46" s="15">
        <f t="shared" si="2"/>
        <v>17.170121020824283</v>
      </c>
      <c r="E46" s="15">
        <f t="shared" si="3"/>
        <v>100</v>
      </c>
    </row>
    <row r="47" spans="1:5" s="37" customFormat="1" x14ac:dyDescent="0.25">
      <c r="A47" s="46"/>
    </row>
    <row r="48" spans="1:5" ht="30" x14ac:dyDescent="0.25">
      <c r="A48" s="74" t="s">
        <v>32</v>
      </c>
      <c r="B48" s="25" t="s">
        <v>236</v>
      </c>
      <c r="C48" s="25" t="s">
        <v>237</v>
      </c>
      <c r="D48" s="25" t="s">
        <v>785</v>
      </c>
      <c r="E48" s="25" t="s">
        <v>238</v>
      </c>
    </row>
    <row r="49" spans="1:26" x14ac:dyDescent="0.25">
      <c r="A49" s="4"/>
      <c r="B49" s="14" t="s">
        <v>227</v>
      </c>
      <c r="C49" s="14" t="s">
        <v>227</v>
      </c>
      <c r="D49" s="14" t="s">
        <v>227</v>
      </c>
      <c r="E49" s="14" t="s">
        <v>227</v>
      </c>
    </row>
    <row r="50" spans="1:26" x14ac:dyDescent="0.25">
      <c r="A50" s="118" t="s">
        <v>246</v>
      </c>
      <c r="B50" s="7">
        <v>604.02499999999998</v>
      </c>
      <c r="C50" s="7">
        <v>64528.125</v>
      </c>
      <c r="D50" s="7">
        <v>7937.5559999999996</v>
      </c>
      <c r="E50" s="7">
        <v>73069.706000000006</v>
      </c>
    </row>
    <row r="51" spans="1:26" x14ac:dyDescent="0.25">
      <c r="A51" s="118" t="s">
        <v>247</v>
      </c>
      <c r="B51" s="7">
        <v>704.29899999999998</v>
      </c>
      <c r="C51" s="7">
        <v>49080.436000000002</v>
      </c>
      <c r="D51" s="7">
        <v>5183.0290000000005</v>
      </c>
      <c r="E51" s="7">
        <v>54967.762999999999</v>
      </c>
    </row>
    <row r="52" spans="1:26" x14ac:dyDescent="0.25">
      <c r="A52" s="118" t="s">
        <v>248</v>
      </c>
      <c r="B52" s="7">
        <v>4540.8100000000004</v>
      </c>
      <c r="C52" s="7">
        <v>58159.366000000002</v>
      </c>
      <c r="D52" s="7">
        <v>8038.7860000000001</v>
      </c>
      <c r="E52" s="7">
        <v>70738.962</v>
      </c>
    </row>
    <row r="53" spans="1:26" x14ac:dyDescent="0.25">
      <c r="A53" s="118" t="s">
        <v>250</v>
      </c>
      <c r="B53" s="7">
        <v>16704.452000000001</v>
      </c>
      <c r="C53" s="7">
        <v>24281.844000000001</v>
      </c>
      <c r="D53" s="7">
        <v>3491.9169999999999</v>
      </c>
      <c r="E53" s="7">
        <v>44478.213000000003</v>
      </c>
      <c r="F53" s="19"/>
    </row>
    <row r="54" spans="1:26" x14ac:dyDescent="0.25">
      <c r="A54" s="118" t="s">
        <v>249</v>
      </c>
      <c r="B54" s="7">
        <v>380.25</v>
      </c>
      <c r="C54" s="7">
        <v>11885.282999999999</v>
      </c>
      <c r="D54" s="7">
        <v>3243.3319999999999</v>
      </c>
      <c r="E54" s="7">
        <v>15508.865</v>
      </c>
    </row>
    <row r="55" spans="1:26" x14ac:dyDescent="0.25">
      <c r="A55" s="118" t="s">
        <v>251</v>
      </c>
      <c r="B55" s="7">
        <v>112.736</v>
      </c>
      <c r="C55" s="7">
        <v>10290.474</v>
      </c>
      <c r="D55" s="7">
        <v>301.48200000000003</v>
      </c>
      <c r="E55" s="7">
        <v>10704.691999999999</v>
      </c>
    </row>
    <row r="56" spans="1:26" x14ac:dyDescent="0.25">
      <c r="A56" s="118" t="s">
        <v>252</v>
      </c>
      <c r="B56" s="7">
        <v>2563.915</v>
      </c>
      <c r="C56" s="7">
        <v>2145.2249999999999</v>
      </c>
      <c r="D56" s="7">
        <v>297.5</v>
      </c>
      <c r="E56" s="7">
        <v>5006.6400000000003</v>
      </c>
    </row>
    <row r="57" spans="1:26" x14ac:dyDescent="0.25">
      <c r="A57" s="118" t="s">
        <v>273</v>
      </c>
      <c r="B57" s="7">
        <v>25610.487000000001</v>
      </c>
      <c r="C57" s="7">
        <v>220370.753</v>
      </c>
      <c r="D57" s="7">
        <v>28493.601999999999</v>
      </c>
      <c r="E57" s="7">
        <v>274474.842</v>
      </c>
      <c r="F57" s="19"/>
    </row>
    <row r="59" spans="1:26" x14ac:dyDescent="0.25">
      <c r="A59" s="8" t="s">
        <v>784</v>
      </c>
    </row>
    <row r="61" spans="1:26" ht="30" x14ac:dyDescent="0.25">
      <c r="A61" s="120" t="s">
        <v>228</v>
      </c>
      <c r="B61" s="25" t="s">
        <v>230</v>
      </c>
      <c r="C61" s="25" t="s">
        <v>233</v>
      </c>
      <c r="D61" s="25" t="s">
        <v>232</v>
      </c>
      <c r="E61" s="105" t="s">
        <v>229</v>
      </c>
      <c r="F61" s="25" t="s">
        <v>231</v>
      </c>
      <c r="G61" s="25" t="s">
        <v>234</v>
      </c>
      <c r="I61" s="8"/>
      <c r="J61" s="37"/>
      <c r="L61" s="8"/>
      <c r="M61" s="8"/>
      <c r="N61" s="8"/>
      <c r="O61" s="8"/>
      <c r="P61" s="8"/>
      <c r="Q61" s="21"/>
      <c r="R61" s="8"/>
      <c r="S61" s="8"/>
      <c r="T61" s="37"/>
      <c r="U61" s="8"/>
      <c r="V61" s="37"/>
      <c r="W61" s="8"/>
      <c r="X61" s="8"/>
      <c r="Y61" s="8"/>
      <c r="Z61" s="37"/>
    </row>
    <row r="62" spans="1:26" x14ac:dyDescent="0.25">
      <c r="B62" s="14" t="s">
        <v>227</v>
      </c>
      <c r="C62" s="14" t="s">
        <v>227</v>
      </c>
      <c r="D62" s="14" t="s">
        <v>227</v>
      </c>
      <c r="E62" s="14" t="s">
        <v>227</v>
      </c>
      <c r="F62" s="14" t="s">
        <v>227</v>
      </c>
      <c r="G62" s="14" t="s">
        <v>227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37"/>
      <c r="Y62" s="37"/>
      <c r="Z62" s="37"/>
    </row>
    <row r="63" spans="1:26" x14ac:dyDescent="0.25">
      <c r="A63" s="119" t="s">
        <v>19</v>
      </c>
      <c r="B63" s="7">
        <v>664</v>
      </c>
      <c r="C63" s="7">
        <v>57.5</v>
      </c>
      <c r="D63" s="7"/>
      <c r="E63" s="7">
        <v>121.2</v>
      </c>
      <c r="F63" s="7"/>
      <c r="G63" s="7">
        <v>842.7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37"/>
      <c r="Y63" s="37"/>
      <c r="Z63" s="37"/>
    </row>
    <row r="64" spans="1:26" x14ac:dyDescent="0.25">
      <c r="A64" s="119" t="s">
        <v>20</v>
      </c>
      <c r="B64" s="7">
        <v>719.3</v>
      </c>
      <c r="C64" s="7">
        <v>198.1</v>
      </c>
      <c r="D64" s="7"/>
      <c r="E64" s="7">
        <v>111.7</v>
      </c>
      <c r="F64" s="7"/>
      <c r="G64" s="7">
        <v>1029.0999999999999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37"/>
      <c r="Y64" s="37"/>
      <c r="Z64" s="37"/>
    </row>
    <row r="65" spans="1:26" x14ac:dyDescent="0.25">
      <c r="A65" s="119" t="s">
        <v>21</v>
      </c>
      <c r="B65" s="7">
        <v>1278.7</v>
      </c>
      <c r="C65" s="7">
        <v>331.4</v>
      </c>
      <c r="D65" s="7"/>
      <c r="E65" s="7">
        <v>125.7</v>
      </c>
      <c r="F65" s="7"/>
      <c r="G65" s="7">
        <v>1735.8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37"/>
      <c r="Y65" s="37"/>
      <c r="Z65" s="37"/>
    </row>
    <row r="66" spans="1:26" x14ac:dyDescent="0.25">
      <c r="A66" s="119" t="s">
        <v>22</v>
      </c>
      <c r="B66" s="7">
        <v>1300.2</v>
      </c>
      <c r="C66" s="7">
        <v>449.5</v>
      </c>
      <c r="D66" s="7"/>
      <c r="E66" s="7">
        <v>108.3</v>
      </c>
      <c r="F66" s="7">
        <v>221.3</v>
      </c>
      <c r="G66" s="7">
        <v>2079.3000000000002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37"/>
      <c r="Y66" s="37"/>
      <c r="Z66" s="37"/>
    </row>
    <row r="67" spans="1:26" x14ac:dyDescent="0.25">
      <c r="A67" s="119" t="s">
        <v>23</v>
      </c>
      <c r="B67" s="7">
        <v>1578.8</v>
      </c>
      <c r="C67" s="7">
        <v>495.84899999999999</v>
      </c>
      <c r="D67" s="7">
        <v>24.137</v>
      </c>
      <c r="E67" s="7">
        <v>124</v>
      </c>
      <c r="F67" s="7">
        <v>205.4</v>
      </c>
      <c r="G67" s="7">
        <v>2428.1860000000001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37"/>
      <c r="Y67" s="37"/>
      <c r="Z67" s="37"/>
    </row>
    <row r="68" spans="1:26" x14ac:dyDescent="0.25">
      <c r="A68" s="119" t="s">
        <v>24</v>
      </c>
      <c r="B68" s="7">
        <v>1643.2</v>
      </c>
      <c r="C68" s="7">
        <v>622.13</v>
      </c>
      <c r="D68" s="7">
        <v>23.884</v>
      </c>
      <c r="E68" s="7">
        <v>126.9</v>
      </c>
      <c r="F68" s="7">
        <v>206.1</v>
      </c>
      <c r="G68" s="7">
        <v>2622.2139999999999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37"/>
      <c r="Y68" s="37"/>
      <c r="Z68" s="37"/>
    </row>
    <row r="69" spans="1:26" x14ac:dyDescent="0.25">
      <c r="A69" s="119" t="s">
        <v>25</v>
      </c>
      <c r="B69" s="7">
        <v>1476.4580000000001</v>
      </c>
      <c r="C69" s="7">
        <v>760.76599999999996</v>
      </c>
      <c r="D69" s="7">
        <v>28.349</v>
      </c>
      <c r="E69" s="7">
        <v>94.55</v>
      </c>
      <c r="F69" s="7">
        <v>217.02799999999999</v>
      </c>
      <c r="G69" s="7">
        <v>2577.1509999999998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37"/>
      <c r="Y69" s="37"/>
      <c r="Z69" s="37"/>
    </row>
    <row r="70" spans="1:26" x14ac:dyDescent="0.25">
      <c r="A70" s="119" t="s">
        <v>26</v>
      </c>
      <c r="B70" s="7">
        <v>1616.6780000000001</v>
      </c>
      <c r="C70" s="7">
        <v>941.13199999999995</v>
      </c>
      <c r="D70" s="7">
        <v>34.261000000000003</v>
      </c>
      <c r="E70" s="7">
        <v>183.21799999999999</v>
      </c>
      <c r="F70" s="7">
        <v>212.62200000000001</v>
      </c>
      <c r="G70" s="7">
        <v>2987.9110000000001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37"/>
      <c r="Y70" s="37"/>
      <c r="Z70" s="37"/>
    </row>
    <row r="71" spans="1:26" x14ac:dyDescent="0.25">
      <c r="A71" s="119" t="s">
        <v>27</v>
      </c>
      <c r="B71" s="7">
        <v>1586.9849999999999</v>
      </c>
      <c r="C71" s="7">
        <v>1196.4280000000001</v>
      </c>
      <c r="D71" s="7">
        <v>45.607999999999997</v>
      </c>
      <c r="E71" s="7">
        <v>141.107</v>
      </c>
      <c r="F71" s="7">
        <v>220.78700000000001</v>
      </c>
      <c r="G71" s="7">
        <v>3190.915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37"/>
      <c r="Y71" s="37"/>
      <c r="Z71" s="37"/>
    </row>
    <row r="72" spans="1:26" x14ac:dyDescent="0.25">
      <c r="A72" s="119" t="s">
        <v>28</v>
      </c>
      <c r="B72" s="7">
        <v>1851.152</v>
      </c>
      <c r="C72" s="7">
        <v>1486.69</v>
      </c>
      <c r="D72" s="7">
        <v>74.522999999999996</v>
      </c>
      <c r="E72" s="7">
        <v>131.33500000000001</v>
      </c>
      <c r="F72" s="7">
        <v>217.00899999999999</v>
      </c>
      <c r="G72" s="7">
        <v>3760.71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37"/>
      <c r="Y72" s="37"/>
      <c r="Z72" s="37"/>
    </row>
    <row r="73" spans="1:26" x14ac:dyDescent="0.25">
      <c r="A73" s="119" t="s">
        <v>29</v>
      </c>
      <c r="B73" s="7">
        <v>2122.54</v>
      </c>
      <c r="C73" s="7">
        <v>1835.2919999999999</v>
      </c>
      <c r="D73" s="7">
        <v>174.72</v>
      </c>
      <c r="E73" s="7">
        <v>112.444</v>
      </c>
      <c r="F73" s="7">
        <v>205.52500000000001</v>
      </c>
      <c r="G73" s="7">
        <v>4450.5219999999999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37"/>
      <c r="Y73" s="37"/>
      <c r="Z73" s="37"/>
    </row>
    <row r="74" spans="1:26" x14ac:dyDescent="0.25">
      <c r="A74" s="119" t="s">
        <v>30</v>
      </c>
      <c r="B74" s="7">
        <v>3140.4580000000001</v>
      </c>
      <c r="C74" s="7">
        <v>2298.4740000000002</v>
      </c>
      <c r="D74" s="7">
        <v>486.59</v>
      </c>
      <c r="E74" s="7">
        <v>110.794</v>
      </c>
      <c r="F74" s="7">
        <v>127.962</v>
      </c>
      <c r="G74" s="7">
        <v>6164.277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37"/>
      <c r="Y74" s="37"/>
      <c r="Z74" s="37"/>
    </row>
    <row r="75" spans="1:26" x14ac:dyDescent="0.25">
      <c r="A75" s="119" t="s">
        <v>31</v>
      </c>
      <c r="B75" s="7">
        <v>3676.7269999999999</v>
      </c>
      <c r="C75" s="7">
        <v>2763.1039999999998</v>
      </c>
      <c r="D75" s="7">
        <v>745.48900000000003</v>
      </c>
      <c r="E75" s="7">
        <v>119.25</v>
      </c>
      <c r="F75" s="7">
        <v>76.474999999999994</v>
      </c>
      <c r="G75" s="7">
        <v>7381.0450000000001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37"/>
      <c r="Y75" s="37"/>
      <c r="Z75" s="37"/>
    </row>
    <row r="76" spans="1:26" x14ac:dyDescent="0.25">
      <c r="A76" s="119" t="s">
        <v>32</v>
      </c>
      <c r="B76" s="7">
        <v>3378.6489999999999</v>
      </c>
      <c r="C76" s="7">
        <v>3159.3679999999999</v>
      </c>
      <c r="D76" s="7">
        <v>907.67</v>
      </c>
      <c r="E76" s="7">
        <v>119.96</v>
      </c>
      <c r="F76" s="7">
        <v>71.316000000000003</v>
      </c>
      <c r="G76" s="7">
        <v>7636.9629999999997</v>
      </c>
      <c r="H76" s="7"/>
    </row>
    <row r="77" spans="1:26" x14ac:dyDescent="0.25">
      <c r="B77" s="19"/>
      <c r="C77" s="19"/>
      <c r="D77" s="19"/>
      <c r="E77" s="19"/>
      <c r="F77" s="19"/>
    </row>
    <row r="78" spans="1:26" x14ac:dyDescent="0.25">
      <c r="B78" s="19"/>
      <c r="C78" s="19"/>
      <c r="D78" s="19"/>
      <c r="E78" s="19"/>
      <c r="F78" s="19"/>
    </row>
  </sheetData>
  <hyperlinks>
    <hyperlink ref="B2" r:id="rId1" display="https://www.energy.gov.au/energy-data/australian-energy-statistics" xr:uid="{6384AC90-E134-4387-8A48-315E22DD2B68}"/>
    <hyperlink ref="A9" location="Contents!A1" display="Back to contents" xr:uid="{62DD881D-FD99-4A8C-AF78-D2785A5E83C5}"/>
  </hyperlinks>
  <pageMargins left="0.7" right="0.7" top="0.75" bottom="0.75" header="0.3" footer="0.3"/>
  <pageSetup paperSize="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DEB04-D3E6-48D0-8077-9F896DEA87E2}">
  <sheetPr>
    <tabColor theme="3"/>
  </sheetPr>
  <dimension ref="A1:H49"/>
  <sheetViews>
    <sheetView workbookViewId="0">
      <selection activeCell="C17" sqref="C17"/>
    </sheetView>
  </sheetViews>
  <sheetFormatPr defaultColWidth="8.7109375" defaultRowHeight="15" x14ac:dyDescent="0.25"/>
  <cols>
    <col min="1" max="1" width="25.7109375" style="37" customWidth="1"/>
    <col min="2" max="7" width="15.7109375" style="37" customWidth="1"/>
    <col min="8" max="10" width="8.7109375" style="37"/>
    <col min="11" max="11" width="20.42578125" style="37" customWidth="1"/>
    <col min="12" max="16384" width="8.7109375" style="37"/>
  </cols>
  <sheetData>
    <row r="1" spans="1:8" ht="18.75" x14ac:dyDescent="0.3">
      <c r="A1" s="87" t="s">
        <v>780</v>
      </c>
    </row>
    <row r="2" spans="1:8" x14ac:dyDescent="0.25">
      <c r="A2" s="46" t="s">
        <v>778</v>
      </c>
      <c r="B2" s="34" t="s">
        <v>787</v>
      </c>
    </row>
    <row r="3" spans="1:8" x14ac:dyDescent="0.25">
      <c r="A3" s="46" t="s">
        <v>492</v>
      </c>
      <c r="B3" s="37" t="s">
        <v>786</v>
      </c>
    </row>
    <row r="4" spans="1:8" x14ac:dyDescent="0.25">
      <c r="A4" s="46" t="s">
        <v>333</v>
      </c>
      <c r="B4" s="37" t="s">
        <v>496</v>
      </c>
    </row>
    <row r="5" spans="1:8" x14ac:dyDescent="0.25">
      <c r="A5" s="46" t="s">
        <v>456</v>
      </c>
      <c r="B5" s="37" t="s">
        <v>271</v>
      </c>
    </row>
    <row r="6" spans="1:8" x14ac:dyDescent="0.25">
      <c r="A6" s="46" t="s">
        <v>269</v>
      </c>
      <c r="B6" s="37" t="s">
        <v>661</v>
      </c>
    </row>
    <row r="7" spans="1:8" x14ac:dyDescent="0.25">
      <c r="A7" s="46" t="s">
        <v>270</v>
      </c>
      <c r="B7" s="37" t="s">
        <v>272</v>
      </c>
    </row>
    <row r="8" spans="1:8" x14ac:dyDescent="0.25">
      <c r="A8" s="46" t="s">
        <v>457</v>
      </c>
      <c r="B8" s="37" t="s">
        <v>458</v>
      </c>
    </row>
    <row r="9" spans="1:8" x14ac:dyDescent="0.25">
      <c r="A9" s="34" t="s">
        <v>701</v>
      </c>
    </row>
    <row r="11" spans="1:8" x14ac:dyDescent="0.25">
      <c r="A11" s="46" t="s">
        <v>454</v>
      </c>
    </row>
    <row r="12" spans="1:8" s="107" customFormat="1" x14ac:dyDescent="0.25">
      <c r="A12" s="93"/>
      <c r="B12" s="104" t="s">
        <v>242</v>
      </c>
      <c r="C12" s="104" t="s">
        <v>235</v>
      </c>
      <c r="D12" s="104" t="s">
        <v>243</v>
      </c>
      <c r="E12" s="104" t="s">
        <v>245</v>
      </c>
      <c r="F12" s="104" t="s">
        <v>244</v>
      </c>
      <c r="G12" s="104" t="s">
        <v>51</v>
      </c>
    </row>
    <row r="13" spans="1:8" x14ac:dyDescent="0.25">
      <c r="A13" s="26">
        <v>1992</v>
      </c>
      <c r="B13" s="15">
        <v>35.816899999999997</v>
      </c>
      <c r="C13" s="15">
        <v>1.7808999999999999</v>
      </c>
      <c r="D13" s="15">
        <v>11.811199999999999</v>
      </c>
      <c r="E13" s="15">
        <v>16.4253</v>
      </c>
      <c r="F13" s="15">
        <v>2.0615999999999999</v>
      </c>
      <c r="G13" s="15">
        <v>67.895899999999997</v>
      </c>
      <c r="H13" s="142"/>
    </row>
    <row r="14" spans="1:8" x14ac:dyDescent="0.25">
      <c r="A14" s="26">
        <v>1993</v>
      </c>
      <c r="B14" s="15">
        <v>37.021599999999999</v>
      </c>
      <c r="C14" s="15">
        <v>1.9751000000000001</v>
      </c>
      <c r="D14" s="15">
        <v>11.5122</v>
      </c>
      <c r="E14" s="15">
        <v>14.725199999999999</v>
      </c>
      <c r="F14" s="15">
        <v>2.0606</v>
      </c>
      <c r="G14" s="15">
        <v>67.294600000000003</v>
      </c>
      <c r="H14" s="142"/>
    </row>
    <row r="15" spans="1:8" x14ac:dyDescent="0.25">
      <c r="A15" s="26">
        <v>1994</v>
      </c>
      <c r="B15" s="15">
        <v>38.506500000000003</v>
      </c>
      <c r="C15" s="15">
        <v>1.9722</v>
      </c>
      <c r="D15" s="15">
        <v>11.4663</v>
      </c>
      <c r="E15" s="15">
        <v>17.733799999999999</v>
      </c>
      <c r="F15" s="15">
        <v>2.0638999999999998</v>
      </c>
      <c r="G15" s="15">
        <v>71.742699999999999</v>
      </c>
      <c r="H15" s="142"/>
    </row>
    <row r="16" spans="1:8" x14ac:dyDescent="0.25">
      <c r="A16" s="26">
        <v>1995</v>
      </c>
      <c r="B16" s="15">
        <v>41.202399999999997</v>
      </c>
      <c r="C16" s="15">
        <v>1.9965999999999999</v>
      </c>
      <c r="D16" s="15">
        <v>11.150600000000001</v>
      </c>
      <c r="E16" s="15">
        <v>9.7919999999999998</v>
      </c>
      <c r="F16" s="15">
        <v>2.0640999999999998</v>
      </c>
      <c r="G16" s="15">
        <v>66.205600000000004</v>
      </c>
      <c r="H16" s="142"/>
    </row>
    <row r="17" spans="1:8" x14ac:dyDescent="0.25">
      <c r="A17" s="26">
        <v>1996</v>
      </c>
      <c r="B17" s="15">
        <v>42.887999999999998</v>
      </c>
      <c r="C17" s="15">
        <v>2.1732</v>
      </c>
      <c r="D17" s="15">
        <v>11.1652</v>
      </c>
      <c r="E17" s="15">
        <v>13.678000000000001</v>
      </c>
      <c r="F17" s="15">
        <v>2.0676999999999999</v>
      </c>
      <c r="G17" s="15">
        <v>71.972099999999998</v>
      </c>
      <c r="H17" s="142"/>
    </row>
    <row r="18" spans="1:8" x14ac:dyDescent="0.25">
      <c r="A18" s="26">
        <v>1997</v>
      </c>
      <c r="B18" s="15">
        <v>43.756399999999999</v>
      </c>
      <c r="C18" s="15">
        <v>2.2646999999999999</v>
      </c>
      <c r="D18" s="15">
        <v>10.789300000000001</v>
      </c>
      <c r="E18" s="15">
        <v>11.933400000000001</v>
      </c>
      <c r="F18" s="15">
        <v>2.0815000000000001</v>
      </c>
      <c r="G18" s="15">
        <v>70.825299999999999</v>
      </c>
      <c r="H18" s="142"/>
    </row>
    <row r="19" spans="1:8" x14ac:dyDescent="0.25">
      <c r="A19" s="26">
        <v>1998</v>
      </c>
      <c r="B19" s="15">
        <v>44.366599999999998</v>
      </c>
      <c r="C19" s="15">
        <v>2.5459000000000001</v>
      </c>
      <c r="D19" s="15">
        <v>10.941800000000001</v>
      </c>
      <c r="E19" s="15">
        <v>9.5055999999999994</v>
      </c>
      <c r="F19" s="15">
        <v>2.1044</v>
      </c>
      <c r="G19" s="15">
        <v>69.464299999999994</v>
      </c>
      <c r="H19" s="142"/>
    </row>
    <row r="20" spans="1:8" x14ac:dyDescent="0.25">
      <c r="A20" s="26">
        <v>1999</v>
      </c>
      <c r="B20" s="15">
        <v>45.1004</v>
      </c>
      <c r="C20" s="15">
        <v>2.6251000000000002</v>
      </c>
      <c r="D20" s="15">
        <v>10.7332</v>
      </c>
      <c r="E20" s="15">
        <v>4.1329000000000002</v>
      </c>
      <c r="F20" s="15">
        <v>2.1507000000000001</v>
      </c>
      <c r="G20" s="15">
        <v>64.7423</v>
      </c>
      <c r="H20" s="142"/>
    </row>
    <row r="21" spans="1:8" x14ac:dyDescent="0.25">
      <c r="A21" s="26">
        <v>2000</v>
      </c>
      <c r="B21" s="15">
        <v>46.306100000000001</v>
      </c>
      <c r="C21" s="15">
        <v>3.0632999999999999</v>
      </c>
      <c r="D21" s="15">
        <v>11.1221</v>
      </c>
      <c r="E21" s="15">
        <v>8.6378000000000004</v>
      </c>
      <c r="F21" s="15">
        <v>2.1945999999999999</v>
      </c>
      <c r="G21" s="15">
        <v>71.323999999999998</v>
      </c>
      <c r="H21" s="142"/>
    </row>
    <row r="22" spans="1:8" x14ac:dyDescent="0.25">
      <c r="A22" s="26">
        <v>2001</v>
      </c>
      <c r="B22" s="15">
        <v>47.651699999999998</v>
      </c>
      <c r="C22" s="15">
        <v>4.3350999999999997</v>
      </c>
      <c r="D22" s="15">
        <v>10.273</v>
      </c>
      <c r="E22" s="15">
        <v>7.2668999999999997</v>
      </c>
      <c r="F22" s="15">
        <v>2.2549999999999999</v>
      </c>
      <c r="G22" s="15">
        <v>71.781700000000001</v>
      </c>
      <c r="H22" s="142"/>
    </row>
    <row r="23" spans="1:8" x14ac:dyDescent="0.25">
      <c r="A23" s="26">
        <v>2002</v>
      </c>
      <c r="B23" s="15">
        <v>48.817399999999999</v>
      </c>
      <c r="C23" s="15">
        <v>4.4915000000000003</v>
      </c>
      <c r="D23" s="15">
        <v>10.3728</v>
      </c>
      <c r="E23" s="15">
        <v>5.2889999999999997</v>
      </c>
      <c r="F23" s="15">
        <v>2.0910000000000002</v>
      </c>
      <c r="G23" s="15">
        <v>71.061800000000005</v>
      </c>
      <c r="H23" s="142"/>
    </row>
    <row r="24" spans="1:8" x14ac:dyDescent="0.25">
      <c r="A24" s="26">
        <v>2003</v>
      </c>
      <c r="B24" s="15">
        <v>48.393799999999999</v>
      </c>
      <c r="C24" s="15">
        <v>5.2679</v>
      </c>
      <c r="D24" s="15">
        <v>10.2113</v>
      </c>
      <c r="E24" s="15">
        <v>11.2118</v>
      </c>
      <c r="F24" s="15">
        <v>1.5754999999999999</v>
      </c>
      <c r="G24" s="15">
        <v>76.660300000000007</v>
      </c>
      <c r="H24" s="142"/>
    </row>
    <row r="25" spans="1:8" x14ac:dyDescent="0.25">
      <c r="A25" s="26">
        <v>2004</v>
      </c>
      <c r="B25" s="15">
        <v>48.567300000000003</v>
      </c>
      <c r="C25" s="15">
        <v>5.2306999999999997</v>
      </c>
      <c r="D25" s="15">
        <v>11.213800000000001</v>
      </c>
      <c r="E25" s="15">
        <v>4.6340000000000003</v>
      </c>
      <c r="F25" s="15">
        <v>1.4775</v>
      </c>
      <c r="G25" s="15">
        <v>71.123400000000004</v>
      </c>
      <c r="H25" s="142"/>
    </row>
    <row r="26" spans="1:8" x14ac:dyDescent="0.25">
      <c r="A26" s="26">
        <v>2005</v>
      </c>
      <c r="B26" s="15">
        <v>50.555199999999999</v>
      </c>
      <c r="C26" s="15">
        <v>3.74</v>
      </c>
      <c r="D26" s="15">
        <v>11.2074</v>
      </c>
      <c r="E26" s="15">
        <v>9.1326999999999998</v>
      </c>
      <c r="F26" s="15">
        <v>1.5912999999999999</v>
      </c>
      <c r="G26" s="15">
        <v>76.226699999999994</v>
      </c>
      <c r="H26" s="142"/>
    </row>
    <row r="27" spans="1:8" x14ac:dyDescent="0.25">
      <c r="A27" s="26">
        <v>2006</v>
      </c>
      <c r="B27" s="15">
        <v>50.608699999999999</v>
      </c>
      <c r="C27" s="15">
        <v>4.6056999999999997</v>
      </c>
      <c r="D27" s="15">
        <v>10.822100000000001</v>
      </c>
      <c r="E27" s="15">
        <v>14.585800000000001</v>
      </c>
      <c r="F27" s="15">
        <v>1.5389999999999999</v>
      </c>
      <c r="G27" s="15">
        <v>82.161299999999997</v>
      </c>
      <c r="H27" s="142"/>
    </row>
    <row r="28" spans="1:8" x14ac:dyDescent="0.25">
      <c r="A28" s="26">
        <v>2007</v>
      </c>
      <c r="B28" s="15">
        <v>52.039900000000003</v>
      </c>
      <c r="C28" s="15">
        <v>5.2767999999999997</v>
      </c>
      <c r="D28" s="15">
        <v>10.3856</v>
      </c>
      <c r="E28" s="15">
        <v>17.548300000000001</v>
      </c>
      <c r="F28" s="15">
        <v>1.6882999999999999</v>
      </c>
      <c r="G28" s="15">
        <v>86.938900000000004</v>
      </c>
      <c r="H28" s="142"/>
    </row>
    <row r="29" spans="1:8" x14ac:dyDescent="0.25">
      <c r="A29" s="26">
        <v>2008</v>
      </c>
      <c r="B29" s="15">
        <v>53.042200000000001</v>
      </c>
      <c r="C29" s="15">
        <v>4.7389000000000001</v>
      </c>
      <c r="D29" s="15">
        <v>9.5572999999999997</v>
      </c>
      <c r="E29" s="15">
        <v>13.118</v>
      </c>
      <c r="F29" s="15">
        <v>1.6880999999999999</v>
      </c>
      <c r="G29" s="15">
        <v>82.144400000000005</v>
      </c>
      <c r="H29" s="142"/>
    </row>
    <row r="30" spans="1:8" x14ac:dyDescent="0.25">
      <c r="A30" s="26">
        <v>2009</v>
      </c>
      <c r="B30" s="15">
        <v>57.232999999999997</v>
      </c>
      <c r="C30" s="15">
        <v>4.7973999999999997</v>
      </c>
      <c r="D30" s="15">
        <v>9.5122</v>
      </c>
      <c r="E30" s="15">
        <v>7.8372000000000002</v>
      </c>
      <c r="F30" s="15">
        <v>1.7074</v>
      </c>
      <c r="G30" s="15">
        <v>81.087299999999999</v>
      </c>
      <c r="H30" s="142"/>
    </row>
    <row r="31" spans="1:8" x14ac:dyDescent="0.25">
      <c r="A31" s="26">
        <v>2010</v>
      </c>
      <c r="B31" s="15">
        <v>56.752099999999999</v>
      </c>
      <c r="C31" s="15">
        <v>5.4302000000000001</v>
      </c>
      <c r="D31" s="15">
        <v>9.4908999999999999</v>
      </c>
      <c r="E31" s="15">
        <v>14.323</v>
      </c>
      <c r="F31" s="15">
        <v>2.0112999999999999</v>
      </c>
      <c r="G31" s="15">
        <v>88.007499999999993</v>
      </c>
      <c r="H31" s="142"/>
    </row>
    <row r="32" spans="1:8" x14ac:dyDescent="0.25">
      <c r="A32" s="26">
        <v>2011</v>
      </c>
      <c r="B32" s="15">
        <v>59.536200000000001</v>
      </c>
      <c r="C32" s="15">
        <v>5.2297000000000002</v>
      </c>
      <c r="D32" s="15">
        <v>8.5757999999999992</v>
      </c>
      <c r="E32" s="15">
        <v>-7.4927000000000001</v>
      </c>
      <c r="F32" s="15">
        <v>2.0398999999999998</v>
      </c>
      <c r="G32" s="15">
        <v>67.888900000000007</v>
      </c>
      <c r="H32" s="142"/>
    </row>
    <row r="33" spans="1:8" x14ac:dyDescent="0.25">
      <c r="A33" s="26">
        <v>2012</v>
      </c>
      <c r="B33" s="15">
        <v>62.210099999999997</v>
      </c>
      <c r="C33" s="15">
        <v>5.4100999999999999</v>
      </c>
      <c r="D33" s="15">
        <v>8.8497000000000003</v>
      </c>
      <c r="E33" s="15">
        <v>-0.15160000000000001</v>
      </c>
      <c r="F33" s="15">
        <v>1.9710000000000001</v>
      </c>
      <c r="G33" s="15">
        <v>78.289299999999997</v>
      </c>
      <c r="H33" s="142"/>
    </row>
    <row r="34" spans="1:8" x14ac:dyDescent="0.25">
      <c r="A34" s="26">
        <v>2013</v>
      </c>
      <c r="B34" s="15">
        <v>66.6982</v>
      </c>
      <c r="C34" s="15">
        <v>4.7168000000000001</v>
      </c>
      <c r="D34" s="15">
        <v>8.7466000000000008</v>
      </c>
      <c r="E34" s="15">
        <v>1.8265</v>
      </c>
      <c r="F34" s="15">
        <v>1.9009</v>
      </c>
      <c r="G34" s="15">
        <v>83.888999999999996</v>
      </c>
      <c r="H34" s="142"/>
    </row>
    <row r="35" spans="1:8" x14ac:dyDescent="0.25">
      <c r="A35" s="26">
        <v>2014</v>
      </c>
      <c r="B35" s="15">
        <v>67.4255</v>
      </c>
      <c r="C35" s="15">
        <v>4.8178999999999998</v>
      </c>
      <c r="D35" s="15">
        <v>9.3530999999999995</v>
      </c>
      <c r="E35" s="15">
        <v>-6.3034999999999997</v>
      </c>
      <c r="F35" s="15">
        <v>1.8951</v>
      </c>
      <c r="G35" s="15">
        <v>77.188100000000006</v>
      </c>
      <c r="H35" s="142"/>
    </row>
    <row r="36" spans="1:8" x14ac:dyDescent="0.25">
      <c r="A36" s="26">
        <v>2015</v>
      </c>
      <c r="B36" s="15">
        <v>68.009200000000007</v>
      </c>
      <c r="C36" s="15">
        <v>4.7674000000000003</v>
      </c>
      <c r="D36" s="15">
        <v>9.5688999999999993</v>
      </c>
      <c r="E36" s="15">
        <v>-0.85089999999999999</v>
      </c>
      <c r="F36" s="15">
        <v>1.7685999999999999</v>
      </c>
      <c r="G36" s="15">
        <v>83.263199999999998</v>
      </c>
      <c r="H36" s="142"/>
    </row>
    <row r="37" spans="1:8" x14ac:dyDescent="0.25">
      <c r="A37" s="26">
        <v>2016</v>
      </c>
      <c r="B37" s="15">
        <v>71.677599999999998</v>
      </c>
      <c r="C37" s="15">
        <v>4.6544999999999996</v>
      </c>
      <c r="D37" s="15">
        <v>9.6272000000000002</v>
      </c>
      <c r="E37" s="15">
        <v>-5.6755000000000004</v>
      </c>
      <c r="F37" s="15">
        <v>2.0360999999999998</v>
      </c>
      <c r="G37" s="15">
        <v>82.319900000000004</v>
      </c>
      <c r="H37" s="142"/>
    </row>
    <row r="38" spans="1:8" x14ac:dyDescent="0.25">
      <c r="A38" s="26">
        <v>2017</v>
      </c>
      <c r="B38" s="15">
        <v>78.034199999999998</v>
      </c>
      <c r="C38" s="15">
        <v>4.7481999999999998</v>
      </c>
      <c r="D38" s="15">
        <v>9.5960000000000001</v>
      </c>
      <c r="E38" s="15">
        <v>-12.571300000000001</v>
      </c>
      <c r="F38" s="15">
        <v>1.9180999999999999</v>
      </c>
      <c r="G38" s="15">
        <v>81.725200000000001</v>
      </c>
      <c r="H38" s="142"/>
    </row>
    <row r="39" spans="1:8" x14ac:dyDescent="0.25">
      <c r="A39" s="26">
        <v>2018</v>
      </c>
      <c r="B39" s="15">
        <v>82.331599999999995</v>
      </c>
      <c r="C39" s="15">
        <v>4.7961999999999998</v>
      </c>
      <c r="D39" s="15">
        <v>9.4560999999999993</v>
      </c>
      <c r="E39" s="15">
        <v>-15.827299999999999</v>
      </c>
      <c r="F39" s="15">
        <v>1.5052000000000001</v>
      </c>
      <c r="G39" s="15">
        <v>82.261700000000005</v>
      </c>
      <c r="H39" s="142"/>
    </row>
    <row r="40" spans="1:8" x14ac:dyDescent="0.25">
      <c r="A40" s="26">
        <v>2019</v>
      </c>
      <c r="B40" s="15">
        <v>84.038799999999995</v>
      </c>
      <c r="C40" s="15">
        <v>4.4255000000000004</v>
      </c>
      <c r="D40" s="15">
        <v>9.5182000000000002</v>
      </c>
      <c r="E40" s="15">
        <v>-11.5977</v>
      </c>
      <c r="F40" s="15">
        <v>1.8832</v>
      </c>
      <c r="G40" s="15">
        <v>88.268000000000001</v>
      </c>
      <c r="H40" s="142"/>
    </row>
    <row r="41" spans="1:8" x14ac:dyDescent="0.25">
      <c r="A41" s="26">
        <v>2020</v>
      </c>
      <c r="B41" s="15">
        <v>79.674599999999998</v>
      </c>
      <c r="C41" s="15">
        <v>4.5357000000000003</v>
      </c>
      <c r="D41" s="15">
        <v>9.5124999999999993</v>
      </c>
      <c r="E41" s="15">
        <v>-14.024800000000001</v>
      </c>
      <c r="F41" s="15">
        <v>1.8325</v>
      </c>
      <c r="G41" s="15">
        <v>81.5304</v>
      </c>
      <c r="H41" s="142"/>
    </row>
    <row r="42" spans="1:8" x14ac:dyDescent="0.25">
      <c r="A42" s="26">
        <v>2021</v>
      </c>
      <c r="B42" s="15">
        <v>77.834599999999995</v>
      </c>
      <c r="C42" s="15">
        <v>4.9316000000000004</v>
      </c>
      <c r="D42" s="15">
        <v>9.7878000000000007</v>
      </c>
      <c r="E42" s="15">
        <v>-20.759</v>
      </c>
      <c r="F42" s="15">
        <v>1.9338</v>
      </c>
      <c r="G42" s="15">
        <v>73.728700000000003</v>
      </c>
      <c r="H42" s="142"/>
    </row>
    <row r="43" spans="1:8" x14ac:dyDescent="0.25">
      <c r="A43" s="26">
        <v>2022</v>
      </c>
      <c r="B43" s="15">
        <v>81.728300000000004</v>
      </c>
      <c r="C43" s="15">
        <v>5.1032999999999999</v>
      </c>
      <c r="D43" s="15">
        <v>9.6809999999999992</v>
      </c>
      <c r="E43" s="15">
        <v>-15.862299999999999</v>
      </c>
      <c r="F43" s="15">
        <v>1.8918999999999999</v>
      </c>
      <c r="G43" s="15">
        <v>82.542199999999994</v>
      </c>
    </row>
    <row r="44" spans="1:8" x14ac:dyDescent="0.25">
      <c r="B44" s="24"/>
      <c r="C44" s="24"/>
      <c r="D44" s="24"/>
      <c r="E44" s="24"/>
      <c r="F44" s="24"/>
      <c r="G44" s="147"/>
    </row>
    <row r="45" spans="1:8" x14ac:dyDescent="0.25">
      <c r="A45" s="46" t="s">
        <v>459</v>
      </c>
      <c r="B45" s="147"/>
      <c r="C45" s="147"/>
      <c r="D45" s="147"/>
      <c r="E45" s="147"/>
      <c r="F45" s="147"/>
      <c r="G45" s="147"/>
    </row>
    <row r="46" spans="1:8" x14ac:dyDescent="0.25">
      <c r="A46" s="26" t="s">
        <v>494</v>
      </c>
      <c r="G46" s="19"/>
    </row>
    <row r="48" spans="1:8" x14ac:dyDescent="0.25">
      <c r="A48" s="46" t="s">
        <v>455</v>
      </c>
    </row>
    <row r="49" spans="1:1" x14ac:dyDescent="0.25">
      <c r="A49" s="37" t="s">
        <v>494</v>
      </c>
    </row>
  </sheetData>
  <hyperlinks>
    <hyperlink ref="A9" location="Contents!A1" display="Back to contents" xr:uid="{901B6613-D674-4D74-8EC8-691E557D11F2}"/>
    <hyperlink ref="B2" r:id="rId1" display="https://greenhouseaccounts.climatechange.gov.au/" xr:uid="{8E4DE2ED-151A-49B6-95D0-BCE7C15BB024}"/>
  </hyperlinks>
  <pageMargins left="0.7" right="0.7" top="0.75" bottom="0.75" header="0.3" footer="0.3"/>
  <pageSetup paperSize="9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B6C-7D9F-4248-B605-BC48AE90705F}">
  <sheetPr>
    <tabColor theme="3"/>
  </sheetPr>
  <dimension ref="A1:J80"/>
  <sheetViews>
    <sheetView workbookViewId="0">
      <selection activeCell="D17" sqref="D17"/>
    </sheetView>
  </sheetViews>
  <sheetFormatPr defaultColWidth="8.7109375" defaultRowHeight="15" x14ac:dyDescent="0.25"/>
  <cols>
    <col min="1" max="1" width="25.7109375" style="37" customWidth="1"/>
    <col min="2" max="9" width="15.7109375" style="37" customWidth="1"/>
    <col min="10" max="11" width="8.7109375" style="37"/>
    <col min="12" max="12" width="20.42578125" style="37" customWidth="1"/>
    <col min="13" max="16384" width="8.7109375" style="37"/>
  </cols>
  <sheetData>
    <row r="1" spans="1:10" ht="18.75" x14ac:dyDescent="0.3">
      <c r="A1" s="87" t="s">
        <v>789</v>
      </c>
    </row>
    <row r="2" spans="1:10" x14ac:dyDescent="0.25">
      <c r="A2" s="46" t="s">
        <v>778</v>
      </c>
      <c r="B2" s="34" t="s">
        <v>325</v>
      </c>
    </row>
    <row r="3" spans="1:10" x14ac:dyDescent="0.25">
      <c r="A3" s="46" t="s">
        <v>492</v>
      </c>
      <c r="B3" s="37" t="s">
        <v>495</v>
      </c>
    </row>
    <row r="4" spans="1:10" x14ac:dyDescent="0.25">
      <c r="A4" s="46" t="s">
        <v>333</v>
      </c>
      <c r="B4" s="37" t="s">
        <v>496</v>
      </c>
    </row>
    <row r="5" spans="1:10" x14ac:dyDescent="0.25">
      <c r="A5" s="46" t="s">
        <v>456</v>
      </c>
      <c r="B5" s="37" t="s">
        <v>271</v>
      </c>
    </row>
    <row r="6" spans="1:10" x14ac:dyDescent="0.25">
      <c r="A6" s="46" t="s">
        <v>269</v>
      </c>
      <c r="B6" s="37" t="s">
        <v>788</v>
      </c>
    </row>
    <row r="7" spans="1:10" x14ac:dyDescent="0.25">
      <c r="A7" s="46" t="s">
        <v>270</v>
      </c>
      <c r="B7" s="37" t="s">
        <v>272</v>
      </c>
    </row>
    <row r="8" spans="1:10" x14ac:dyDescent="0.25">
      <c r="A8" s="46" t="s">
        <v>457</v>
      </c>
      <c r="B8" s="37" t="s">
        <v>458</v>
      </c>
    </row>
    <row r="9" spans="1:10" x14ac:dyDescent="0.25">
      <c r="A9" s="34" t="s">
        <v>701</v>
      </c>
    </row>
    <row r="10" spans="1:10" x14ac:dyDescent="0.25">
      <c r="A10" s="34"/>
    </row>
    <row r="11" spans="1:10" x14ac:dyDescent="0.25">
      <c r="A11" s="46" t="s">
        <v>454</v>
      </c>
    </row>
    <row r="12" spans="1:10" ht="30" x14ac:dyDescent="0.25">
      <c r="A12" s="27"/>
      <c r="B12" s="144" t="s">
        <v>250</v>
      </c>
      <c r="C12" s="144" t="s">
        <v>248</v>
      </c>
      <c r="D12" s="144" t="s">
        <v>246</v>
      </c>
      <c r="J12" s="36"/>
    </row>
    <row r="13" spans="1:10" x14ac:dyDescent="0.25">
      <c r="A13" s="35" t="s">
        <v>0</v>
      </c>
      <c r="B13" s="33">
        <v>0.7291105760605836</v>
      </c>
      <c r="C13" s="33">
        <v>1.5520181156547288</v>
      </c>
      <c r="D13" s="33">
        <v>0.5308990441625473</v>
      </c>
    </row>
    <row r="14" spans="1:10" x14ac:dyDescent="0.25">
      <c r="A14" s="35" t="s">
        <v>1</v>
      </c>
      <c r="B14" s="33">
        <v>0.62135562602913541</v>
      </c>
      <c r="C14" s="33">
        <v>1.2536578129676821</v>
      </c>
      <c r="D14" s="33">
        <v>0.4866117384653218</v>
      </c>
    </row>
    <row r="15" spans="1:10" x14ac:dyDescent="0.25">
      <c r="A15" s="35" t="s">
        <v>2</v>
      </c>
      <c r="B15" s="33">
        <v>0.58635751079473164</v>
      </c>
      <c r="C15" s="33">
        <v>1.1402712789930129</v>
      </c>
      <c r="D15" s="33">
        <v>0.43375750875618441</v>
      </c>
    </row>
    <row r="16" spans="1:10" x14ac:dyDescent="0.25">
      <c r="A16" s="35" t="s">
        <v>3</v>
      </c>
      <c r="B16" s="33">
        <v>0.59516778169113649</v>
      </c>
      <c r="C16" s="33">
        <v>0.99611518822579104</v>
      </c>
      <c r="D16" s="33">
        <v>0.4261007072347493</v>
      </c>
    </row>
    <row r="17" spans="1:4" x14ac:dyDescent="0.25">
      <c r="A17" s="35" t="s">
        <v>4</v>
      </c>
      <c r="B17" s="33">
        <v>0.52641207202926832</v>
      </c>
      <c r="C17" s="33">
        <v>0.90604933644800834</v>
      </c>
      <c r="D17" s="33">
        <v>0.37903937510555108</v>
      </c>
    </row>
    <row r="18" spans="1:4" x14ac:dyDescent="0.25">
      <c r="A18" s="35" t="s">
        <v>5</v>
      </c>
      <c r="B18" s="33">
        <v>0.53108159008899114</v>
      </c>
      <c r="C18" s="33">
        <v>0.92850227856262579</v>
      </c>
      <c r="D18" s="33">
        <v>0.36414010652585471</v>
      </c>
    </row>
    <row r="19" spans="1:4" x14ac:dyDescent="0.25">
      <c r="A19" s="35" t="s">
        <v>6</v>
      </c>
      <c r="B19" s="33">
        <v>0.52192120829431088</v>
      </c>
      <c r="C19" s="33">
        <v>0.85498976927863501</v>
      </c>
      <c r="D19" s="33">
        <v>0.37186528119660783</v>
      </c>
    </row>
    <row r="20" spans="1:4" x14ac:dyDescent="0.25">
      <c r="A20" s="35" t="s">
        <v>7</v>
      </c>
      <c r="B20" s="33">
        <v>0.45922364349817207</v>
      </c>
      <c r="C20" s="33">
        <v>0.82222492018328641</v>
      </c>
      <c r="D20" s="33">
        <v>0.35375151329950322</v>
      </c>
    </row>
    <row r="21" spans="1:4" x14ac:dyDescent="0.25">
      <c r="A21" s="35" t="s">
        <v>8</v>
      </c>
      <c r="B21" s="33">
        <v>0.43642864146670834</v>
      </c>
      <c r="C21" s="33">
        <v>0.85512132133888852</v>
      </c>
      <c r="D21" s="33">
        <v>0.34354228724826052</v>
      </c>
    </row>
    <row r="22" spans="1:4" x14ac:dyDescent="0.25">
      <c r="A22" s="35" t="s">
        <v>9</v>
      </c>
      <c r="B22" s="33">
        <v>0.43547026510811621</v>
      </c>
      <c r="C22" s="33">
        <v>0.82700646220290452</v>
      </c>
      <c r="D22" s="33">
        <v>0.36196418993904245</v>
      </c>
    </row>
    <row r="23" spans="1:4" x14ac:dyDescent="0.25">
      <c r="A23" s="35" t="s">
        <v>10</v>
      </c>
      <c r="B23" s="33">
        <v>0.433322639571943</v>
      </c>
      <c r="C23" s="33">
        <v>0.89276330721013097</v>
      </c>
      <c r="D23" s="33">
        <v>0.36512443726041344</v>
      </c>
    </row>
    <row r="24" spans="1:4" x14ac:dyDescent="0.25">
      <c r="A24" s="35" t="s">
        <v>11</v>
      </c>
      <c r="B24" s="33">
        <v>0.40705770570675082</v>
      </c>
      <c r="C24" s="33">
        <v>0.8817051980064351</v>
      </c>
      <c r="D24" s="33">
        <v>0.35043705732403946</v>
      </c>
    </row>
    <row r="25" spans="1:4" x14ac:dyDescent="0.25">
      <c r="A25" s="35" t="s">
        <v>12</v>
      </c>
      <c r="B25" s="33">
        <v>0.42658933125067533</v>
      </c>
      <c r="C25" s="33">
        <v>0.82973741342321194</v>
      </c>
      <c r="D25" s="33">
        <v>0.33320198915174354</v>
      </c>
    </row>
    <row r="26" spans="1:4" x14ac:dyDescent="0.25">
      <c r="A26" s="35" t="s">
        <v>13</v>
      </c>
      <c r="B26" s="33">
        <v>0.36473887795066467</v>
      </c>
      <c r="C26" s="33">
        <v>0.7753643491516653</v>
      </c>
      <c r="D26" s="33">
        <v>0.33210857871670096</v>
      </c>
    </row>
    <row r="27" spans="1:4" x14ac:dyDescent="0.25">
      <c r="A27" s="35" t="s">
        <v>14</v>
      </c>
      <c r="B27" s="33">
        <v>0.37879259448192976</v>
      </c>
      <c r="C27" s="33">
        <v>0.82055965789747132</v>
      </c>
      <c r="D27" s="33">
        <v>0.34277030725291591</v>
      </c>
    </row>
    <row r="28" spans="1:4" x14ac:dyDescent="0.25">
      <c r="A28" s="35" t="s">
        <v>15</v>
      </c>
      <c r="B28" s="33">
        <v>0.36429500778155666</v>
      </c>
      <c r="C28" s="33">
        <v>0.78365384760690759</v>
      </c>
      <c r="D28" s="33">
        <v>0.34453412093393515</v>
      </c>
    </row>
    <row r="29" spans="1:4" x14ac:dyDescent="0.25">
      <c r="A29" s="35" t="s">
        <v>16</v>
      </c>
      <c r="B29" s="33">
        <v>0.37866141494591893</v>
      </c>
      <c r="C29" s="33">
        <v>0.72021356012435456</v>
      </c>
      <c r="D29" s="33">
        <v>0.35218451772707149</v>
      </c>
    </row>
    <row r="30" spans="1:4" x14ac:dyDescent="0.25">
      <c r="A30" s="35" t="s">
        <v>17</v>
      </c>
      <c r="B30" s="33">
        <v>0.3492140586457172</v>
      </c>
      <c r="C30" s="33">
        <v>0.69008270775645497</v>
      </c>
      <c r="D30" s="33">
        <v>0.33830006363669657</v>
      </c>
    </row>
    <row r="31" spans="1:4" x14ac:dyDescent="0.25">
      <c r="A31" s="35" t="s">
        <v>18</v>
      </c>
      <c r="B31" s="33">
        <v>0.34967659653554306</v>
      </c>
      <c r="C31" s="33">
        <v>0.65111394161223501</v>
      </c>
      <c r="D31" s="33">
        <v>0.32585570301820005</v>
      </c>
    </row>
    <row r="32" spans="1:4" x14ac:dyDescent="0.25">
      <c r="A32" s="35" t="s">
        <v>19</v>
      </c>
      <c r="B32" s="33">
        <v>0.3238250351637777</v>
      </c>
      <c r="C32" s="33">
        <v>0.63319561723160434</v>
      </c>
      <c r="D32" s="33">
        <v>0.3070028260636628</v>
      </c>
    </row>
    <row r="33" spans="1:9" x14ac:dyDescent="0.25">
      <c r="A33" s="35" t="s">
        <v>20</v>
      </c>
      <c r="B33" s="33">
        <v>0.27542902458967872</v>
      </c>
      <c r="C33" s="33">
        <v>0.61153488065981032</v>
      </c>
      <c r="D33" s="33">
        <v>0.30259784865874217</v>
      </c>
    </row>
    <row r="34" spans="1:9" x14ac:dyDescent="0.25">
      <c r="A34" s="35" t="s">
        <v>21</v>
      </c>
      <c r="B34" s="33">
        <v>0.26486810883106782</v>
      </c>
      <c r="C34" s="33">
        <v>0.55432882249497251</v>
      </c>
      <c r="D34" s="33">
        <v>0.29886381360068015</v>
      </c>
    </row>
    <row r="35" spans="1:9" x14ac:dyDescent="0.25">
      <c r="A35" s="35" t="s">
        <v>22</v>
      </c>
      <c r="B35" s="33">
        <v>0.25976420428411784</v>
      </c>
      <c r="C35" s="33">
        <v>0.53267058172428872</v>
      </c>
      <c r="D35" s="33">
        <v>0.27784690506250304</v>
      </c>
    </row>
    <row r="36" spans="1:9" x14ac:dyDescent="0.25">
      <c r="A36" s="35" t="s">
        <v>23</v>
      </c>
      <c r="B36" s="33">
        <v>0.24540791484071187</v>
      </c>
      <c r="C36" s="33">
        <v>0.52196371330050884</v>
      </c>
      <c r="D36" s="33">
        <v>0.26741478870102331</v>
      </c>
    </row>
    <row r="37" spans="1:9" x14ac:dyDescent="0.25">
      <c r="A37" s="35" t="s">
        <v>24</v>
      </c>
      <c r="B37" s="33">
        <v>0.23725741572129508</v>
      </c>
      <c r="C37" s="33">
        <v>0.51142589067475797</v>
      </c>
      <c r="D37" s="33">
        <v>0.24813390054170351</v>
      </c>
    </row>
    <row r="38" spans="1:9" x14ac:dyDescent="0.25">
      <c r="A38" s="35" t="s">
        <v>25</v>
      </c>
      <c r="B38" s="33">
        <v>0.24130346203980615</v>
      </c>
      <c r="C38" s="33">
        <v>0.47032792345234475</v>
      </c>
      <c r="D38" s="33">
        <v>0.22507210345622758</v>
      </c>
    </row>
    <row r="39" spans="1:9" x14ac:dyDescent="0.25">
      <c r="A39" s="35" t="s">
        <v>26</v>
      </c>
      <c r="B39" s="33">
        <v>0.23287139256807082</v>
      </c>
      <c r="C39" s="33">
        <v>0.47163445819812505</v>
      </c>
      <c r="D39" s="33">
        <v>0.22372807866406569</v>
      </c>
    </row>
    <row r="40" spans="1:9" x14ac:dyDescent="0.25">
      <c r="A40" s="35" t="s">
        <v>27</v>
      </c>
      <c r="B40" s="33">
        <v>0.24008867072524787</v>
      </c>
      <c r="C40" s="33">
        <v>0.47496028557459008</v>
      </c>
      <c r="D40" s="33">
        <v>0.22660859954045934</v>
      </c>
    </row>
    <row r="41" spans="1:9" x14ac:dyDescent="0.25">
      <c r="A41" s="35" t="s">
        <v>28</v>
      </c>
      <c r="B41" s="33">
        <v>0.25415746692000041</v>
      </c>
      <c r="C41" s="33">
        <v>0.43884898398951616</v>
      </c>
      <c r="D41" s="33">
        <v>0.21138893649966523</v>
      </c>
    </row>
    <row r="42" spans="1:9" x14ac:dyDescent="0.25">
      <c r="A42" s="35" t="s">
        <v>29</v>
      </c>
      <c r="B42" s="33">
        <v>0.24336156308757212</v>
      </c>
      <c r="C42" s="33">
        <v>0.43059598601694848</v>
      </c>
      <c r="D42" s="33">
        <v>0.21100195434474098</v>
      </c>
    </row>
    <row r="43" spans="1:9" x14ac:dyDescent="0.25">
      <c r="A43" s="35" t="s">
        <v>30</v>
      </c>
      <c r="B43" s="33">
        <v>0.21927654234585492</v>
      </c>
      <c r="C43" s="33">
        <v>0.37932685409783173</v>
      </c>
      <c r="D43" s="33">
        <v>0.20341158429970296</v>
      </c>
    </row>
    <row r="44" spans="1:9" x14ac:dyDescent="0.25">
      <c r="B44" s="15"/>
      <c r="C44" s="15"/>
      <c r="D44" s="15"/>
      <c r="E44" s="15"/>
      <c r="F44" s="15"/>
      <c r="G44" s="33"/>
      <c r="H44" s="33"/>
      <c r="I44" s="33"/>
    </row>
    <row r="45" spans="1:9" x14ac:dyDescent="0.25">
      <c r="A45" s="46" t="s">
        <v>459</v>
      </c>
    </row>
    <row r="46" spans="1:9" x14ac:dyDescent="0.25">
      <c r="A46" s="26" t="s">
        <v>494</v>
      </c>
    </row>
    <row r="48" spans="1:9" x14ac:dyDescent="0.25">
      <c r="A48" s="46" t="s">
        <v>455</v>
      </c>
    </row>
    <row r="49" spans="1:6" ht="30" x14ac:dyDescent="0.25">
      <c r="B49" s="144" t="s">
        <v>247</v>
      </c>
      <c r="C49" s="144" t="s">
        <v>249</v>
      </c>
      <c r="D49" s="144" t="s">
        <v>251</v>
      </c>
      <c r="E49" s="144" t="s">
        <v>252</v>
      </c>
      <c r="F49" s="144" t="s">
        <v>253</v>
      </c>
    </row>
    <row r="50" spans="1:6" x14ac:dyDescent="0.25">
      <c r="A50" s="35" t="s">
        <v>0</v>
      </c>
      <c r="B50" s="33">
        <v>0.55244475974014151</v>
      </c>
      <c r="C50" s="33">
        <v>0.53193433473855201</v>
      </c>
      <c r="D50" s="33">
        <v>1.3306030384409842</v>
      </c>
      <c r="E50" s="33">
        <v>1.8833186168931106</v>
      </c>
      <c r="F50" s="33">
        <v>8.210374144659191E-2</v>
      </c>
    </row>
    <row r="51" spans="1:6" x14ac:dyDescent="0.25">
      <c r="A51" s="35" t="s">
        <v>1</v>
      </c>
      <c r="B51" s="33">
        <v>0.53499000014159148</v>
      </c>
      <c r="C51" s="33">
        <v>0.50407913123071724</v>
      </c>
      <c r="D51" s="33">
        <v>1.0015375676418707</v>
      </c>
      <c r="E51" s="33">
        <v>2.1349517530957018</v>
      </c>
      <c r="F51" s="33">
        <v>7.3299184768015863E-2</v>
      </c>
    </row>
    <row r="52" spans="1:6" x14ac:dyDescent="0.25">
      <c r="A52" s="35" t="s">
        <v>2</v>
      </c>
      <c r="B52" s="33">
        <v>0.50163385348777068</v>
      </c>
      <c r="C52" s="33">
        <v>0.51507301176560327</v>
      </c>
      <c r="D52" s="33">
        <v>0.86769455365642822</v>
      </c>
      <c r="E52" s="33">
        <v>2.0854131568926046</v>
      </c>
      <c r="F52" s="33">
        <v>7.253935817912964E-2</v>
      </c>
    </row>
    <row r="53" spans="1:6" x14ac:dyDescent="0.25">
      <c r="A53" s="35" t="s">
        <v>3</v>
      </c>
      <c r="B53" s="33">
        <v>0.48853048802769677</v>
      </c>
      <c r="C53" s="33">
        <v>0.46816860460026843</v>
      </c>
      <c r="D53" s="33">
        <v>0.86809696511658319</v>
      </c>
      <c r="E53" s="33">
        <v>2.1876329503090091</v>
      </c>
      <c r="F53" s="33">
        <v>8.3286316060933965E-2</v>
      </c>
    </row>
    <row r="54" spans="1:6" x14ac:dyDescent="0.25">
      <c r="A54" s="35" t="s">
        <v>4</v>
      </c>
      <c r="B54" s="33">
        <v>0.47415105378095906</v>
      </c>
      <c r="C54" s="33">
        <v>0.43012934696196348</v>
      </c>
      <c r="D54" s="33">
        <v>1.0704783519870436</v>
      </c>
      <c r="E54" s="33">
        <v>2.3374479756768523</v>
      </c>
      <c r="F54" s="33">
        <v>6.561431034110754E-2</v>
      </c>
    </row>
    <row r="55" spans="1:6" x14ac:dyDescent="0.25">
      <c r="A55" s="35" t="s">
        <v>5</v>
      </c>
      <c r="B55" s="33">
        <v>0.43478794434588452</v>
      </c>
      <c r="C55" s="33">
        <v>0.42496819776567107</v>
      </c>
      <c r="D55" s="33">
        <v>0.92460432283398242</v>
      </c>
      <c r="E55" s="33">
        <v>2.405658846543576</v>
      </c>
      <c r="F55" s="33">
        <v>6.8233790751367165E-2</v>
      </c>
    </row>
    <row r="56" spans="1:6" x14ac:dyDescent="0.25">
      <c r="A56" s="35" t="s">
        <v>6</v>
      </c>
      <c r="B56" s="33">
        <v>0.42559498691251391</v>
      </c>
      <c r="C56" s="33">
        <v>0.41952846159979806</v>
      </c>
      <c r="D56" s="33">
        <v>0.69798643360291091</v>
      </c>
      <c r="E56" s="33">
        <v>2.1340904234982112</v>
      </c>
      <c r="F56" s="33">
        <v>6.2204523430496463E-2</v>
      </c>
    </row>
    <row r="57" spans="1:6" x14ac:dyDescent="0.25">
      <c r="A57" s="35" t="s">
        <v>7</v>
      </c>
      <c r="B57" s="33">
        <v>0.42595659429896193</v>
      </c>
      <c r="C57" s="33">
        <v>0.3915400523338346</v>
      </c>
      <c r="D57" s="33">
        <v>0.72435426930079261</v>
      </c>
      <c r="E57" s="33">
        <v>2.1859863260369066</v>
      </c>
      <c r="F57" s="33">
        <v>6.1277355542385663E-2</v>
      </c>
    </row>
    <row r="58" spans="1:6" x14ac:dyDescent="0.25">
      <c r="A58" s="35" t="s">
        <v>8</v>
      </c>
      <c r="B58" s="33">
        <v>0.40234968844189606</v>
      </c>
      <c r="C58" s="33">
        <v>0.40658367314387855</v>
      </c>
      <c r="D58" s="33">
        <v>0.70814073877897032</v>
      </c>
      <c r="E58" s="33">
        <v>1.8214434261237611</v>
      </c>
      <c r="F58" s="33">
        <v>6.7070285222537038E-2</v>
      </c>
    </row>
    <row r="59" spans="1:6" x14ac:dyDescent="0.25">
      <c r="A59" s="35" t="s">
        <v>9</v>
      </c>
      <c r="B59" s="33">
        <v>0.40809335232367344</v>
      </c>
      <c r="C59" s="33">
        <v>0.36908813120143225</v>
      </c>
      <c r="D59" s="33">
        <v>0.84337918174796223</v>
      </c>
      <c r="E59" s="33">
        <v>2.0057344482564061</v>
      </c>
      <c r="F59" s="33">
        <v>5.9654011142319503E-2</v>
      </c>
    </row>
    <row r="60" spans="1:6" x14ac:dyDescent="0.25">
      <c r="A60" s="35" t="s">
        <v>10</v>
      </c>
      <c r="B60" s="33">
        <v>0.40346327383413189</v>
      </c>
      <c r="C60" s="33">
        <v>0.38939076627207608</v>
      </c>
      <c r="D60" s="33">
        <v>0.90142956219476778</v>
      </c>
      <c r="E60" s="33">
        <v>1.4966271638612145</v>
      </c>
      <c r="F60" s="33">
        <v>5.067509872491275E-2</v>
      </c>
    </row>
    <row r="61" spans="1:6" x14ac:dyDescent="0.25">
      <c r="A61" s="35" t="s">
        <v>11</v>
      </c>
      <c r="B61" s="33">
        <v>0.37430052352289145</v>
      </c>
      <c r="C61" s="33">
        <v>0.37927727048634957</v>
      </c>
      <c r="D61" s="33">
        <v>0.61333150025110728</v>
      </c>
      <c r="E61" s="33">
        <v>1.3501832624478127</v>
      </c>
      <c r="F61" s="33">
        <v>5.223218853398702E-2</v>
      </c>
    </row>
    <row r="62" spans="1:6" x14ac:dyDescent="0.25">
      <c r="A62" s="35" t="s">
        <v>12</v>
      </c>
      <c r="B62" s="33">
        <v>0.38668614597664491</v>
      </c>
      <c r="C62" s="33">
        <v>0.38932696762552638</v>
      </c>
      <c r="D62" s="33">
        <v>0.61273685176753567</v>
      </c>
      <c r="E62" s="33">
        <v>1.3364308667221578</v>
      </c>
      <c r="F62" s="33">
        <v>5.2027547796133014E-2</v>
      </c>
    </row>
    <row r="63" spans="1:6" x14ac:dyDescent="0.25">
      <c r="A63" s="35" t="s">
        <v>13</v>
      </c>
      <c r="B63" s="33">
        <v>0.38833240861590906</v>
      </c>
      <c r="C63" s="33">
        <v>0.36723982348509748</v>
      </c>
      <c r="D63" s="33">
        <v>0.56972018226439813</v>
      </c>
      <c r="E63" s="33">
        <v>0.80437900569105969</v>
      </c>
      <c r="F63" s="33">
        <v>6.4228901294207094E-2</v>
      </c>
    </row>
    <row r="64" spans="1:6" x14ac:dyDescent="0.25">
      <c r="A64" s="35" t="s">
        <v>14</v>
      </c>
      <c r="B64" s="33">
        <v>0.35589300404790003</v>
      </c>
      <c r="C64" s="33">
        <v>0.40686545160523552</v>
      </c>
      <c r="D64" s="33">
        <v>0.51830087340114295</v>
      </c>
      <c r="E64" s="33">
        <v>0.83703927507674414</v>
      </c>
      <c r="F64" s="33">
        <v>5.5241562658576271E-2</v>
      </c>
    </row>
    <row r="65" spans="1:6" x14ac:dyDescent="0.25">
      <c r="A65" s="35" t="s">
        <v>15</v>
      </c>
      <c r="B65" s="33">
        <v>0.36256234626972933</v>
      </c>
      <c r="C65" s="33">
        <v>0.38067455806184153</v>
      </c>
      <c r="D65" s="33">
        <v>0.36425183636879238</v>
      </c>
      <c r="E65" s="33">
        <v>1.1920337989987435</v>
      </c>
      <c r="F65" s="33">
        <v>5.7038061739108067E-2</v>
      </c>
    </row>
    <row r="66" spans="1:6" x14ac:dyDescent="0.25">
      <c r="A66" s="35" t="s">
        <v>16</v>
      </c>
      <c r="B66" s="33">
        <v>0.36066624621873716</v>
      </c>
      <c r="C66" s="33">
        <v>0.39640927894898653</v>
      </c>
      <c r="D66" s="33">
        <v>0.30365473543440452</v>
      </c>
      <c r="E66" s="33">
        <v>1.0495487063190714</v>
      </c>
      <c r="F66" s="33">
        <v>4.8164921845427949E-2</v>
      </c>
    </row>
    <row r="67" spans="1:6" x14ac:dyDescent="0.25">
      <c r="A67" s="35" t="s">
        <v>17</v>
      </c>
      <c r="B67" s="33">
        <v>0.34367051107577901</v>
      </c>
      <c r="C67" s="33">
        <v>0.35568309138345766</v>
      </c>
      <c r="D67" s="33">
        <v>0.40021020450719003</v>
      </c>
      <c r="E67" s="33">
        <v>0.76049303699966853</v>
      </c>
      <c r="F67" s="33">
        <v>4.4141387077058551E-2</v>
      </c>
    </row>
    <row r="68" spans="1:6" x14ac:dyDescent="0.25">
      <c r="A68" s="35" t="s">
        <v>18</v>
      </c>
      <c r="B68" s="33">
        <v>0.36840528376604059</v>
      </c>
      <c r="C68" s="33">
        <v>0.29849080657688015</v>
      </c>
      <c r="D68" s="33">
        <v>0.36136447106696634</v>
      </c>
      <c r="E68" s="33">
        <v>0.9229630428349932</v>
      </c>
      <c r="F68" s="33">
        <v>6.7960185634506412E-2</v>
      </c>
    </row>
    <row r="69" spans="1:6" x14ac:dyDescent="0.25">
      <c r="A69" s="35" t="s">
        <v>19</v>
      </c>
      <c r="B69" s="33">
        <v>0.37513631966850963</v>
      </c>
      <c r="C69" s="33">
        <v>0.24912441758319809</v>
      </c>
      <c r="D69" s="33">
        <v>0.31381721725112866</v>
      </c>
      <c r="E69" s="33">
        <v>0.63846006358901286</v>
      </c>
      <c r="F69" s="33">
        <v>5.5757604673878677E-2</v>
      </c>
    </row>
    <row r="70" spans="1:6" x14ac:dyDescent="0.25">
      <c r="A70" s="35" t="s">
        <v>20</v>
      </c>
      <c r="B70" s="33">
        <v>0.3618146915693668</v>
      </c>
      <c r="C70" s="33">
        <v>0.21666357859811633</v>
      </c>
      <c r="D70" s="33">
        <v>0.31644978297503962</v>
      </c>
      <c r="E70" s="33">
        <v>0.49649066362636035</v>
      </c>
      <c r="F70" s="33">
        <v>5.7671572018890775E-2</v>
      </c>
    </row>
    <row r="71" spans="1:6" x14ac:dyDescent="0.25">
      <c r="A71" s="35" t="s">
        <v>21</v>
      </c>
      <c r="B71" s="33">
        <v>0.34020117710300241</v>
      </c>
      <c r="C71" s="33">
        <v>0.24064157257248528</v>
      </c>
      <c r="D71" s="33">
        <v>5.5932586987494523E-2</v>
      </c>
      <c r="E71" s="33">
        <v>0.36014080178615315</v>
      </c>
      <c r="F71" s="33">
        <v>5.1621312502821197E-2</v>
      </c>
    </row>
    <row r="72" spans="1:6" x14ac:dyDescent="0.25">
      <c r="A72" s="35" t="s">
        <v>22</v>
      </c>
      <c r="B72" s="33">
        <v>0.30343278274527152</v>
      </c>
      <c r="C72" s="33">
        <v>0.25207412615159713</v>
      </c>
      <c r="D72" s="33">
        <v>-3.9828876792715968E-2</v>
      </c>
      <c r="E72" s="33">
        <v>0.50605280066549641</v>
      </c>
      <c r="F72" s="33">
        <v>4.4994440927192104E-2</v>
      </c>
    </row>
    <row r="73" spans="1:6" x14ac:dyDescent="0.25">
      <c r="A73" s="35" t="s">
        <v>23</v>
      </c>
      <c r="B73" s="33">
        <v>0.28042862366025628</v>
      </c>
      <c r="C73" s="33">
        <v>0.26906367627025629</v>
      </c>
      <c r="D73" s="33">
        <v>-7.3873826484978741E-2</v>
      </c>
      <c r="E73" s="33">
        <v>0.62906137550758712</v>
      </c>
      <c r="F73" s="33">
        <v>4.5476197014095374E-2</v>
      </c>
    </row>
    <row r="74" spans="1:6" x14ac:dyDescent="0.25">
      <c r="A74" s="35" t="s">
        <v>24</v>
      </c>
      <c r="B74" s="33">
        <v>0.27218478312406308</v>
      </c>
      <c r="C74" s="33">
        <v>0.25704509494236411</v>
      </c>
      <c r="D74" s="33">
        <v>-0.10682544691091081</v>
      </c>
      <c r="E74" s="33">
        <v>0.50973771973863347</v>
      </c>
      <c r="F74" s="33">
        <v>4.4872596078378742E-2</v>
      </c>
    </row>
    <row r="75" spans="1:6" x14ac:dyDescent="0.25">
      <c r="A75" s="35" t="s">
        <v>25</v>
      </c>
      <c r="B75" s="33">
        <v>0.241978875697064</v>
      </c>
      <c r="C75" s="33">
        <v>0.22222679489520425</v>
      </c>
      <c r="D75" s="33">
        <v>-0.13102351862738332</v>
      </c>
      <c r="E75" s="33">
        <v>0.55325858826419427</v>
      </c>
      <c r="F75" s="33">
        <v>3.8509853929043381E-2</v>
      </c>
    </row>
    <row r="76" spans="1:6" x14ac:dyDescent="0.25">
      <c r="A76" s="35" t="s">
        <v>26</v>
      </c>
      <c r="B76" s="33">
        <v>0.22421352890402835</v>
      </c>
      <c r="C76" s="33">
        <v>0.19849031900809241</v>
      </c>
      <c r="D76" s="33">
        <v>-0.15609652589984652</v>
      </c>
      <c r="E76" s="33">
        <v>0.5946744930726432</v>
      </c>
      <c r="F76" s="33">
        <v>3.5774298115610718E-2</v>
      </c>
    </row>
    <row r="77" spans="1:6" x14ac:dyDescent="0.25">
      <c r="A77" s="35" t="s">
        <v>27</v>
      </c>
      <c r="B77" s="33">
        <v>0.19707315794276645</v>
      </c>
      <c r="C77" s="33">
        <v>0.21708260424778117</v>
      </c>
      <c r="D77" s="33">
        <v>-0.18712366355029286</v>
      </c>
      <c r="E77" s="33">
        <v>0.40512516545370014</v>
      </c>
      <c r="F77" s="33">
        <v>2.8763201338425588E-2</v>
      </c>
    </row>
    <row r="78" spans="1:6" x14ac:dyDescent="0.25">
      <c r="A78" s="35" t="s">
        <v>28</v>
      </c>
      <c r="B78" s="33">
        <v>0.18327779855961809</v>
      </c>
      <c r="C78" s="33">
        <v>0.19119669062169981</v>
      </c>
      <c r="D78" s="33">
        <v>-0.12624924132129403</v>
      </c>
      <c r="E78" s="33">
        <v>0.72815863511480139</v>
      </c>
      <c r="F78" s="33">
        <v>2.8440267538365621E-2</v>
      </c>
    </row>
    <row r="79" spans="1:6" x14ac:dyDescent="0.25">
      <c r="A79" s="35" t="s">
        <v>29</v>
      </c>
      <c r="B79" s="33">
        <v>0.17497490425053097</v>
      </c>
      <c r="C79" s="33">
        <v>0.20323440047705121</v>
      </c>
      <c r="D79" s="33">
        <v>-0.14368620991992259</v>
      </c>
      <c r="E79" s="33">
        <v>0.67621007255045851</v>
      </c>
      <c r="F79" s="33">
        <v>2.7041314566489172E-2</v>
      </c>
    </row>
    <row r="80" spans="1:6" x14ac:dyDescent="0.25">
      <c r="A80" s="35" t="s">
        <v>30</v>
      </c>
      <c r="B80" s="33">
        <v>0.1688022495298106</v>
      </c>
      <c r="C80" s="33">
        <v>0.18138310922408349</v>
      </c>
      <c r="D80" s="33">
        <v>-0.1363893939123734</v>
      </c>
      <c r="E80" s="33">
        <v>0.5669944674462577</v>
      </c>
      <c r="F80" s="33">
        <v>2.5489319958085326E-2</v>
      </c>
    </row>
  </sheetData>
  <hyperlinks>
    <hyperlink ref="A9" location="Contents!A1" display="Back to contents" xr:uid="{B4150D49-350E-49B4-817B-0AE64CB19D27}"/>
    <hyperlink ref="B2" r:id="rId1" display="https://www.dcceew.gov.au/climate-change/publications/national-greenhouse-accounts-2021/state-and-territory-greenhouse-gas-inventories-emissions-metrics" xr:uid="{8AEC55CD-C3DA-48D9-B160-E3037C98AB00}"/>
  </hyperlinks>
  <pageMargins left="0.7" right="0.7" top="0.75" bottom="0.75" header="0.3" footer="0.3"/>
  <pageSetup paperSize="9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4615-5C8E-4561-8AE7-57ABA00BB2C7}">
  <sheetPr>
    <tabColor theme="3"/>
  </sheetPr>
  <dimension ref="A1:G71"/>
  <sheetViews>
    <sheetView workbookViewId="0">
      <selection activeCell="F11" sqref="F11"/>
    </sheetView>
  </sheetViews>
  <sheetFormatPr defaultRowHeight="15" x14ac:dyDescent="0.25"/>
  <cols>
    <col min="1" max="1" width="20.5703125" customWidth="1"/>
    <col min="2" max="7" width="12.5703125" customWidth="1"/>
  </cols>
  <sheetData>
    <row r="1" spans="1:6" s="4" customFormat="1" ht="18.75" x14ac:dyDescent="0.3">
      <c r="A1" s="88" t="s">
        <v>607</v>
      </c>
      <c r="B1" s="37"/>
    </row>
    <row r="2" spans="1:6" s="4" customFormat="1" x14ac:dyDescent="0.25">
      <c r="A2" s="49" t="s">
        <v>364</v>
      </c>
      <c r="B2" s="34" t="s">
        <v>610</v>
      </c>
    </row>
    <row r="3" spans="1:6" s="4" customFormat="1" x14ac:dyDescent="0.25">
      <c r="A3" s="46" t="s">
        <v>492</v>
      </c>
      <c r="B3" s="37" t="s">
        <v>602</v>
      </c>
    </row>
    <row r="4" spans="1:6" s="4" customFormat="1" x14ac:dyDescent="0.25">
      <c r="A4" s="46" t="s">
        <v>333</v>
      </c>
      <c r="B4" s="37" t="s">
        <v>510</v>
      </c>
    </row>
    <row r="5" spans="1:6" s="4" customFormat="1" x14ac:dyDescent="0.25">
      <c r="A5" s="46" t="s">
        <v>456</v>
      </c>
      <c r="B5" s="37" t="s">
        <v>271</v>
      </c>
    </row>
    <row r="6" spans="1:6" s="4" customFormat="1" x14ac:dyDescent="0.25">
      <c r="A6" s="46" t="s">
        <v>269</v>
      </c>
      <c r="B6" s="37" t="s">
        <v>513</v>
      </c>
    </row>
    <row r="7" spans="1:6" s="4" customFormat="1" x14ac:dyDescent="0.25">
      <c r="A7" s="46" t="s">
        <v>270</v>
      </c>
      <c r="B7" s="37" t="s">
        <v>586</v>
      </c>
    </row>
    <row r="8" spans="1:6" x14ac:dyDescent="0.25">
      <c r="A8" s="46" t="s">
        <v>457</v>
      </c>
      <c r="B8" s="52" t="s">
        <v>458</v>
      </c>
    </row>
    <row r="9" spans="1:6" s="37" customFormat="1" x14ac:dyDescent="0.25">
      <c r="A9" s="34" t="s">
        <v>701</v>
      </c>
      <c r="B9" s="52"/>
    </row>
    <row r="10" spans="1:6" x14ac:dyDescent="0.25">
      <c r="A10" s="43"/>
      <c r="B10" s="37"/>
    </row>
    <row r="11" spans="1:6" x14ac:dyDescent="0.25">
      <c r="A11" s="49" t="s">
        <v>454</v>
      </c>
      <c r="B11" s="37"/>
    </row>
    <row r="12" spans="1:6" ht="30" x14ac:dyDescent="0.25">
      <c r="B12" s="91" t="s">
        <v>45</v>
      </c>
      <c r="C12" s="91" t="s">
        <v>48</v>
      </c>
      <c r="D12" s="91" t="s">
        <v>437</v>
      </c>
      <c r="E12" s="91" t="s">
        <v>50</v>
      </c>
      <c r="F12" s="91" t="s">
        <v>51</v>
      </c>
    </row>
    <row r="13" spans="1:6" x14ac:dyDescent="0.25">
      <c r="A13" s="26" t="s">
        <v>432</v>
      </c>
      <c r="B13" s="2">
        <v>1.7680715694069071</v>
      </c>
      <c r="C13" s="2">
        <v>0.46836764365321876</v>
      </c>
      <c r="D13" s="2">
        <v>2.0416008789618267</v>
      </c>
      <c r="E13" s="2">
        <v>0.42999927896451962</v>
      </c>
      <c r="F13" s="2">
        <v>4.7080393709864721</v>
      </c>
    </row>
    <row r="14" spans="1:6" x14ac:dyDescent="0.25">
      <c r="A14" s="26" t="s">
        <v>431</v>
      </c>
      <c r="B14" s="2">
        <v>2.1041035869837961</v>
      </c>
      <c r="C14" s="2">
        <v>0.80947179635983224</v>
      </c>
      <c r="D14" s="2">
        <v>2.4011912678625169</v>
      </c>
      <c r="E14" s="2">
        <v>0.18506062020856795</v>
      </c>
      <c r="F14" s="2">
        <v>5.4998272714147145</v>
      </c>
    </row>
    <row r="15" spans="1:6" x14ac:dyDescent="0.25">
      <c r="A15" s="26" t="s">
        <v>430</v>
      </c>
      <c r="B15" s="2">
        <v>1.9168253333875618</v>
      </c>
      <c r="C15" s="2">
        <v>-0.33126687531870808</v>
      </c>
      <c r="D15" s="2">
        <v>0.65657736145464518</v>
      </c>
      <c r="E15" s="2">
        <v>2.1588541789137047E-2</v>
      </c>
      <c r="F15" s="2">
        <v>2.2637243613126357</v>
      </c>
    </row>
    <row r="17" spans="1:6" x14ac:dyDescent="0.25">
      <c r="A17" s="46" t="s">
        <v>459</v>
      </c>
    </row>
    <row r="18" spans="1:6" x14ac:dyDescent="0.25">
      <c r="A18" s="76" t="s">
        <v>603</v>
      </c>
    </row>
    <row r="20" spans="1:6" x14ac:dyDescent="0.25">
      <c r="A20" s="46" t="s">
        <v>455</v>
      </c>
    </row>
    <row r="21" spans="1:6" ht="30" x14ac:dyDescent="0.25">
      <c r="A21" s="37"/>
      <c r="B21" s="91" t="s">
        <v>45</v>
      </c>
      <c r="C21" s="91" t="s">
        <v>48</v>
      </c>
      <c r="D21" s="91" t="s">
        <v>435</v>
      </c>
      <c r="E21" s="91" t="s">
        <v>275</v>
      </c>
      <c r="F21" s="91" t="s">
        <v>51</v>
      </c>
    </row>
    <row r="22" spans="1:6" x14ac:dyDescent="0.25">
      <c r="B22" s="70" t="s">
        <v>605</v>
      </c>
      <c r="C22" s="70" t="s">
        <v>605</v>
      </c>
      <c r="D22" s="70" t="s">
        <v>605</v>
      </c>
      <c r="E22" s="70" t="s">
        <v>605</v>
      </c>
      <c r="F22" s="70" t="s">
        <v>605</v>
      </c>
    </row>
    <row r="23" spans="1:6" x14ac:dyDescent="0.25">
      <c r="A23" s="26" t="s">
        <v>432</v>
      </c>
      <c r="B23" s="2">
        <v>27.142000000000003</v>
      </c>
      <c r="C23" s="2">
        <v>7.19</v>
      </c>
      <c r="D23" s="2">
        <v>31.341000000000015</v>
      </c>
      <c r="E23" s="2">
        <v>6.6009999999999991</v>
      </c>
      <c r="F23" s="2">
        <v>72.274000000000015</v>
      </c>
    </row>
    <row r="24" spans="1:6" x14ac:dyDescent="0.25">
      <c r="A24" s="26" t="s">
        <v>431</v>
      </c>
      <c r="B24" s="2">
        <v>53.096999999999994</v>
      </c>
      <c r="C24" s="2">
        <v>20.427</v>
      </c>
      <c r="D24" s="2">
        <v>60.593999999999951</v>
      </c>
      <c r="E24" s="2">
        <v>4.6700000000000017</v>
      </c>
      <c r="F24" s="2">
        <v>138.78799999999998</v>
      </c>
    </row>
    <row r="25" spans="1:6" x14ac:dyDescent="0.25">
      <c r="A25" s="26" t="s">
        <v>430</v>
      </c>
      <c r="B25" s="2">
        <v>71.12</v>
      </c>
      <c r="C25" s="2">
        <v>-12.291</v>
      </c>
      <c r="D25" s="2">
        <v>24.36099999999999</v>
      </c>
      <c r="E25" s="2">
        <v>0.80099999999999483</v>
      </c>
      <c r="F25" s="2">
        <v>83.990999999999985</v>
      </c>
    </row>
    <row r="27" spans="1:6" ht="30" x14ac:dyDescent="0.25">
      <c r="A27" s="4"/>
      <c r="B27" s="91" t="s">
        <v>45</v>
      </c>
      <c r="C27" s="91" t="s">
        <v>48</v>
      </c>
      <c r="D27" s="91" t="s">
        <v>604</v>
      </c>
      <c r="E27" s="91" t="s">
        <v>275</v>
      </c>
      <c r="F27" s="91" t="s">
        <v>51</v>
      </c>
    </row>
    <row r="28" spans="1:6" x14ac:dyDescent="0.25">
      <c r="A28" s="37"/>
      <c r="B28" s="70" t="s">
        <v>605</v>
      </c>
      <c r="C28" s="70" t="s">
        <v>605</v>
      </c>
      <c r="D28" s="70" t="s">
        <v>605</v>
      </c>
      <c r="E28" s="70" t="s">
        <v>605</v>
      </c>
      <c r="F28" s="70" t="s">
        <v>605</v>
      </c>
    </row>
    <row r="29" spans="1:6" x14ac:dyDescent="0.25">
      <c r="A29" s="26" t="s">
        <v>2</v>
      </c>
      <c r="B29" s="2">
        <v>40.515999999999998</v>
      </c>
      <c r="C29" s="2">
        <v>6.1849999999999996</v>
      </c>
      <c r="D29" s="2">
        <v>56.109999999999992</v>
      </c>
      <c r="E29" s="2">
        <v>20.911000000000001</v>
      </c>
      <c r="F29" s="2">
        <v>123.72199999999999</v>
      </c>
    </row>
    <row r="30" spans="1:6" x14ac:dyDescent="0.25">
      <c r="A30" s="26" t="s">
        <v>3</v>
      </c>
      <c r="B30" s="2">
        <v>44.435000000000002</v>
      </c>
      <c r="C30" s="2">
        <v>7.3570000000000002</v>
      </c>
      <c r="D30" s="2">
        <v>60.334999999999994</v>
      </c>
      <c r="E30" s="2">
        <v>20.021000000000001</v>
      </c>
      <c r="F30" s="2">
        <v>132.148</v>
      </c>
    </row>
    <row r="31" spans="1:6" x14ac:dyDescent="0.25">
      <c r="A31" s="26" t="s">
        <v>4</v>
      </c>
      <c r="B31" s="2">
        <v>52.031999999999996</v>
      </c>
      <c r="C31" s="2">
        <v>6.8360000000000003</v>
      </c>
      <c r="D31" s="2">
        <v>59.143000000000001</v>
      </c>
      <c r="E31" s="2">
        <v>21.492999999999999</v>
      </c>
      <c r="F31" s="2">
        <v>139.50399999999999</v>
      </c>
    </row>
    <row r="32" spans="1:6" x14ac:dyDescent="0.25">
      <c r="A32" s="26" t="s">
        <v>5</v>
      </c>
      <c r="B32" s="2">
        <v>58.622999999999998</v>
      </c>
      <c r="C32" s="2">
        <v>8.4830000000000005</v>
      </c>
      <c r="D32" s="2">
        <v>59.085999999999991</v>
      </c>
      <c r="E32" s="2">
        <v>21.513999999999999</v>
      </c>
      <c r="F32" s="2">
        <v>147.70599999999999</v>
      </c>
    </row>
    <row r="33" spans="1:7" x14ac:dyDescent="0.25">
      <c r="A33" s="26" t="s">
        <v>6</v>
      </c>
      <c r="B33" s="2">
        <v>61.116</v>
      </c>
      <c r="C33" s="2">
        <v>8.4689999999999994</v>
      </c>
      <c r="D33" s="2">
        <v>61.715000000000018</v>
      </c>
      <c r="E33" s="2">
        <v>21.475999999999999</v>
      </c>
      <c r="F33" s="2">
        <v>152.77600000000001</v>
      </c>
    </row>
    <row r="34" spans="1:7" x14ac:dyDescent="0.25">
      <c r="A34" s="26" t="s">
        <v>7</v>
      </c>
      <c r="B34" s="2">
        <v>65.010999999999996</v>
      </c>
      <c r="C34" s="2">
        <v>9.7409999999999997</v>
      </c>
      <c r="D34" s="2">
        <v>64.943999999999988</v>
      </c>
      <c r="E34" s="2">
        <v>21.655000000000001</v>
      </c>
      <c r="F34" s="2">
        <v>161.351</v>
      </c>
    </row>
    <row r="35" spans="1:7" x14ac:dyDescent="0.25">
      <c r="A35" s="26" t="s">
        <v>8</v>
      </c>
      <c r="B35" s="2">
        <v>61.154000000000003</v>
      </c>
      <c r="C35" s="2">
        <v>9.59</v>
      </c>
      <c r="D35" s="2">
        <v>73.904000000000025</v>
      </c>
      <c r="E35" s="2">
        <v>21.603999999999999</v>
      </c>
      <c r="F35" s="2">
        <v>166.25200000000001</v>
      </c>
    </row>
    <row r="36" spans="1:7" x14ac:dyDescent="0.25">
      <c r="A36" s="26" t="s">
        <v>9</v>
      </c>
      <c r="B36" s="2">
        <v>60.527000000000001</v>
      </c>
      <c r="C36" s="2">
        <v>9.641</v>
      </c>
      <c r="D36" s="2">
        <v>78.048000000000016</v>
      </c>
      <c r="E36" s="2">
        <v>24.863</v>
      </c>
      <c r="F36" s="2">
        <v>173.07900000000001</v>
      </c>
    </row>
    <row r="37" spans="1:7" x14ac:dyDescent="0.25">
      <c r="A37" s="26" t="s">
        <v>10</v>
      </c>
      <c r="B37" s="2">
        <v>64.757999999999996</v>
      </c>
      <c r="C37" s="2">
        <v>7.8959999999999999</v>
      </c>
      <c r="D37" s="2">
        <v>78.106000000000009</v>
      </c>
      <c r="E37" s="2">
        <v>23.966999999999999</v>
      </c>
      <c r="F37" s="2">
        <v>174.727</v>
      </c>
    </row>
    <row r="38" spans="1:7" x14ac:dyDescent="0.25">
      <c r="A38" s="26" t="s">
        <v>11</v>
      </c>
      <c r="B38" s="2">
        <v>64.686000000000007</v>
      </c>
      <c r="C38" s="2">
        <v>10.420999999999999</v>
      </c>
      <c r="D38" s="2">
        <v>85.198000000000008</v>
      </c>
      <c r="E38" s="2">
        <v>26.045999999999999</v>
      </c>
      <c r="F38" s="2">
        <v>186.351</v>
      </c>
    </row>
    <row r="39" spans="1:7" x14ac:dyDescent="0.25">
      <c r="A39" s="26" t="s">
        <v>12</v>
      </c>
      <c r="B39" s="2">
        <v>67.658000000000001</v>
      </c>
      <c r="C39" s="2">
        <v>13.375</v>
      </c>
      <c r="D39" s="2">
        <v>87.451000000000008</v>
      </c>
      <c r="E39" s="2">
        <v>27.512</v>
      </c>
      <c r="F39" s="2">
        <v>195.99600000000001</v>
      </c>
      <c r="G39" s="4"/>
    </row>
    <row r="40" spans="1:7" x14ac:dyDescent="0.25">
      <c r="A40" s="26" t="s">
        <v>13</v>
      </c>
      <c r="B40" s="2">
        <v>64.572000000000003</v>
      </c>
      <c r="C40" s="2">
        <v>14.461</v>
      </c>
      <c r="D40" s="2">
        <v>100.38199999999998</v>
      </c>
      <c r="E40" s="2">
        <v>30.88</v>
      </c>
      <c r="F40" s="2">
        <v>210.29499999999999</v>
      </c>
      <c r="G40" s="37"/>
    </row>
    <row r="41" spans="1:7" x14ac:dyDescent="0.25">
      <c r="A41" s="26" t="s">
        <v>14</v>
      </c>
      <c r="B41" s="2">
        <v>69.960999999999999</v>
      </c>
      <c r="C41" s="2">
        <v>14.675000000000001</v>
      </c>
      <c r="D41" s="2">
        <v>100.77</v>
      </c>
      <c r="E41" s="2">
        <v>32.715000000000003</v>
      </c>
      <c r="F41" s="2">
        <v>218.12100000000001</v>
      </c>
      <c r="G41" s="45"/>
    </row>
    <row r="42" spans="1:7" x14ac:dyDescent="0.25">
      <c r="A42" s="26" t="s">
        <v>15</v>
      </c>
      <c r="B42" s="2">
        <v>72.058999999999997</v>
      </c>
      <c r="C42" s="2">
        <v>17.794</v>
      </c>
      <c r="D42" s="2">
        <v>106.64599999999999</v>
      </c>
      <c r="E42" s="2">
        <v>32.368000000000002</v>
      </c>
      <c r="F42" s="2">
        <v>228.86699999999999</v>
      </c>
      <c r="G42" s="45"/>
    </row>
    <row r="43" spans="1:7" x14ac:dyDescent="0.25">
      <c r="A43" s="26" t="s">
        <v>16</v>
      </c>
      <c r="B43" s="2">
        <v>79.417000000000002</v>
      </c>
      <c r="C43" s="2">
        <v>19.678000000000001</v>
      </c>
      <c r="D43" s="2">
        <v>112.14500000000001</v>
      </c>
      <c r="E43" s="2">
        <v>32.920999999999999</v>
      </c>
      <c r="F43" s="2">
        <v>244.161</v>
      </c>
      <c r="G43" s="45"/>
    </row>
    <row r="44" spans="1:7" x14ac:dyDescent="0.25">
      <c r="A44" s="26" t="s">
        <v>17</v>
      </c>
      <c r="B44" s="2">
        <v>79.887</v>
      </c>
      <c r="C44" s="2">
        <v>22.759</v>
      </c>
      <c r="D44" s="2">
        <v>120.79199999999997</v>
      </c>
      <c r="E44" s="2">
        <v>33.338999999999999</v>
      </c>
      <c r="F44" s="2">
        <v>256.77699999999999</v>
      </c>
      <c r="G44" s="45"/>
    </row>
    <row r="45" spans="1:7" x14ac:dyDescent="0.25">
      <c r="A45" s="26" t="s">
        <v>18</v>
      </c>
      <c r="B45" s="2">
        <v>84.331000000000003</v>
      </c>
      <c r="C45" s="2">
        <v>23.606000000000002</v>
      </c>
      <c r="D45" s="2">
        <v>126.19000000000001</v>
      </c>
      <c r="E45" s="2">
        <v>28.734999999999999</v>
      </c>
      <c r="F45" s="2">
        <v>262.86200000000002</v>
      </c>
      <c r="G45" s="45"/>
    </row>
    <row r="46" spans="1:7" x14ac:dyDescent="0.25">
      <c r="A46" s="26" t="s">
        <v>19</v>
      </c>
      <c r="B46" s="2">
        <v>97.492999999999995</v>
      </c>
      <c r="C46" s="2">
        <v>23.37</v>
      </c>
      <c r="D46" s="2">
        <v>126.58000000000004</v>
      </c>
      <c r="E46" s="2">
        <v>31.164000000000001</v>
      </c>
      <c r="F46" s="2">
        <v>278.60700000000003</v>
      </c>
      <c r="G46" s="45"/>
    </row>
    <row r="47" spans="1:7" x14ac:dyDescent="0.25">
      <c r="A47" s="26" t="s">
        <v>20</v>
      </c>
      <c r="B47" s="2">
        <v>101.797</v>
      </c>
      <c r="C47" s="2">
        <v>24.623999999999999</v>
      </c>
      <c r="D47" s="2">
        <v>131.28900000000004</v>
      </c>
      <c r="E47" s="2">
        <v>33.851999999999997</v>
      </c>
      <c r="F47" s="2">
        <v>291.56200000000001</v>
      </c>
      <c r="G47" s="45"/>
    </row>
    <row r="48" spans="1:7" x14ac:dyDescent="0.25">
      <c r="A48" s="26" t="s">
        <v>21</v>
      </c>
      <c r="B48" s="2">
        <v>110.541</v>
      </c>
      <c r="C48" s="2">
        <v>32.292000000000002</v>
      </c>
      <c r="D48" s="2">
        <v>140.10299999999998</v>
      </c>
      <c r="E48" s="2">
        <v>32.777999999999999</v>
      </c>
      <c r="F48" s="2">
        <v>315.714</v>
      </c>
      <c r="G48" s="45"/>
    </row>
    <row r="49" spans="1:7" x14ac:dyDescent="0.25">
      <c r="A49" s="26" t="s">
        <v>22</v>
      </c>
      <c r="B49" s="2">
        <v>120.755</v>
      </c>
      <c r="C49" s="2">
        <v>33.802</v>
      </c>
      <c r="D49" s="2">
        <v>148.04499999999996</v>
      </c>
      <c r="E49" s="2">
        <v>32.182000000000002</v>
      </c>
      <c r="F49" s="2">
        <v>334.78399999999999</v>
      </c>
      <c r="G49" s="45"/>
    </row>
    <row r="50" spans="1:7" x14ac:dyDescent="0.25">
      <c r="A50" s="26" t="s">
        <v>23</v>
      </c>
      <c r="B50" s="2">
        <v>136.80799999999999</v>
      </c>
      <c r="C50" s="2">
        <v>34.786000000000001</v>
      </c>
      <c r="D50" s="2">
        <v>152.28899999999999</v>
      </c>
      <c r="E50" s="2">
        <v>30.187000000000001</v>
      </c>
      <c r="F50" s="2">
        <v>354.07</v>
      </c>
      <c r="G50" s="45"/>
    </row>
    <row r="51" spans="1:7" x14ac:dyDescent="0.25">
      <c r="A51" s="26" t="s">
        <v>24</v>
      </c>
      <c r="B51" s="2">
        <v>148.869</v>
      </c>
      <c r="C51" s="2">
        <v>33.356999999999999</v>
      </c>
      <c r="D51" s="2">
        <v>152.98799999999997</v>
      </c>
      <c r="E51" s="2">
        <v>26.895</v>
      </c>
      <c r="F51" s="2">
        <v>362.10899999999998</v>
      </c>
      <c r="G51" s="45"/>
    </row>
    <row r="52" spans="1:7" x14ac:dyDescent="0.25">
      <c r="A52" s="26" t="s">
        <v>25</v>
      </c>
      <c r="B52" s="2">
        <v>157.517</v>
      </c>
      <c r="C52" s="2">
        <v>30.888999999999999</v>
      </c>
      <c r="D52" s="2">
        <v>150.14999999999998</v>
      </c>
      <c r="E52" s="2">
        <v>27.324999999999999</v>
      </c>
      <c r="F52" s="2">
        <v>365.88099999999997</v>
      </c>
      <c r="G52" s="45"/>
    </row>
    <row r="53" spans="1:7" x14ac:dyDescent="0.25">
      <c r="A53" s="26" t="s">
        <v>26</v>
      </c>
      <c r="B53" s="2">
        <v>161.62299999999999</v>
      </c>
      <c r="C53" s="2">
        <v>23.167999999999999</v>
      </c>
      <c r="D53" s="2">
        <v>146.33600000000001</v>
      </c>
      <c r="E53" s="2">
        <v>31.073</v>
      </c>
      <c r="F53" s="2">
        <v>362.2</v>
      </c>
      <c r="G53" s="45"/>
    </row>
    <row r="54" spans="1:7" x14ac:dyDescent="0.25">
      <c r="A54" s="26" t="s">
        <v>27</v>
      </c>
      <c r="B54" s="2">
        <v>172.02</v>
      </c>
      <c r="C54" s="2">
        <v>22.91</v>
      </c>
      <c r="D54" s="2">
        <v>144.51300000000001</v>
      </c>
      <c r="E54" s="2">
        <v>30.71</v>
      </c>
      <c r="F54" s="2">
        <v>370.15300000000002</v>
      </c>
      <c r="G54" s="45"/>
    </row>
    <row r="55" spans="1:7" x14ac:dyDescent="0.25">
      <c r="A55" s="26" t="s">
        <v>28</v>
      </c>
      <c r="B55" s="2">
        <v>183.10599999999999</v>
      </c>
      <c r="C55" s="2">
        <v>19.076000000000001</v>
      </c>
      <c r="D55" s="2">
        <v>144.30699999999996</v>
      </c>
      <c r="E55" s="2">
        <v>29.81</v>
      </c>
      <c r="F55" s="2">
        <v>376.29899999999998</v>
      </c>
      <c r="G55" s="45"/>
    </row>
    <row r="56" spans="1:7" x14ac:dyDescent="0.25">
      <c r="A56" s="26" t="s">
        <v>29</v>
      </c>
      <c r="B56" s="2">
        <v>189.56899999999999</v>
      </c>
      <c r="C56" s="2">
        <v>18.45</v>
      </c>
      <c r="D56" s="2">
        <v>142.93199999999999</v>
      </c>
      <c r="E56" s="2">
        <v>29.765999999999998</v>
      </c>
      <c r="F56" s="2">
        <v>380.71699999999998</v>
      </c>
      <c r="G56" s="45"/>
    </row>
    <row r="57" spans="1:7" x14ac:dyDescent="0.25">
      <c r="A57" s="26" t="s">
        <v>30</v>
      </c>
      <c r="B57" s="2">
        <v>189.16</v>
      </c>
      <c r="C57" s="2">
        <v>19.366</v>
      </c>
      <c r="D57" s="2">
        <v>151.97000000000006</v>
      </c>
      <c r="E57" s="2">
        <v>32.726999999999997</v>
      </c>
      <c r="F57" s="2">
        <v>393.22300000000001</v>
      </c>
      <c r="G57" s="45"/>
    </row>
    <row r="58" spans="1:7" x14ac:dyDescent="0.25">
      <c r="A58" s="26" t="s">
        <v>31</v>
      </c>
      <c r="B58" s="2">
        <v>185.66200000000001</v>
      </c>
      <c r="C58" s="2">
        <v>20.513999999999999</v>
      </c>
      <c r="D58" s="2">
        <v>164.29599999999996</v>
      </c>
      <c r="E58" s="2">
        <v>34.29</v>
      </c>
      <c r="F58" s="2">
        <v>404.762</v>
      </c>
      <c r="G58" s="45"/>
    </row>
    <row r="59" spans="1:7" x14ac:dyDescent="0.25">
      <c r="A59" s="26" t="s">
        <v>32</v>
      </c>
      <c r="B59" s="2">
        <v>191.875</v>
      </c>
      <c r="C59" s="2">
        <v>21.510999999999999</v>
      </c>
      <c r="D59" s="2">
        <v>172.40599999999995</v>
      </c>
      <c r="E59" s="2">
        <v>32.982999999999997</v>
      </c>
      <c r="F59" s="2">
        <v>418.77499999999998</v>
      </c>
      <c r="G59" s="45"/>
    </row>
    <row r="60" spans="1:7" x14ac:dyDescent="0.25">
      <c r="G60" s="45"/>
    </row>
    <row r="61" spans="1:7" x14ac:dyDescent="0.25">
      <c r="G61" s="45"/>
    </row>
    <row r="62" spans="1:7" x14ac:dyDescent="0.25">
      <c r="G62" s="45"/>
    </row>
    <row r="63" spans="1:7" x14ac:dyDescent="0.25">
      <c r="G63" s="45"/>
    </row>
    <row r="64" spans="1:7" x14ac:dyDescent="0.25">
      <c r="G64" s="45"/>
    </row>
    <row r="65" spans="7:7" x14ac:dyDescent="0.25">
      <c r="G65" s="45"/>
    </row>
    <row r="66" spans="7:7" x14ac:dyDescent="0.25">
      <c r="G66" s="45"/>
    </row>
    <row r="67" spans="7:7" x14ac:dyDescent="0.25">
      <c r="G67" s="45"/>
    </row>
    <row r="68" spans="7:7" x14ac:dyDescent="0.25">
      <c r="G68" s="45"/>
    </row>
    <row r="69" spans="7:7" x14ac:dyDescent="0.25">
      <c r="G69" s="45"/>
    </row>
    <row r="70" spans="7:7" x14ac:dyDescent="0.25">
      <c r="G70" s="45"/>
    </row>
    <row r="71" spans="7:7" x14ac:dyDescent="0.25">
      <c r="G71" s="45"/>
    </row>
  </sheetData>
  <hyperlinks>
    <hyperlink ref="B2" r:id="rId1" display="https://www.abs.gov.au/statistics/economy/national-accounts/australian-national-accounts-state-accounts/2022-23-financial-year" xr:uid="{69DC5EB1-AE01-4E49-975E-3331B6718AD1}"/>
    <hyperlink ref="A9" location="Contents!A1" display="Back to contents" xr:uid="{83AD793F-2675-45AA-8D4A-035C7C272E23}"/>
  </hyperlinks>
  <pageMargins left="0.7" right="0.7" top="0.75" bottom="0.75" header="0.3" footer="0.3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208-944B-4B28-88C6-780C7C33B680}">
  <sheetPr>
    <tabColor theme="3"/>
  </sheetPr>
  <dimension ref="A1:F49"/>
  <sheetViews>
    <sheetView workbookViewId="0">
      <selection activeCell="C7" sqref="C7"/>
    </sheetView>
  </sheetViews>
  <sheetFormatPr defaultColWidth="8.7109375" defaultRowHeight="15" x14ac:dyDescent="0.25"/>
  <cols>
    <col min="1" max="1" width="20.5703125" style="37" customWidth="1"/>
    <col min="2" max="6" width="13.5703125" style="37" customWidth="1"/>
    <col min="7" max="7" width="12.28515625" style="37" customWidth="1"/>
    <col min="8" max="8" width="10.7109375" style="37" bestFit="1" customWidth="1"/>
    <col min="9" max="9" width="8.7109375" style="37" bestFit="1" customWidth="1"/>
    <col min="10" max="10" width="7.85546875" style="37" bestFit="1" customWidth="1"/>
    <col min="11" max="11" width="4.7109375" style="37" customWidth="1"/>
    <col min="12" max="12" width="8.7109375" style="37"/>
    <col min="13" max="13" width="7.7109375" style="37" bestFit="1" customWidth="1"/>
    <col min="14" max="14" width="14.85546875" style="37" customWidth="1"/>
    <col min="15" max="18" width="12.5703125" style="37" customWidth="1"/>
    <col min="19" max="19" width="11.5703125" style="37" customWidth="1"/>
    <col min="20" max="20" width="8.7109375" style="37" bestFit="1" customWidth="1"/>
    <col min="21" max="21" width="7.85546875" style="37" bestFit="1" customWidth="1"/>
    <col min="22" max="24" width="8.7109375" style="37"/>
    <col min="25" max="26" width="12.140625" style="37" customWidth="1"/>
    <col min="27" max="16384" width="8.7109375" style="37"/>
  </cols>
  <sheetData>
    <row r="1" spans="1:6" ht="18.75" x14ac:dyDescent="0.3">
      <c r="A1" s="88" t="s">
        <v>606</v>
      </c>
    </row>
    <row r="2" spans="1:6" x14ac:dyDescent="0.25">
      <c r="A2" s="49" t="s">
        <v>364</v>
      </c>
      <c r="B2" s="34" t="s">
        <v>610</v>
      </c>
    </row>
    <row r="3" spans="1:6" x14ac:dyDescent="0.25">
      <c r="A3" s="46" t="s">
        <v>492</v>
      </c>
      <c r="B3" s="37" t="s">
        <v>333</v>
      </c>
    </row>
    <row r="4" spans="1:6" x14ac:dyDescent="0.25">
      <c r="A4" s="46" t="s">
        <v>333</v>
      </c>
      <c r="B4" s="37" t="s">
        <v>450</v>
      </c>
    </row>
    <row r="5" spans="1:6" x14ac:dyDescent="0.25">
      <c r="A5" s="46" t="s">
        <v>456</v>
      </c>
      <c r="B5" s="37" t="s">
        <v>271</v>
      </c>
    </row>
    <row r="6" spans="1:6" x14ac:dyDescent="0.25">
      <c r="A6" s="46" t="s">
        <v>269</v>
      </c>
      <c r="B6" s="37" t="s">
        <v>507</v>
      </c>
    </row>
    <row r="7" spans="1:6" x14ac:dyDescent="0.25">
      <c r="A7" s="46" t="s">
        <v>270</v>
      </c>
      <c r="B7" s="37" t="s">
        <v>272</v>
      </c>
    </row>
    <row r="8" spans="1:6" x14ac:dyDescent="0.25">
      <c r="A8" s="46" t="s">
        <v>457</v>
      </c>
      <c r="B8" s="52" t="s">
        <v>458</v>
      </c>
    </row>
    <row r="9" spans="1:6" x14ac:dyDescent="0.25">
      <c r="A9" s="34" t="s">
        <v>701</v>
      </c>
      <c r="B9" s="52"/>
    </row>
    <row r="10" spans="1:6" x14ac:dyDescent="0.25">
      <c r="A10" s="43"/>
    </row>
    <row r="11" spans="1:6" x14ac:dyDescent="0.25">
      <c r="A11" s="49" t="s">
        <v>454</v>
      </c>
    </row>
    <row r="12" spans="1:6" s="4" customFormat="1" ht="45" x14ac:dyDescent="0.25">
      <c r="A12" s="71"/>
      <c r="B12" s="91" t="s">
        <v>71</v>
      </c>
      <c r="C12" s="91" t="s">
        <v>45</v>
      </c>
      <c r="D12" s="91" t="s">
        <v>46</v>
      </c>
      <c r="E12" s="91" t="s">
        <v>48</v>
      </c>
      <c r="F12" s="91" t="s">
        <v>386</v>
      </c>
    </row>
    <row r="13" spans="1:6" x14ac:dyDescent="0.25">
      <c r="A13" s="26" t="s">
        <v>2</v>
      </c>
      <c r="B13" s="28">
        <v>2.004</v>
      </c>
      <c r="C13" s="28">
        <v>7.1669999999999998</v>
      </c>
      <c r="D13" s="28">
        <v>4.3559999999999999</v>
      </c>
      <c r="E13" s="28">
        <v>3.0590000000000002</v>
      </c>
      <c r="F13" s="28">
        <v>20.29</v>
      </c>
    </row>
    <row r="14" spans="1:6" x14ac:dyDescent="0.25">
      <c r="A14" s="26" t="s">
        <v>3</v>
      </c>
      <c r="B14" s="28">
        <v>2.0459999999999998</v>
      </c>
      <c r="C14" s="28">
        <v>7.4260000000000002</v>
      </c>
      <c r="D14" s="28">
        <v>4.7140000000000004</v>
      </c>
      <c r="E14" s="28">
        <v>3.6869999999999998</v>
      </c>
      <c r="F14" s="28">
        <v>22.103000000000002</v>
      </c>
    </row>
    <row r="15" spans="1:6" x14ac:dyDescent="0.25">
      <c r="A15" s="26" t="s">
        <v>4</v>
      </c>
      <c r="B15" s="28">
        <v>2.1880000000000002</v>
      </c>
      <c r="C15" s="28">
        <v>8.7780000000000005</v>
      </c>
      <c r="D15" s="28">
        <v>5.093</v>
      </c>
      <c r="E15" s="28">
        <v>3.5550000000000002</v>
      </c>
      <c r="F15" s="28">
        <v>23.488</v>
      </c>
    </row>
    <row r="16" spans="1:6" x14ac:dyDescent="0.25">
      <c r="A16" s="26" t="s">
        <v>5</v>
      </c>
      <c r="B16" s="28">
        <v>2.524</v>
      </c>
      <c r="C16" s="28">
        <v>10.164</v>
      </c>
      <c r="D16" s="28">
        <v>5.3310000000000004</v>
      </c>
      <c r="E16" s="28">
        <v>4.5739999999999998</v>
      </c>
      <c r="F16" s="28">
        <v>24.425999999999998</v>
      </c>
    </row>
    <row r="17" spans="1:6" x14ac:dyDescent="0.25">
      <c r="A17" s="26" t="s">
        <v>6</v>
      </c>
      <c r="B17" s="28">
        <v>2.2290000000000001</v>
      </c>
      <c r="C17" s="28">
        <v>10.036</v>
      </c>
      <c r="D17" s="28">
        <v>5.335</v>
      </c>
      <c r="E17" s="28">
        <v>4.6479999999999997</v>
      </c>
      <c r="F17" s="28">
        <v>25.602</v>
      </c>
    </row>
    <row r="18" spans="1:6" x14ac:dyDescent="0.25">
      <c r="A18" s="26" t="s">
        <v>7</v>
      </c>
      <c r="B18" s="28">
        <v>2.1269999999999998</v>
      </c>
      <c r="C18" s="28">
        <v>10.699</v>
      </c>
      <c r="D18" s="28">
        <v>5.8070000000000004</v>
      </c>
      <c r="E18" s="28">
        <v>4.9550000000000001</v>
      </c>
      <c r="F18" s="28">
        <v>27.8</v>
      </c>
    </row>
    <row r="19" spans="1:6" x14ac:dyDescent="0.25">
      <c r="A19" s="26" t="s">
        <v>8</v>
      </c>
      <c r="B19" s="28">
        <v>2.234</v>
      </c>
      <c r="C19" s="28">
        <v>10.317</v>
      </c>
      <c r="D19" s="28">
        <v>5.7140000000000004</v>
      </c>
      <c r="E19" s="28">
        <v>4.7720000000000002</v>
      </c>
      <c r="F19" s="28">
        <v>29.651</v>
      </c>
    </row>
    <row r="20" spans="1:6" x14ac:dyDescent="0.25">
      <c r="A20" s="26" t="s">
        <v>9</v>
      </c>
      <c r="B20" s="28">
        <v>2.7829999999999999</v>
      </c>
      <c r="C20" s="28">
        <v>12.901</v>
      </c>
      <c r="D20" s="28">
        <v>6.26</v>
      </c>
      <c r="E20" s="28">
        <v>5.0289999999999999</v>
      </c>
      <c r="F20" s="28">
        <v>31.774999999999999</v>
      </c>
    </row>
    <row r="21" spans="1:6" x14ac:dyDescent="0.25">
      <c r="A21" s="26" t="s">
        <v>10</v>
      </c>
      <c r="B21" s="28">
        <v>2.6949999999999998</v>
      </c>
      <c r="C21" s="28">
        <v>16.721</v>
      </c>
      <c r="D21" s="28">
        <v>6.8310000000000004</v>
      </c>
      <c r="E21" s="28">
        <v>4.2359999999999998</v>
      </c>
      <c r="F21" s="28">
        <v>34.143000000000001</v>
      </c>
    </row>
    <row r="22" spans="1:6" x14ac:dyDescent="0.25">
      <c r="A22" s="26" t="s">
        <v>11</v>
      </c>
      <c r="B22" s="28">
        <v>3.4769999999999999</v>
      </c>
      <c r="C22" s="28">
        <v>16.599</v>
      </c>
      <c r="D22" s="28">
        <v>7.9119999999999999</v>
      </c>
      <c r="E22" s="28">
        <v>5.702</v>
      </c>
      <c r="F22" s="28">
        <v>36.317</v>
      </c>
    </row>
    <row r="23" spans="1:6" x14ac:dyDescent="0.25">
      <c r="A23" s="26" t="s">
        <v>12</v>
      </c>
      <c r="B23" s="28">
        <v>2.6909999999999998</v>
      </c>
      <c r="C23" s="28">
        <v>17.382000000000001</v>
      </c>
      <c r="D23" s="28">
        <v>9.1199999999999992</v>
      </c>
      <c r="E23" s="28">
        <v>7.1139999999999999</v>
      </c>
      <c r="F23" s="28">
        <v>39.146999999999998</v>
      </c>
    </row>
    <row r="24" spans="1:6" x14ac:dyDescent="0.25">
      <c r="A24" s="26" t="s">
        <v>13</v>
      </c>
      <c r="B24" s="28">
        <v>3.7170000000000001</v>
      </c>
      <c r="C24" s="28">
        <v>16.477</v>
      </c>
      <c r="D24" s="28">
        <v>10.448</v>
      </c>
      <c r="E24" s="28">
        <v>8.2249999999999996</v>
      </c>
      <c r="F24" s="28">
        <v>42.889000000000003</v>
      </c>
    </row>
    <row r="25" spans="1:6" x14ac:dyDescent="0.25">
      <c r="A25" s="26" t="s">
        <v>14</v>
      </c>
      <c r="B25" s="28">
        <v>3.3820000000000001</v>
      </c>
      <c r="C25" s="28">
        <v>21.622</v>
      </c>
      <c r="D25" s="28">
        <v>10.782</v>
      </c>
      <c r="E25" s="28">
        <v>8.7170000000000005</v>
      </c>
      <c r="F25" s="28">
        <v>46.271999999999998</v>
      </c>
    </row>
    <row r="26" spans="1:6" x14ac:dyDescent="0.25">
      <c r="A26" s="26" t="s">
        <v>15</v>
      </c>
      <c r="B26" s="28">
        <v>3.8820000000000001</v>
      </c>
      <c r="C26" s="28">
        <v>29.102</v>
      </c>
      <c r="D26" s="28">
        <v>11.342000000000001</v>
      </c>
      <c r="E26" s="28">
        <v>10.496</v>
      </c>
      <c r="F26" s="28">
        <v>50.265999999999998</v>
      </c>
    </row>
    <row r="27" spans="1:6" x14ac:dyDescent="0.25">
      <c r="A27" s="26" t="s">
        <v>16</v>
      </c>
      <c r="B27" s="28">
        <v>2.9780000000000002</v>
      </c>
      <c r="C27" s="28">
        <v>38.222999999999999</v>
      </c>
      <c r="D27" s="28">
        <v>12.555</v>
      </c>
      <c r="E27" s="28">
        <v>12.718999999999999</v>
      </c>
      <c r="F27" s="28">
        <v>57.475999999999999</v>
      </c>
    </row>
    <row r="28" spans="1:6" x14ac:dyDescent="0.25">
      <c r="A28" s="26" t="s">
        <v>17</v>
      </c>
      <c r="B28" s="28">
        <v>4.157</v>
      </c>
      <c r="C28" s="28">
        <v>42.399000000000001</v>
      </c>
      <c r="D28" s="28">
        <v>13.532</v>
      </c>
      <c r="E28" s="28">
        <v>15.234</v>
      </c>
      <c r="F28" s="28">
        <v>63.93</v>
      </c>
    </row>
    <row r="29" spans="1:6" x14ac:dyDescent="0.25">
      <c r="A29" s="26" t="s">
        <v>18</v>
      </c>
      <c r="B29" s="28">
        <v>4.3310000000000004</v>
      </c>
      <c r="C29" s="28">
        <v>51.08</v>
      </c>
      <c r="D29" s="28">
        <v>13.413</v>
      </c>
      <c r="E29" s="28">
        <v>16.91</v>
      </c>
      <c r="F29" s="28">
        <v>68.558999999999997</v>
      </c>
    </row>
    <row r="30" spans="1:6" x14ac:dyDescent="0.25">
      <c r="A30" s="26" t="s">
        <v>19</v>
      </c>
      <c r="B30" s="28">
        <v>3.4750000000000001</v>
      </c>
      <c r="C30" s="28">
        <v>54.076000000000001</v>
      </c>
      <c r="D30" s="28">
        <v>12.715</v>
      </c>
      <c r="E30" s="28">
        <v>17.899000000000001</v>
      </c>
      <c r="F30" s="28">
        <v>72.793000000000006</v>
      </c>
    </row>
    <row r="31" spans="1:6" x14ac:dyDescent="0.25">
      <c r="A31" s="26" t="s">
        <v>20</v>
      </c>
      <c r="B31" s="28">
        <v>2.8279999999999998</v>
      </c>
      <c r="C31" s="28">
        <v>80.927999999999997</v>
      </c>
      <c r="D31" s="28">
        <v>12.893000000000001</v>
      </c>
      <c r="E31" s="28">
        <v>19.635999999999999</v>
      </c>
      <c r="F31" s="28">
        <v>80.209000000000003</v>
      </c>
    </row>
    <row r="32" spans="1:6" x14ac:dyDescent="0.25">
      <c r="A32" s="26" t="s">
        <v>21</v>
      </c>
      <c r="B32" s="28">
        <v>4.6180000000000003</v>
      </c>
      <c r="C32" s="28">
        <v>83.272000000000006</v>
      </c>
      <c r="D32" s="28">
        <v>12.766999999999999</v>
      </c>
      <c r="E32" s="28">
        <v>25.628</v>
      </c>
      <c r="F32" s="28">
        <v>87.655000000000001</v>
      </c>
    </row>
    <row r="33" spans="1:6" x14ac:dyDescent="0.25">
      <c r="A33" s="26" t="s">
        <v>22</v>
      </c>
      <c r="B33" s="28">
        <v>4.4770000000000003</v>
      </c>
      <c r="C33" s="28">
        <v>75.210999999999999</v>
      </c>
      <c r="D33" s="28">
        <v>11.872999999999999</v>
      </c>
      <c r="E33" s="28">
        <v>27.512</v>
      </c>
      <c r="F33" s="28">
        <v>95.509</v>
      </c>
    </row>
    <row r="34" spans="1:6" x14ac:dyDescent="0.25">
      <c r="A34" s="26" t="s">
        <v>23</v>
      </c>
      <c r="B34" s="28">
        <v>5.6890000000000001</v>
      </c>
      <c r="C34" s="28">
        <v>89.765000000000001</v>
      </c>
      <c r="D34" s="28">
        <v>12.622999999999999</v>
      </c>
      <c r="E34" s="28">
        <v>28.414999999999999</v>
      </c>
      <c r="F34" s="28">
        <v>98.847999999999999</v>
      </c>
    </row>
    <row r="35" spans="1:6" x14ac:dyDescent="0.25">
      <c r="A35" s="26" t="s">
        <v>24</v>
      </c>
      <c r="B35" s="28">
        <v>5.4909999999999997</v>
      </c>
      <c r="C35" s="28">
        <v>67.718999999999994</v>
      </c>
      <c r="D35" s="28">
        <v>13.06</v>
      </c>
      <c r="E35" s="28">
        <v>28.347000000000001</v>
      </c>
      <c r="F35" s="28">
        <v>101.57899999999999</v>
      </c>
    </row>
    <row r="36" spans="1:6" x14ac:dyDescent="0.25">
      <c r="A36" s="26" t="s">
        <v>25</v>
      </c>
      <c r="B36" s="28">
        <v>5.2750000000000004</v>
      </c>
      <c r="C36" s="28">
        <v>57.155000000000001</v>
      </c>
      <c r="D36" s="28">
        <v>12.647</v>
      </c>
      <c r="E36" s="28">
        <v>26.277000000000001</v>
      </c>
      <c r="F36" s="28">
        <v>101.902</v>
      </c>
    </row>
    <row r="37" spans="1:6" x14ac:dyDescent="0.25">
      <c r="A37" s="26" t="s">
        <v>26</v>
      </c>
      <c r="B37" s="28">
        <v>6.585</v>
      </c>
      <c r="C37" s="28">
        <v>71.963999999999999</v>
      </c>
      <c r="D37" s="28">
        <v>12.648999999999999</v>
      </c>
      <c r="E37" s="28">
        <v>20.579000000000001</v>
      </c>
      <c r="F37" s="28">
        <v>102.708</v>
      </c>
    </row>
    <row r="38" spans="1:6" x14ac:dyDescent="0.25">
      <c r="A38" s="26" t="s">
        <v>27</v>
      </c>
      <c r="B38" s="28">
        <v>5.9260000000000002</v>
      </c>
      <c r="C38" s="28">
        <v>77.778999999999996</v>
      </c>
      <c r="D38" s="28">
        <v>13.632</v>
      </c>
      <c r="E38" s="28">
        <v>20.29</v>
      </c>
      <c r="F38" s="28">
        <v>104.774</v>
      </c>
    </row>
    <row r="39" spans="1:6" x14ac:dyDescent="0.25">
      <c r="A39" s="26" t="s">
        <v>28</v>
      </c>
      <c r="B39" s="28">
        <v>6.069</v>
      </c>
      <c r="C39" s="28">
        <v>107.227</v>
      </c>
      <c r="D39" s="28">
        <v>13.89</v>
      </c>
      <c r="E39" s="28">
        <v>17.251000000000001</v>
      </c>
      <c r="F39" s="28">
        <v>109.569</v>
      </c>
    </row>
    <row r="40" spans="1:6" x14ac:dyDescent="0.25">
      <c r="A40" s="26" t="s">
        <v>29</v>
      </c>
      <c r="B40" s="28">
        <v>5.3780000000000001</v>
      </c>
      <c r="C40" s="28">
        <v>130.63399999999999</v>
      </c>
      <c r="D40" s="28">
        <v>14.74</v>
      </c>
      <c r="E40" s="28">
        <v>17.145</v>
      </c>
      <c r="F40" s="28">
        <v>112.124</v>
      </c>
    </row>
    <row r="41" spans="1:6" x14ac:dyDescent="0.25">
      <c r="A41" s="26" t="s">
        <v>30</v>
      </c>
      <c r="B41" s="28">
        <v>6.4580000000000002</v>
      </c>
      <c r="C41" s="28">
        <v>172.10599999999999</v>
      </c>
      <c r="D41" s="28">
        <v>15.461</v>
      </c>
      <c r="E41" s="28">
        <v>18.594000000000001</v>
      </c>
      <c r="F41" s="28">
        <v>119.05800000000001</v>
      </c>
    </row>
    <row r="42" spans="1:6" x14ac:dyDescent="0.25">
      <c r="A42" s="26" t="s">
        <v>31</v>
      </c>
      <c r="B42" s="28">
        <v>10.231999999999999</v>
      </c>
      <c r="C42" s="28">
        <v>185.66200000000001</v>
      </c>
      <c r="D42" s="28">
        <v>17.367000000000001</v>
      </c>
      <c r="E42" s="28">
        <v>20.513999999999999</v>
      </c>
      <c r="F42" s="28">
        <v>131.79400000000001</v>
      </c>
    </row>
    <row r="43" spans="1:6" x14ac:dyDescent="0.25">
      <c r="A43" s="26" t="s">
        <v>32</v>
      </c>
      <c r="B43" s="28">
        <v>11.116</v>
      </c>
      <c r="C43" s="28">
        <v>200.02199999999999</v>
      </c>
      <c r="D43" s="28">
        <v>18.411999999999999</v>
      </c>
      <c r="E43" s="28">
        <v>22.782</v>
      </c>
      <c r="F43" s="28">
        <v>149.09399999999999</v>
      </c>
    </row>
    <row r="45" spans="1:6" x14ac:dyDescent="0.25">
      <c r="A45" s="46" t="s">
        <v>459</v>
      </c>
    </row>
    <row r="46" spans="1:6" x14ac:dyDescent="0.25">
      <c r="A46" s="76" t="s">
        <v>494</v>
      </c>
    </row>
    <row r="48" spans="1:6" x14ac:dyDescent="0.25">
      <c r="A48" s="46" t="s">
        <v>455</v>
      </c>
    </row>
    <row r="49" spans="1:1" x14ac:dyDescent="0.25">
      <c r="A49" s="37" t="s">
        <v>494</v>
      </c>
    </row>
  </sheetData>
  <hyperlinks>
    <hyperlink ref="B2" r:id="rId1" display="https://www.abs.gov.au/statistics/economy/national-accounts/australian-national-accounts-state-accounts/2022-23-financial-year" xr:uid="{92C2C048-DA62-4895-8B74-3B669C134B52}"/>
    <hyperlink ref="A9" location="Contents!A1" display="Back to contents" xr:uid="{DD3DFDCF-29C0-4942-80C5-9EACF52A06BB}"/>
  </hyperlinks>
  <pageMargins left="0.7" right="0.7" top="0.75" bottom="0.75" header="0.3" footer="0.3"/>
  <pageSetup paperSize="9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4C57-91A5-4BA8-BF24-3D2D2CA1A0C7}">
  <sheetPr>
    <tabColor theme="3"/>
  </sheetPr>
  <dimension ref="A1:D56"/>
  <sheetViews>
    <sheetView workbookViewId="0">
      <selection activeCell="B8" sqref="B8"/>
    </sheetView>
  </sheetViews>
  <sheetFormatPr defaultColWidth="8.7109375" defaultRowHeight="15" x14ac:dyDescent="0.25"/>
  <cols>
    <col min="1" max="1" width="40.28515625" style="37" customWidth="1"/>
    <col min="2" max="2" width="12.5703125" style="37" customWidth="1"/>
    <col min="3" max="16384" width="8.7109375" style="37"/>
  </cols>
  <sheetData>
    <row r="1" spans="1:4" ht="18.75" x14ac:dyDescent="0.3">
      <c r="A1" s="88" t="s">
        <v>667</v>
      </c>
    </row>
    <row r="2" spans="1:4" x14ac:dyDescent="0.25">
      <c r="A2" s="49" t="s">
        <v>364</v>
      </c>
      <c r="B2" s="34" t="s">
        <v>610</v>
      </c>
    </row>
    <row r="3" spans="1:4" x14ac:dyDescent="0.25">
      <c r="A3" s="46" t="s">
        <v>492</v>
      </c>
      <c r="B3" s="37" t="s">
        <v>333</v>
      </c>
    </row>
    <row r="4" spans="1:4" x14ac:dyDescent="0.25">
      <c r="A4" s="46" t="s">
        <v>333</v>
      </c>
      <c r="B4" s="37" t="s">
        <v>450</v>
      </c>
    </row>
    <row r="5" spans="1:4" x14ac:dyDescent="0.25">
      <c r="A5" s="46" t="s">
        <v>456</v>
      </c>
      <c r="B5" s="37" t="s">
        <v>271</v>
      </c>
    </row>
    <row r="6" spans="1:4" x14ac:dyDescent="0.25">
      <c r="A6" s="46" t="s">
        <v>269</v>
      </c>
      <c r="B6" s="37" t="s">
        <v>507</v>
      </c>
    </row>
    <row r="7" spans="1:4" x14ac:dyDescent="0.25">
      <c r="A7" s="46" t="s">
        <v>270</v>
      </c>
      <c r="B7" s="37" t="s">
        <v>272</v>
      </c>
    </row>
    <row r="8" spans="1:4" x14ac:dyDescent="0.25">
      <c r="A8" s="46" t="s">
        <v>457</v>
      </c>
      <c r="B8" s="55">
        <v>45107</v>
      </c>
    </row>
    <row r="9" spans="1:4" x14ac:dyDescent="0.25">
      <c r="A9" s="34" t="s">
        <v>701</v>
      </c>
      <c r="B9" s="55"/>
    </row>
    <row r="10" spans="1:4" x14ac:dyDescent="0.25">
      <c r="A10" s="43"/>
    </row>
    <row r="11" spans="1:4" x14ac:dyDescent="0.25">
      <c r="A11" s="49" t="s">
        <v>454</v>
      </c>
    </row>
    <row r="12" spans="1:4" x14ac:dyDescent="0.25">
      <c r="A12" s="30" t="s">
        <v>268</v>
      </c>
      <c r="B12" s="14">
        <v>1.798</v>
      </c>
      <c r="C12" s="14"/>
      <c r="D12" s="6"/>
    </row>
    <row r="13" spans="1:4" x14ac:dyDescent="0.25">
      <c r="A13" s="30" t="s">
        <v>261</v>
      </c>
      <c r="B13" s="14">
        <v>3.089</v>
      </c>
      <c r="C13" s="14"/>
      <c r="D13" s="6"/>
    </row>
    <row r="14" spans="1:4" x14ac:dyDescent="0.25">
      <c r="A14" s="30" t="s">
        <v>258</v>
      </c>
      <c r="B14" s="14">
        <v>5.407</v>
      </c>
      <c r="C14" s="14"/>
      <c r="D14" s="6"/>
    </row>
    <row r="15" spans="1:4" x14ac:dyDescent="0.25">
      <c r="A15" s="30" t="s">
        <v>259</v>
      </c>
      <c r="B15" s="14">
        <v>6.07</v>
      </c>
      <c r="C15" s="14"/>
      <c r="D15" s="6"/>
    </row>
    <row r="16" spans="1:4" x14ac:dyDescent="0.25">
      <c r="A16" s="30" t="s">
        <v>74</v>
      </c>
      <c r="B16" s="14">
        <v>6.2060000000000004</v>
      </c>
      <c r="C16" s="14"/>
      <c r="D16" s="6"/>
    </row>
    <row r="17" spans="1:4" x14ac:dyDescent="0.25">
      <c r="A17" s="30" t="s">
        <v>262</v>
      </c>
      <c r="B17" s="14">
        <v>7.319</v>
      </c>
      <c r="C17" s="14"/>
      <c r="D17" s="6"/>
    </row>
    <row r="18" spans="1:4" x14ac:dyDescent="0.25">
      <c r="A18" s="30" t="s">
        <v>264</v>
      </c>
      <c r="B18" s="14">
        <v>8.8260000000000005</v>
      </c>
      <c r="C18" s="14"/>
      <c r="D18" s="6"/>
    </row>
    <row r="19" spans="1:4" x14ac:dyDescent="0.25">
      <c r="A19" s="30" t="s">
        <v>47</v>
      </c>
      <c r="B19" s="14">
        <v>11.116</v>
      </c>
      <c r="C19" s="14"/>
      <c r="D19" s="6"/>
    </row>
    <row r="20" spans="1:4" x14ac:dyDescent="0.25">
      <c r="A20" s="30" t="s">
        <v>266</v>
      </c>
      <c r="B20" s="14">
        <v>11.714</v>
      </c>
      <c r="C20" s="14"/>
      <c r="D20" s="6"/>
    </row>
    <row r="21" spans="1:4" x14ac:dyDescent="0.25">
      <c r="A21" s="30" t="s">
        <v>73</v>
      </c>
      <c r="B21" s="14">
        <v>11.851000000000001</v>
      </c>
      <c r="C21" s="14"/>
      <c r="D21" s="6"/>
    </row>
    <row r="22" spans="1:4" x14ac:dyDescent="0.25">
      <c r="A22" s="30" t="s">
        <v>265</v>
      </c>
      <c r="B22" s="14">
        <v>11.935</v>
      </c>
      <c r="C22" s="14"/>
      <c r="D22" s="6"/>
    </row>
    <row r="23" spans="1:4" x14ac:dyDescent="0.25">
      <c r="A23" s="30" t="s">
        <v>72</v>
      </c>
      <c r="B23" s="14">
        <v>12.045999999999999</v>
      </c>
      <c r="C23" s="14"/>
      <c r="D23" s="6"/>
    </row>
    <row r="24" spans="1:4" x14ac:dyDescent="0.25">
      <c r="A24" s="30" t="s">
        <v>608</v>
      </c>
      <c r="B24" s="14">
        <v>14.082000000000001</v>
      </c>
      <c r="C24" s="14"/>
      <c r="D24" s="6"/>
    </row>
    <row r="25" spans="1:4" x14ac:dyDescent="0.25">
      <c r="A25" s="30" t="s">
        <v>260</v>
      </c>
      <c r="B25" s="14">
        <v>14.368</v>
      </c>
      <c r="C25" s="14"/>
      <c r="D25" s="6"/>
    </row>
    <row r="26" spans="1:4" x14ac:dyDescent="0.25">
      <c r="A26" s="30" t="s">
        <v>46</v>
      </c>
      <c r="B26" s="14">
        <v>18.411999999999999</v>
      </c>
      <c r="C26" s="14"/>
      <c r="D26" s="6"/>
    </row>
    <row r="27" spans="1:4" x14ac:dyDescent="0.25">
      <c r="A27" s="30" t="s">
        <v>263</v>
      </c>
      <c r="B27" s="14">
        <v>19.262</v>
      </c>
      <c r="C27" s="14"/>
      <c r="D27" s="6"/>
    </row>
    <row r="28" spans="1:4" x14ac:dyDescent="0.25">
      <c r="A28" s="30" t="s">
        <v>267</v>
      </c>
      <c r="B28" s="14">
        <v>20.527999999999999</v>
      </c>
      <c r="C28" s="14"/>
      <c r="D28" s="6"/>
    </row>
    <row r="29" spans="1:4" x14ac:dyDescent="0.25">
      <c r="A29" s="30" t="s">
        <v>48</v>
      </c>
      <c r="B29" s="14">
        <v>22.782</v>
      </c>
      <c r="C29" s="14"/>
      <c r="D29" s="6"/>
    </row>
    <row r="30" spans="1:4" x14ac:dyDescent="0.25">
      <c r="A30" s="30" t="s">
        <v>45</v>
      </c>
      <c r="B30" s="14">
        <v>200.02199999999999</v>
      </c>
      <c r="C30" s="14"/>
      <c r="D30" s="6"/>
    </row>
    <row r="32" spans="1:4" x14ac:dyDescent="0.25">
      <c r="A32" s="46" t="s">
        <v>459</v>
      </c>
    </row>
    <row r="33" spans="1:2" x14ac:dyDescent="0.25">
      <c r="A33" s="76" t="s">
        <v>494</v>
      </c>
    </row>
    <row r="35" spans="1:2" x14ac:dyDescent="0.25">
      <c r="A35" s="46" t="s">
        <v>455</v>
      </c>
    </row>
    <row r="36" spans="1:2" x14ac:dyDescent="0.25">
      <c r="B36" s="70" t="s">
        <v>542</v>
      </c>
    </row>
    <row r="37" spans="1:2" x14ac:dyDescent="0.25">
      <c r="A37" s="30" t="s">
        <v>268</v>
      </c>
      <c r="B37" s="14">
        <v>0.40372921849879195</v>
      </c>
    </row>
    <row r="38" spans="1:2" x14ac:dyDescent="0.25">
      <c r="A38" s="30" t="s">
        <v>261</v>
      </c>
      <c r="B38" s="14">
        <v>0.69361488094703461</v>
      </c>
    </row>
    <row r="39" spans="1:2" x14ac:dyDescent="0.25">
      <c r="A39" s="30" t="s">
        <v>258</v>
      </c>
      <c r="B39" s="14">
        <v>1.2141067210361334</v>
      </c>
    </row>
    <row r="40" spans="1:2" x14ac:dyDescent="0.25">
      <c r="A40" s="30" t="s">
        <v>259</v>
      </c>
      <c r="B40" s="14">
        <v>1.3629790635637749</v>
      </c>
    </row>
    <row r="41" spans="1:2" x14ac:dyDescent="0.25">
      <c r="A41" s="30" t="s">
        <v>74</v>
      </c>
      <c r="B41" s="14">
        <v>1.3935169799797011</v>
      </c>
    </row>
    <row r="42" spans="1:2" x14ac:dyDescent="0.25">
      <c r="A42" s="30" t="s">
        <v>262</v>
      </c>
      <c r="B42" s="14">
        <v>1.6434338988835697</v>
      </c>
    </row>
    <row r="43" spans="1:2" x14ac:dyDescent="0.25">
      <c r="A43" s="30" t="s">
        <v>264</v>
      </c>
      <c r="B43" s="14">
        <v>1.9818209579924015</v>
      </c>
    </row>
    <row r="44" spans="1:2" x14ac:dyDescent="0.25">
      <c r="A44" s="30" t="s">
        <v>47</v>
      </c>
      <c r="B44" s="14">
        <v>2.4960255799958682</v>
      </c>
    </row>
    <row r="45" spans="1:2" x14ac:dyDescent="0.25">
      <c r="A45" s="30" t="s">
        <v>266</v>
      </c>
      <c r="B45" s="14">
        <v>2.6303025948247214</v>
      </c>
    </row>
    <row r="46" spans="1:2" x14ac:dyDescent="0.25">
      <c r="A46" s="30" t="s">
        <v>73</v>
      </c>
      <c r="B46" s="14">
        <v>2.6610650547437062</v>
      </c>
    </row>
    <row r="47" spans="1:2" x14ac:dyDescent="0.25">
      <c r="A47" s="30" t="s">
        <v>265</v>
      </c>
      <c r="B47" s="14">
        <v>2.6799267090006018</v>
      </c>
    </row>
    <row r="48" spans="1:2" x14ac:dyDescent="0.25">
      <c r="A48" s="30" t="s">
        <v>72</v>
      </c>
      <c r="B48" s="14">
        <v>2.7048510378400707</v>
      </c>
    </row>
    <row r="49" spans="1:2" x14ac:dyDescent="0.25">
      <c r="A49" s="30" t="s">
        <v>608</v>
      </c>
      <c r="B49" s="14">
        <v>3.1620216100667342</v>
      </c>
    </row>
    <row r="50" spans="1:2" x14ac:dyDescent="0.25">
      <c r="A50" s="30" t="s">
        <v>260</v>
      </c>
      <c r="B50" s="14">
        <v>3.2262410519414031</v>
      </c>
    </row>
    <row r="51" spans="1:2" x14ac:dyDescent="0.25">
      <c r="A51" s="30" t="s">
        <v>46</v>
      </c>
      <c r="B51" s="14">
        <v>4.1342949783090974</v>
      </c>
    </row>
    <row r="52" spans="1:2" x14ac:dyDescent="0.25">
      <c r="A52" s="30" t="s">
        <v>263</v>
      </c>
      <c r="B52" s="14">
        <v>4.3251569559086374</v>
      </c>
    </row>
    <row r="53" spans="1:2" x14ac:dyDescent="0.25">
      <c r="A53" s="30" t="s">
        <v>267</v>
      </c>
      <c r="B53" s="14">
        <v>4.6094290307804231</v>
      </c>
    </row>
    <row r="54" spans="1:2" x14ac:dyDescent="0.25">
      <c r="A54" s="30" t="s">
        <v>48</v>
      </c>
      <c r="B54" s="14">
        <v>5.1155500866737915</v>
      </c>
    </row>
    <row r="55" spans="1:2" x14ac:dyDescent="0.25">
      <c r="A55" s="30" t="s">
        <v>45</v>
      </c>
      <c r="B55" s="14">
        <v>44.913640568723785</v>
      </c>
    </row>
    <row r="56" spans="1:2" x14ac:dyDescent="0.25">
      <c r="A56" s="30"/>
    </row>
  </sheetData>
  <hyperlinks>
    <hyperlink ref="B2" r:id="rId1" display="https://www.abs.gov.au/statistics/economy/national-accounts/australian-national-accounts-state-accounts/2022-23-financial-year" xr:uid="{8A50E232-BB7E-4247-A9B3-5F49D3826BE5}"/>
    <hyperlink ref="A9" location="Contents!A1" display="Back to contents" xr:uid="{673F43EC-13D3-4ADD-A186-2CA92C231E94}"/>
  </hyperlinks>
  <pageMargins left="0.7" right="0.7" top="0.75" bottom="0.75" header="0.3" footer="0.3"/>
  <pageSetup paperSize="9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1FB5-CE22-433C-BE08-A19C65F8093D}">
  <sheetPr>
    <tabColor theme="3"/>
  </sheetPr>
  <dimension ref="A1:H59"/>
  <sheetViews>
    <sheetView workbookViewId="0">
      <selection activeCell="B10" sqref="B10"/>
    </sheetView>
  </sheetViews>
  <sheetFormatPr defaultColWidth="8.7109375" defaultRowHeight="15" x14ac:dyDescent="0.25"/>
  <cols>
    <col min="1" max="1" width="25.5703125" style="37" customWidth="1"/>
    <col min="2" max="5" width="15.5703125" style="37" customWidth="1"/>
    <col min="6" max="16384" width="8.7109375" style="37"/>
  </cols>
  <sheetData>
    <row r="1" spans="1:5" ht="18.75" x14ac:dyDescent="0.3">
      <c r="A1" s="88" t="s">
        <v>653</v>
      </c>
    </row>
    <row r="2" spans="1:5" x14ac:dyDescent="0.25">
      <c r="A2" s="49" t="s">
        <v>364</v>
      </c>
      <c r="B2" s="34" t="s">
        <v>610</v>
      </c>
    </row>
    <row r="3" spans="1:5" x14ac:dyDescent="0.25">
      <c r="A3" s="46" t="s">
        <v>492</v>
      </c>
      <c r="B3" s="37" t="s">
        <v>602</v>
      </c>
    </row>
    <row r="4" spans="1:5" x14ac:dyDescent="0.25">
      <c r="A4" s="46" t="s">
        <v>333</v>
      </c>
      <c r="B4" s="37" t="s">
        <v>510</v>
      </c>
    </row>
    <row r="5" spans="1:5" x14ac:dyDescent="0.25">
      <c r="A5" s="46" t="s">
        <v>456</v>
      </c>
      <c r="B5" s="37" t="s">
        <v>271</v>
      </c>
    </row>
    <row r="6" spans="1:5" x14ac:dyDescent="0.25">
      <c r="A6" s="46" t="s">
        <v>269</v>
      </c>
      <c r="B6" s="37" t="s">
        <v>513</v>
      </c>
    </row>
    <row r="7" spans="1:5" x14ac:dyDescent="0.25">
      <c r="A7" s="46" t="s">
        <v>270</v>
      </c>
      <c r="B7" s="37" t="s">
        <v>586</v>
      </c>
    </row>
    <row r="8" spans="1:5" x14ac:dyDescent="0.25">
      <c r="A8" s="46" t="s">
        <v>457</v>
      </c>
      <c r="B8" s="52" t="s">
        <v>458</v>
      </c>
    </row>
    <row r="9" spans="1:5" x14ac:dyDescent="0.25">
      <c r="A9" s="34" t="s">
        <v>701</v>
      </c>
      <c r="B9" s="52"/>
    </row>
    <row r="10" spans="1:5" x14ac:dyDescent="0.25">
      <c r="A10" s="43"/>
    </row>
    <row r="11" spans="1:5" x14ac:dyDescent="0.25">
      <c r="A11" s="49" t="s">
        <v>454</v>
      </c>
    </row>
    <row r="12" spans="1:5" x14ac:dyDescent="0.25">
      <c r="B12" s="78" t="s">
        <v>45</v>
      </c>
      <c r="C12" s="78" t="s">
        <v>326</v>
      </c>
      <c r="D12" s="78" t="s">
        <v>50</v>
      </c>
      <c r="E12" s="78" t="s">
        <v>51</v>
      </c>
    </row>
    <row r="13" spans="1:5" x14ac:dyDescent="0.25">
      <c r="A13" s="26" t="s">
        <v>432</v>
      </c>
      <c r="B13" s="2">
        <v>1.0031685381712763</v>
      </c>
      <c r="C13" s="2">
        <v>1.6588632512801642</v>
      </c>
      <c r="D13" s="2">
        <v>1.7728674335697869</v>
      </c>
      <c r="E13" s="2">
        <v>4.434899223021227</v>
      </c>
    </row>
    <row r="14" spans="1:5" x14ac:dyDescent="0.25">
      <c r="A14" s="26" t="s">
        <v>431</v>
      </c>
      <c r="B14" s="2">
        <v>8.7421135808166976</v>
      </c>
      <c r="C14" s="2">
        <v>2.1722781132193676</v>
      </c>
      <c r="D14" s="2">
        <v>9.2175874676918221E-2</v>
      </c>
      <c r="E14" s="2">
        <v>12.103767730283899</v>
      </c>
    </row>
    <row r="15" spans="1:5" x14ac:dyDescent="0.25">
      <c r="A15" s="26" t="s">
        <v>430</v>
      </c>
      <c r="B15" s="2">
        <v>-4.4262211257351565</v>
      </c>
      <c r="C15" s="2">
        <v>0.20724257423243975</v>
      </c>
      <c r="D15" s="2">
        <v>-5.9092844844110821E-2</v>
      </c>
      <c r="E15" s="2">
        <v>-4.278071396346828</v>
      </c>
    </row>
    <row r="17" spans="1:8" x14ac:dyDescent="0.25">
      <c r="A17" s="46" t="s">
        <v>459</v>
      </c>
    </row>
    <row r="18" spans="1:8" x14ac:dyDescent="0.25">
      <c r="A18" s="37" t="s">
        <v>652</v>
      </c>
    </row>
    <row r="20" spans="1:8" x14ac:dyDescent="0.25">
      <c r="A20" s="46" t="s">
        <v>455</v>
      </c>
    </row>
    <row r="21" spans="1:8" s="4" customFormat="1" x14ac:dyDescent="0.25">
      <c r="A21" s="37"/>
      <c r="B21" s="77" t="s">
        <v>45</v>
      </c>
      <c r="C21" s="77" t="s">
        <v>326</v>
      </c>
      <c r="D21" s="77" t="s">
        <v>50</v>
      </c>
      <c r="E21" s="77" t="s">
        <v>51</v>
      </c>
    </row>
    <row r="22" spans="1:8" x14ac:dyDescent="0.25">
      <c r="B22" s="77" t="s">
        <v>605</v>
      </c>
      <c r="C22" s="77" t="s">
        <v>605</v>
      </c>
      <c r="D22" s="77" t="s">
        <v>605</v>
      </c>
      <c r="E22" s="77" t="s">
        <v>605</v>
      </c>
    </row>
    <row r="23" spans="1:8" x14ac:dyDescent="0.25">
      <c r="A23" s="26" t="s">
        <v>432</v>
      </c>
      <c r="B23" s="68">
        <v>2.9390000000000001</v>
      </c>
      <c r="C23" s="68">
        <v>4.8600000000000003</v>
      </c>
      <c r="D23" s="68">
        <v>5.1939999999999955</v>
      </c>
      <c r="E23" s="68">
        <v>12.992999999999995</v>
      </c>
    </row>
    <row r="24" spans="1:8" x14ac:dyDescent="0.25">
      <c r="A24" s="26" t="s">
        <v>431</v>
      </c>
      <c r="B24" s="68">
        <v>56.904999999999994</v>
      </c>
      <c r="C24" s="68">
        <v>14.14</v>
      </c>
      <c r="D24" s="68">
        <v>0.60000000000000142</v>
      </c>
      <c r="E24" s="68">
        <v>78.787000000000006</v>
      </c>
    </row>
    <row r="25" spans="1:8" x14ac:dyDescent="0.25">
      <c r="A25" s="26" t="s">
        <v>430</v>
      </c>
      <c r="B25" s="68">
        <v>-42.395000000000003</v>
      </c>
      <c r="C25" s="68">
        <v>1.9849999999999994</v>
      </c>
      <c r="D25" s="68">
        <v>-0.5659999999999954</v>
      </c>
      <c r="E25" s="68">
        <v>-40.975999999999999</v>
      </c>
    </row>
    <row r="27" spans="1:8" x14ac:dyDescent="0.25">
      <c r="A27" s="4"/>
      <c r="B27" s="77" t="s">
        <v>45</v>
      </c>
      <c r="C27" s="77" t="s">
        <v>49</v>
      </c>
      <c r="D27" s="77" t="s">
        <v>275</v>
      </c>
      <c r="E27" s="77" t="s">
        <v>51</v>
      </c>
    </row>
    <row r="28" spans="1:8" x14ac:dyDescent="0.25">
      <c r="B28" s="77" t="s">
        <v>605</v>
      </c>
      <c r="C28" s="77" t="s">
        <v>605</v>
      </c>
      <c r="D28" s="77" t="s">
        <v>605</v>
      </c>
      <c r="E28" s="77" t="s">
        <v>605</v>
      </c>
    </row>
    <row r="29" spans="1:8" x14ac:dyDescent="0.25">
      <c r="A29" s="26" t="s">
        <v>2</v>
      </c>
      <c r="B29" s="83">
        <v>7.4969999999999999</v>
      </c>
      <c r="C29" s="83">
        <v>7.8259999999999996</v>
      </c>
      <c r="D29" s="83">
        <v>8.5910000000000011</v>
      </c>
      <c r="E29" s="83">
        <v>23.914000000000001</v>
      </c>
    </row>
    <row r="30" spans="1:8" x14ac:dyDescent="0.25">
      <c r="A30" s="26" t="s">
        <v>3</v>
      </c>
      <c r="B30" s="83">
        <v>7.8280000000000003</v>
      </c>
      <c r="C30" s="83">
        <v>7.2350000000000003</v>
      </c>
      <c r="D30" s="83">
        <v>9.9559999999999995</v>
      </c>
      <c r="E30" s="83">
        <v>25.018999999999998</v>
      </c>
    </row>
    <row r="31" spans="1:8" x14ac:dyDescent="0.25">
      <c r="A31" s="26" t="s">
        <v>4</v>
      </c>
      <c r="B31" s="83">
        <v>8.94</v>
      </c>
      <c r="C31" s="83">
        <v>8.1959999999999997</v>
      </c>
      <c r="D31" s="83">
        <v>9.7249999999999996</v>
      </c>
      <c r="E31" s="83">
        <v>26.861000000000001</v>
      </c>
    </row>
    <row r="32" spans="1:8" x14ac:dyDescent="0.25">
      <c r="A32" s="26" t="s">
        <v>5</v>
      </c>
      <c r="B32" s="83">
        <v>9.9779999999999998</v>
      </c>
      <c r="C32" s="83">
        <v>9.6790000000000003</v>
      </c>
      <c r="D32" s="83">
        <v>9.94</v>
      </c>
      <c r="E32" s="83">
        <v>29.597000000000001</v>
      </c>
      <c r="H32" s="77"/>
    </row>
    <row r="33" spans="1:5" x14ac:dyDescent="0.25">
      <c r="A33" s="26" t="s">
        <v>6</v>
      </c>
      <c r="B33" s="83">
        <v>10.587</v>
      </c>
      <c r="C33" s="83">
        <v>9.8520000000000003</v>
      </c>
      <c r="D33" s="83">
        <v>9.8939999999999984</v>
      </c>
      <c r="E33" s="83">
        <v>30.332999999999998</v>
      </c>
    </row>
    <row r="34" spans="1:5" x14ac:dyDescent="0.25">
      <c r="A34" s="26" t="s">
        <v>7</v>
      </c>
      <c r="B34" s="83">
        <v>14.282</v>
      </c>
      <c r="C34" s="83">
        <v>11.590999999999999</v>
      </c>
      <c r="D34" s="83">
        <v>11.419000000000002</v>
      </c>
      <c r="E34" s="83">
        <v>37.292000000000002</v>
      </c>
    </row>
    <row r="35" spans="1:5" x14ac:dyDescent="0.25">
      <c r="A35" s="26" t="s">
        <v>8</v>
      </c>
      <c r="B35" s="83">
        <v>9.5670000000000002</v>
      </c>
      <c r="C35" s="83">
        <v>11.101000000000001</v>
      </c>
      <c r="D35" s="83">
        <v>12.03</v>
      </c>
      <c r="E35" s="83">
        <v>32.698</v>
      </c>
    </row>
    <row r="36" spans="1:5" x14ac:dyDescent="0.25">
      <c r="A36" s="26" t="s">
        <v>9</v>
      </c>
      <c r="B36" s="83">
        <v>6.8019999999999996</v>
      </c>
      <c r="C36" s="83">
        <v>11.634</v>
      </c>
      <c r="D36" s="83">
        <v>13.777000000000001</v>
      </c>
      <c r="E36" s="83">
        <v>32.213000000000001</v>
      </c>
    </row>
    <row r="37" spans="1:5" x14ac:dyDescent="0.25">
      <c r="A37" s="26" t="s">
        <v>10</v>
      </c>
      <c r="B37" s="83">
        <v>7.0380000000000003</v>
      </c>
      <c r="C37" s="83">
        <v>10.808</v>
      </c>
      <c r="D37" s="83">
        <v>11.613</v>
      </c>
      <c r="E37" s="83">
        <v>29.459</v>
      </c>
    </row>
    <row r="38" spans="1:5" x14ac:dyDescent="0.25">
      <c r="A38" s="26" t="s">
        <v>11</v>
      </c>
      <c r="B38" s="83">
        <v>8.0990000000000002</v>
      </c>
      <c r="C38" s="83">
        <v>11.449</v>
      </c>
      <c r="D38" s="83">
        <v>12.805000000000001</v>
      </c>
      <c r="E38" s="83">
        <v>32.353000000000002</v>
      </c>
    </row>
    <row r="39" spans="1:5" x14ac:dyDescent="0.25">
      <c r="A39" s="26" t="s">
        <v>12</v>
      </c>
      <c r="B39" s="83">
        <v>10.436</v>
      </c>
      <c r="C39" s="83">
        <v>12.686</v>
      </c>
      <c r="D39" s="83">
        <v>13.784999999999997</v>
      </c>
      <c r="E39" s="83">
        <v>36.906999999999996</v>
      </c>
    </row>
    <row r="40" spans="1:5" x14ac:dyDescent="0.25">
      <c r="A40" s="26" t="s">
        <v>13</v>
      </c>
      <c r="B40" s="83">
        <v>12.523999999999999</v>
      </c>
      <c r="C40" s="83">
        <v>14.808</v>
      </c>
      <c r="D40" s="83">
        <v>14.439</v>
      </c>
      <c r="E40" s="83">
        <v>41.771000000000001</v>
      </c>
    </row>
    <row r="41" spans="1:5" x14ac:dyDescent="0.25">
      <c r="A41" s="26" t="s">
        <v>14</v>
      </c>
      <c r="B41" s="83">
        <v>12.721</v>
      </c>
      <c r="C41" s="83">
        <v>16.425999999999998</v>
      </c>
      <c r="D41" s="83">
        <v>15.188000000000002</v>
      </c>
      <c r="E41" s="83">
        <v>44.335000000000001</v>
      </c>
    </row>
    <row r="42" spans="1:5" x14ac:dyDescent="0.25">
      <c r="A42" s="26" t="s">
        <v>15</v>
      </c>
      <c r="B42" s="83">
        <v>20.244</v>
      </c>
      <c r="C42" s="83">
        <v>18.835000000000001</v>
      </c>
      <c r="D42" s="83">
        <v>16.798999999999999</v>
      </c>
      <c r="E42" s="83">
        <v>55.878</v>
      </c>
    </row>
    <row r="43" spans="1:5" x14ac:dyDescent="0.25">
      <c r="A43" s="26" t="s">
        <v>16</v>
      </c>
      <c r="B43" s="83">
        <v>27.123999999999999</v>
      </c>
      <c r="C43" s="83">
        <v>19.797999999999998</v>
      </c>
      <c r="D43" s="83">
        <v>16.272000000000009</v>
      </c>
      <c r="E43" s="83">
        <v>63.194000000000003</v>
      </c>
    </row>
    <row r="44" spans="1:5" x14ac:dyDescent="0.25">
      <c r="A44" s="26" t="s">
        <v>17</v>
      </c>
      <c r="B44" s="83">
        <v>33.292999999999999</v>
      </c>
      <c r="C44" s="83">
        <v>21.552</v>
      </c>
      <c r="D44" s="83">
        <v>16.216000000000008</v>
      </c>
      <c r="E44" s="83">
        <v>71.061000000000007</v>
      </c>
    </row>
    <row r="45" spans="1:5" x14ac:dyDescent="0.25">
      <c r="A45" s="26" t="s">
        <v>18</v>
      </c>
      <c r="B45" s="83">
        <v>38.692999999999998</v>
      </c>
      <c r="C45" s="83">
        <v>22.414000000000001</v>
      </c>
      <c r="D45" s="83">
        <v>14.664000000000001</v>
      </c>
      <c r="E45" s="83">
        <v>75.771000000000001</v>
      </c>
    </row>
    <row r="46" spans="1:5" x14ac:dyDescent="0.25">
      <c r="A46" s="26" t="s">
        <v>19</v>
      </c>
      <c r="B46" s="83">
        <v>35.341999999999999</v>
      </c>
      <c r="C46" s="83">
        <v>24.582999999999998</v>
      </c>
      <c r="D46" s="83">
        <v>15.460999999999999</v>
      </c>
      <c r="E46" s="83">
        <v>75.385999999999996</v>
      </c>
    </row>
    <row r="47" spans="1:5" x14ac:dyDescent="0.25">
      <c r="A47" s="26" t="s">
        <v>20</v>
      </c>
      <c r="B47" s="83">
        <v>43.235999999999997</v>
      </c>
      <c r="C47" s="83">
        <v>24.803999999999998</v>
      </c>
      <c r="D47" s="83">
        <v>15.184000000000008</v>
      </c>
      <c r="E47" s="83">
        <v>83.224000000000004</v>
      </c>
    </row>
    <row r="48" spans="1:5" x14ac:dyDescent="0.25">
      <c r="A48" s="26" t="s">
        <v>21</v>
      </c>
      <c r="B48" s="83">
        <v>67.340999999999994</v>
      </c>
      <c r="C48" s="83">
        <v>28.510999999999999</v>
      </c>
      <c r="D48" s="83">
        <v>13.873000000000001</v>
      </c>
      <c r="E48" s="83">
        <v>109.72499999999999</v>
      </c>
    </row>
    <row r="49" spans="1:5" x14ac:dyDescent="0.25">
      <c r="A49" s="26" t="s">
        <v>22</v>
      </c>
      <c r="B49" s="83">
        <v>74.483000000000004</v>
      </c>
      <c r="C49" s="83">
        <v>26.826000000000001</v>
      </c>
      <c r="D49" s="83">
        <v>14.384999999999998</v>
      </c>
      <c r="E49" s="83">
        <v>115.694</v>
      </c>
    </row>
    <row r="50" spans="1:5" x14ac:dyDescent="0.25">
      <c r="A50" s="26" t="s">
        <v>23</v>
      </c>
      <c r="B50" s="83">
        <v>67.728999999999999</v>
      </c>
      <c r="C50" s="83">
        <v>25.016999999999999</v>
      </c>
      <c r="D50" s="83">
        <v>15.960000000000004</v>
      </c>
      <c r="E50" s="83">
        <v>108.706</v>
      </c>
    </row>
    <row r="51" spans="1:5" x14ac:dyDescent="0.25">
      <c r="A51" s="26" t="s">
        <v>24</v>
      </c>
      <c r="B51" s="83">
        <v>59.978000000000002</v>
      </c>
      <c r="C51" s="83">
        <v>24.02</v>
      </c>
      <c r="D51" s="83">
        <v>16.571999999999992</v>
      </c>
      <c r="E51" s="83">
        <v>100.57</v>
      </c>
    </row>
    <row r="52" spans="1:5" x14ac:dyDescent="0.25">
      <c r="A52" s="26" t="s">
        <v>25</v>
      </c>
      <c r="B52" s="83">
        <v>47.869</v>
      </c>
      <c r="C52" s="83">
        <v>21.315000000000001</v>
      </c>
      <c r="D52" s="83">
        <v>16.376000000000001</v>
      </c>
      <c r="E52" s="83">
        <v>85.56</v>
      </c>
    </row>
    <row r="53" spans="1:5" x14ac:dyDescent="0.25">
      <c r="A53" s="26" t="s">
        <v>26</v>
      </c>
      <c r="B53" s="83">
        <v>30.632999999999999</v>
      </c>
      <c r="C53" s="83">
        <v>21.433</v>
      </c>
      <c r="D53" s="83">
        <v>13.511000000000003</v>
      </c>
      <c r="E53" s="83">
        <v>65.576999999999998</v>
      </c>
    </row>
    <row r="54" spans="1:5" x14ac:dyDescent="0.25">
      <c r="A54" s="26" t="s">
        <v>27</v>
      </c>
      <c r="B54" s="83">
        <v>27.727</v>
      </c>
      <c r="C54" s="83">
        <v>23.695</v>
      </c>
      <c r="D54" s="83">
        <v>13.106000000000002</v>
      </c>
      <c r="E54" s="83">
        <v>64.528000000000006</v>
      </c>
    </row>
    <row r="55" spans="1:5" x14ac:dyDescent="0.25">
      <c r="A55" s="26" t="s">
        <v>28</v>
      </c>
      <c r="B55" s="83">
        <v>24.198</v>
      </c>
      <c r="C55" s="83">
        <v>23.369</v>
      </c>
      <c r="D55" s="83">
        <v>12.421999999999997</v>
      </c>
      <c r="E55" s="83">
        <v>59.988999999999997</v>
      </c>
    </row>
    <row r="56" spans="1:5" x14ac:dyDescent="0.25">
      <c r="A56" s="26" t="s">
        <v>29</v>
      </c>
      <c r="B56" s="83">
        <v>27.795999999999999</v>
      </c>
      <c r="C56" s="83">
        <v>23.788</v>
      </c>
      <c r="D56" s="83">
        <v>11.290000000000003</v>
      </c>
      <c r="E56" s="83">
        <v>62.874000000000002</v>
      </c>
    </row>
    <row r="57" spans="1:5" x14ac:dyDescent="0.25">
      <c r="A57" s="26" t="s">
        <v>30</v>
      </c>
      <c r="B57" s="83">
        <v>29.734000000000002</v>
      </c>
      <c r="C57" s="83">
        <v>25.01</v>
      </c>
      <c r="D57" s="83">
        <v>12.936000000000003</v>
      </c>
      <c r="E57" s="83">
        <v>67.680000000000007</v>
      </c>
    </row>
    <row r="58" spans="1:5" x14ac:dyDescent="0.25">
      <c r="A58" s="26" t="s">
        <v>31</v>
      </c>
      <c r="B58" s="83">
        <v>31.282</v>
      </c>
      <c r="C58" s="83">
        <v>26.800999999999998</v>
      </c>
      <c r="D58" s="83">
        <v>14.120999999999999</v>
      </c>
      <c r="E58" s="83">
        <v>72.203999999999994</v>
      </c>
    </row>
    <row r="59" spans="1:5" x14ac:dyDescent="0.25">
      <c r="A59" s="26" t="s">
        <v>32</v>
      </c>
      <c r="B59" s="83">
        <v>32.088000000000001</v>
      </c>
      <c r="C59" s="83">
        <v>28.811</v>
      </c>
      <c r="D59" s="83">
        <v>13.819000000000003</v>
      </c>
      <c r="E59" s="83">
        <v>74.718000000000004</v>
      </c>
    </row>
  </sheetData>
  <hyperlinks>
    <hyperlink ref="B2" r:id="rId1" display="https://www.abs.gov.au/statistics/economy/national-accounts/australian-national-accounts-state-accounts/2022-23-financial-year" xr:uid="{6C5B89D8-B2FC-4C68-8AF8-21A0B4168365}"/>
    <hyperlink ref="A9" location="Contents!A1" display="Back to contents" xr:uid="{E9DC021E-E17B-4373-938D-D64959E9A3E1}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EBB5-E542-4108-8DF2-429B07E699B8}">
  <sheetPr>
    <tabColor theme="3"/>
  </sheetPr>
  <dimension ref="A1:J49"/>
  <sheetViews>
    <sheetView workbookViewId="0">
      <selection activeCell="A5" sqref="A5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0" s="37" customFormat="1" ht="18.75" x14ac:dyDescent="0.3">
      <c r="A1" s="88" t="s">
        <v>654</v>
      </c>
    </row>
    <row r="2" spans="1:10" s="37" customFormat="1" x14ac:dyDescent="0.25">
      <c r="A2" s="49" t="s">
        <v>364</v>
      </c>
      <c r="B2" s="34" t="s">
        <v>610</v>
      </c>
    </row>
    <row r="3" spans="1:10" s="37" customFormat="1" x14ac:dyDescent="0.25">
      <c r="A3" s="46" t="s">
        <v>492</v>
      </c>
      <c r="B3" s="37" t="s">
        <v>333</v>
      </c>
    </row>
    <row r="4" spans="1:10" s="37" customFormat="1" x14ac:dyDescent="0.25">
      <c r="A4" s="46" t="s">
        <v>333</v>
      </c>
      <c r="B4" s="37" t="s">
        <v>450</v>
      </c>
    </row>
    <row r="5" spans="1:10" s="37" customFormat="1" x14ac:dyDescent="0.25">
      <c r="A5" s="46" t="s">
        <v>456</v>
      </c>
      <c r="B5" s="37" t="s">
        <v>271</v>
      </c>
    </row>
    <row r="6" spans="1:10" s="37" customFormat="1" x14ac:dyDescent="0.25">
      <c r="A6" s="46" t="s">
        <v>269</v>
      </c>
      <c r="B6" s="37" t="s">
        <v>507</v>
      </c>
    </row>
    <row r="7" spans="1:10" s="37" customFormat="1" x14ac:dyDescent="0.25">
      <c r="A7" s="46" t="s">
        <v>270</v>
      </c>
      <c r="B7" s="37" t="s">
        <v>272</v>
      </c>
    </row>
    <row r="8" spans="1:10" s="37" customFormat="1" x14ac:dyDescent="0.25">
      <c r="A8" s="46" t="s">
        <v>457</v>
      </c>
      <c r="B8" s="52" t="s">
        <v>458</v>
      </c>
    </row>
    <row r="9" spans="1:10" s="37" customFormat="1" x14ac:dyDescent="0.25">
      <c r="A9" s="34" t="s">
        <v>701</v>
      </c>
      <c r="B9" s="52"/>
    </row>
    <row r="10" spans="1:10" s="37" customFormat="1" x14ac:dyDescent="0.25">
      <c r="A10" s="43"/>
    </row>
    <row r="11" spans="1:10" s="37" customFormat="1" x14ac:dyDescent="0.25">
      <c r="A11" s="49" t="s">
        <v>454</v>
      </c>
    </row>
    <row r="12" spans="1:10" s="23" customFormat="1" x14ac:dyDescent="0.25">
      <c r="A12" s="3"/>
      <c r="B12" s="3" t="s">
        <v>45</v>
      </c>
      <c r="C12" s="3" t="s">
        <v>326</v>
      </c>
      <c r="E12" s="3"/>
    </row>
    <row r="13" spans="1:10" s="23" customFormat="1" x14ac:dyDescent="0.25">
      <c r="A13" s="26" t="s">
        <v>2</v>
      </c>
      <c r="B13" s="28">
        <v>3.819</v>
      </c>
      <c r="C13" s="28">
        <v>6.4870000000000001</v>
      </c>
      <c r="E13" s="1"/>
      <c r="I13" s="6"/>
      <c r="J13" s="6"/>
    </row>
    <row r="14" spans="1:10" s="23" customFormat="1" x14ac:dyDescent="0.25">
      <c r="A14" s="26" t="s">
        <v>3</v>
      </c>
      <c r="B14" s="28">
        <v>4.04</v>
      </c>
      <c r="C14" s="28">
        <v>6.3710000000000004</v>
      </c>
      <c r="E14" s="1"/>
      <c r="I14" s="6"/>
      <c r="J14" s="6"/>
    </row>
    <row r="15" spans="1:10" s="23" customFormat="1" x14ac:dyDescent="0.25">
      <c r="A15" s="26" t="s">
        <v>4</v>
      </c>
      <c r="B15" s="28">
        <v>4.6239999999999997</v>
      </c>
      <c r="C15" s="28">
        <v>6.6970000000000001</v>
      </c>
      <c r="E15" s="1"/>
      <c r="I15" s="6"/>
      <c r="J15" s="6"/>
    </row>
    <row r="16" spans="1:10" s="23" customFormat="1" x14ac:dyDescent="0.25">
      <c r="A16" s="26" t="s">
        <v>5</v>
      </c>
      <c r="B16" s="28">
        <v>5.2690000000000001</v>
      </c>
      <c r="C16" s="28">
        <v>8.1329999999999991</v>
      </c>
      <c r="E16" s="1"/>
      <c r="I16" s="6"/>
      <c r="J16" s="6"/>
    </row>
    <row r="17" spans="1:10" s="23" customFormat="1" x14ac:dyDescent="0.25">
      <c r="A17" s="26" t="s">
        <v>6</v>
      </c>
      <c r="B17" s="28">
        <v>5.6040000000000001</v>
      </c>
      <c r="C17" s="28">
        <v>8.0749999999999993</v>
      </c>
      <c r="E17" s="1"/>
      <c r="I17" s="6"/>
      <c r="J17" s="6"/>
    </row>
    <row r="18" spans="1:10" s="23" customFormat="1" x14ac:dyDescent="0.25">
      <c r="A18" s="26" t="s">
        <v>7</v>
      </c>
      <c r="B18" s="28">
        <v>7.782</v>
      </c>
      <c r="C18" s="28">
        <v>9.6379999999999999</v>
      </c>
      <c r="E18" s="1"/>
      <c r="I18" s="6"/>
      <c r="J18" s="6"/>
    </row>
    <row r="19" spans="1:10" s="23" customFormat="1" x14ac:dyDescent="0.25">
      <c r="A19" s="26" t="s">
        <v>8</v>
      </c>
      <c r="B19" s="28">
        <v>5.4029999999999996</v>
      </c>
      <c r="C19" s="28">
        <v>9.3770000000000007</v>
      </c>
      <c r="E19" s="1"/>
      <c r="I19" s="6"/>
      <c r="J19" s="6"/>
    </row>
    <row r="20" spans="1:10" s="23" customFormat="1" x14ac:dyDescent="0.25">
      <c r="A20" s="26" t="s">
        <v>9</v>
      </c>
      <c r="B20" s="28">
        <v>3.9319999999999999</v>
      </c>
      <c r="C20" s="28">
        <v>9.7759999999999998</v>
      </c>
      <c r="E20" s="1"/>
      <c r="I20" s="6"/>
      <c r="J20" s="6"/>
    </row>
    <row r="21" spans="1:10" s="23" customFormat="1" x14ac:dyDescent="0.25">
      <c r="A21" s="26" t="s">
        <v>10</v>
      </c>
      <c r="B21" s="28">
        <v>4.2880000000000003</v>
      </c>
      <c r="C21" s="28">
        <v>9.2420000000000009</v>
      </c>
      <c r="E21" s="1"/>
      <c r="I21" s="6"/>
      <c r="J21" s="6"/>
    </row>
    <row r="22" spans="1:10" s="23" customFormat="1" x14ac:dyDescent="0.25">
      <c r="A22" s="26" t="s">
        <v>11</v>
      </c>
      <c r="B22" s="28">
        <v>5.0990000000000002</v>
      </c>
      <c r="C22" s="28">
        <v>9.9580000000000002</v>
      </c>
      <c r="E22" s="1"/>
      <c r="I22" s="6"/>
      <c r="J22" s="6"/>
    </row>
    <row r="23" spans="1:10" s="23" customFormat="1" x14ac:dyDescent="0.25">
      <c r="A23" s="26" t="s">
        <v>12</v>
      </c>
      <c r="B23" s="28">
        <v>6.7309999999999999</v>
      </c>
      <c r="C23" s="28">
        <v>10.894</v>
      </c>
      <c r="E23" s="1"/>
      <c r="I23" s="6"/>
      <c r="J23" s="6"/>
    </row>
    <row r="24" spans="1:10" s="23" customFormat="1" x14ac:dyDescent="0.25">
      <c r="A24" s="26" t="s">
        <v>13</v>
      </c>
      <c r="B24" s="28">
        <v>8.1349999999999998</v>
      </c>
      <c r="C24" s="28">
        <v>12.311</v>
      </c>
      <c r="E24" s="1"/>
      <c r="I24" s="6"/>
      <c r="J24" s="6"/>
    </row>
    <row r="25" spans="1:10" s="23" customFormat="1" x14ac:dyDescent="0.25">
      <c r="A25" s="26" t="s">
        <v>14</v>
      </c>
      <c r="B25" s="28">
        <v>8.5190000000000001</v>
      </c>
      <c r="C25" s="28">
        <v>13.753</v>
      </c>
      <c r="E25" s="1"/>
      <c r="I25" s="6"/>
      <c r="J25" s="6"/>
    </row>
    <row r="26" spans="1:10" s="23" customFormat="1" x14ac:dyDescent="0.25">
      <c r="A26" s="26" t="s">
        <v>15</v>
      </c>
      <c r="B26" s="28">
        <v>13.928000000000001</v>
      </c>
      <c r="C26" s="28">
        <v>16.334</v>
      </c>
      <c r="E26" s="1"/>
      <c r="I26" s="6"/>
      <c r="J26" s="6"/>
    </row>
    <row r="27" spans="1:10" s="23" customFormat="1" x14ac:dyDescent="0.25">
      <c r="A27" s="26" t="s">
        <v>16</v>
      </c>
      <c r="B27" s="28">
        <v>19.899999999999999</v>
      </c>
      <c r="C27" s="28">
        <v>17.533999999999999</v>
      </c>
      <c r="E27" s="1"/>
      <c r="I27" s="6"/>
      <c r="J27" s="6"/>
    </row>
    <row r="28" spans="1:10" s="23" customFormat="1" x14ac:dyDescent="0.25">
      <c r="A28" s="26" t="s">
        <v>17</v>
      </c>
      <c r="B28" s="28">
        <v>25.361000000000001</v>
      </c>
      <c r="C28" s="28">
        <v>19.175999999999998</v>
      </c>
      <c r="E28" s="1"/>
      <c r="I28" s="6"/>
      <c r="J28" s="6"/>
    </row>
    <row r="29" spans="1:10" s="23" customFormat="1" x14ac:dyDescent="0.25">
      <c r="A29" s="26" t="s">
        <v>18</v>
      </c>
      <c r="B29" s="28">
        <v>31.228000000000002</v>
      </c>
      <c r="C29" s="28">
        <v>20.478000000000002</v>
      </c>
      <c r="E29" s="1"/>
      <c r="I29" s="6"/>
      <c r="J29" s="6"/>
    </row>
    <row r="30" spans="1:10" s="23" customFormat="1" x14ac:dyDescent="0.25">
      <c r="A30" s="26" t="s">
        <v>19</v>
      </c>
      <c r="B30" s="28">
        <v>28.518999999999998</v>
      </c>
      <c r="C30" s="28">
        <v>21.853000000000002</v>
      </c>
      <c r="E30" s="1"/>
      <c r="I30" s="6"/>
      <c r="J30" s="6"/>
    </row>
    <row r="31" spans="1:10" s="23" customFormat="1" x14ac:dyDescent="0.25">
      <c r="A31" s="26" t="s">
        <v>20</v>
      </c>
      <c r="B31" s="28">
        <v>35.341999999999999</v>
      </c>
      <c r="C31" s="28">
        <v>21.736999999999998</v>
      </c>
      <c r="E31" s="1"/>
      <c r="I31" s="6"/>
      <c r="J31" s="6"/>
    </row>
    <row r="32" spans="1:10" s="23" customFormat="1" x14ac:dyDescent="0.25">
      <c r="A32" s="26" t="s">
        <v>21</v>
      </c>
      <c r="B32" s="28">
        <v>55.008000000000003</v>
      </c>
      <c r="C32" s="28">
        <v>24.84</v>
      </c>
      <c r="E32" s="1"/>
      <c r="I32" s="6"/>
      <c r="J32" s="6"/>
    </row>
    <row r="33" spans="1:10" s="23" customFormat="1" x14ac:dyDescent="0.25">
      <c r="A33" s="26" t="s">
        <v>22</v>
      </c>
      <c r="B33" s="28">
        <v>62.009</v>
      </c>
      <c r="C33" s="28">
        <v>23.396999999999998</v>
      </c>
      <c r="E33" s="1"/>
      <c r="I33" s="6"/>
      <c r="J33" s="6"/>
    </row>
    <row r="34" spans="1:10" s="23" customFormat="1" x14ac:dyDescent="0.25">
      <c r="A34" s="26" t="s">
        <v>23</v>
      </c>
      <c r="B34" s="28">
        <v>57.845999999999997</v>
      </c>
      <c r="C34" s="28">
        <v>22.216999999999999</v>
      </c>
      <c r="E34" s="1"/>
      <c r="I34" s="6"/>
      <c r="J34" s="6"/>
    </row>
    <row r="35" spans="1:10" s="23" customFormat="1" x14ac:dyDescent="0.25">
      <c r="A35" s="26" t="s">
        <v>24</v>
      </c>
      <c r="B35" s="28">
        <v>51.715000000000003</v>
      </c>
      <c r="C35" s="28">
        <v>21.664999999999999</v>
      </c>
      <c r="E35" s="1"/>
      <c r="I35" s="6"/>
      <c r="J35" s="6"/>
    </row>
    <row r="36" spans="1:10" s="23" customFormat="1" x14ac:dyDescent="0.25">
      <c r="A36" s="26" t="s">
        <v>25</v>
      </c>
      <c r="B36" s="28">
        <v>41.627000000000002</v>
      </c>
      <c r="C36" s="28">
        <v>19.736000000000001</v>
      </c>
      <c r="E36" s="1"/>
      <c r="I36" s="6"/>
      <c r="J36" s="6"/>
    </row>
    <row r="37" spans="1:10" s="23" customFormat="1" x14ac:dyDescent="0.25">
      <c r="A37" s="26" t="s">
        <v>26</v>
      </c>
      <c r="B37" s="28">
        <v>26.681999999999999</v>
      </c>
      <c r="C37" s="28">
        <v>19.608000000000001</v>
      </c>
      <c r="E37" s="1"/>
      <c r="I37" s="6"/>
      <c r="J37" s="6"/>
    </row>
    <row r="38" spans="1:10" s="23" customFormat="1" x14ac:dyDescent="0.25">
      <c r="A38" s="26" t="s">
        <v>27</v>
      </c>
      <c r="B38" s="28">
        <v>24.484000000000002</v>
      </c>
      <c r="C38" s="28">
        <v>21.594999999999999</v>
      </c>
      <c r="E38" s="1"/>
      <c r="I38" s="6"/>
      <c r="J38" s="6"/>
    </row>
    <row r="39" spans="1:10" s="23" customFormat="1" x14ac:dyDescent="0.25">
      <c r="A39" s="26" t="s">
        <v>28</v>
      </c>
      <c r="B39" s="28">
        <v>22.091999999999999</v>
      </c>
      <c r="C39" s="28">
        <v>21.728000000000002</v>
      </c>
      <c r="E39" s="1"/>
      <c r="I39" s="6"/>
      <c r="J39" s="6"/>
    </row>
    <row r="40" spans="1:10" s="23" customFormat="1" x14ac:dyDescent="0.25">
      <c r="A40" s="26" t="s">
        <v>29</v>
      </c>
      <c r="B40" s="28">
        <v>25.925999999999998</v>
      </c>
      <c r="C40" s="28">
        <v>22.532</v>
      </c>
      <c r="E40" s="1"/>
      <c r="I40" s="6"/>
      <c r="J40" s="6"/>
    </row>
    <row r="41" spans="1:10" s="23" customFormat="1" x14ac:dyDescent="0.25">
      <c r="A41" s="26" t="s">
        <v>30</v>
      </c>
      <c r="B41" s="28">
        <v>27.844000000000001</v>
      </c>
      <c r="C41" s="28">
        <v>23.684000000000001</v>
      </c>
      <c r="E41" s="1"/>
      <c r="I41" s="6"/>
      <c r="J41" s="6"/>
    </row>
    <row r="42" spans="1:10" s="23" customFormat="1" x14ac:dyDescent="0.25">
      <c r="A42" s="26" t="s">
        <v>31</v>
      </c>
      <c r="B42" s="28">
        <v>31.282</v>
      </c>
      <c r="C42" s="28">
        <v>26.800999999999998</v>
      </c>
      <c r="E42" s="1"/>
      <c r="I42" s="6"/>
      <c r="J42" s="6"/>
    </row>
    <row r="43" spans="1:10" s="23" customFormat="1" x14ac:dyDescent="0.25">
      <c r="A43" s="26" t="s">
        <v>32</v>
      </c>
      <c r="B43" s="28">
        <v>35.252000000000002</v>
      </c>
      <c r="C43" s="28">
        <v>31.047000000000001</v>
      </c>
      <c r="E43" s="1"/>
      <c r="I43" s="6"/>
      <c r="J43" s="6"/>
    </row>
    <row r="44" spans="1:10" s="23" customFormat="1" x14ac:dyDescent="0.25"/>
    <row r="45" spans="1:10" x14ac:dyDescent="0.25">
      <c r="A45" s="46" t="s">
        <v>459</v>
      </c>
    </row>
    <row r="46" spans="1:10" x14ac:dyDescent="0.25">
      <c r="A46" s="26" t="s">
        <v>494</v>
      </c>
    </row>
    <row r="48" spans="1:10" x14ac:dyDescent="0.25">
      <c r="A48" s="46" t="s">
        <v>455</v>
      </c>
    </row>
    <row r="49" spans="1:1" x14ac:dyDescent="0.25">
      <c r="A49" s="26" t="s">
        <v>494</v>
      </c>
    </row>
  </sheetData>
  <hyperlinks>
    <hyperlink ref="B2" r:id="rId1" display="https://www.abs.gov.au/statistics/economy/national-accounts/australian-national-accounts-state-accounts/2022-23-financial-year" xr:uid="{C5D674DC-F26F-4B0F-BC77-AFD4D2B90B5A}"/>
    <hyperlink ref="A9" location="Contents!A1" display="Back to contents" xr:uid="{309CA6F9-1144-45E2-A8D7-1A0820FAD9EA}"/>
  </hyperlinks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D36-5BB3-4115-BAEE-2EDCC81BA8C4}">
  <sheetPr>
    <tabColor theme="3"/>
  </sheetPr>
  <dimension ref="A1:C55"/>
  <sheetViews>
    <sheetView workbookViewId="0">
      <selection activeCell="C9" sqref="C9"/>
    </sheetView>
  </sheetViews>
  <sheetFormatPr defaultColWidth="8.7109375" defaultRowHeight="15" x14ac:dyDescent="0.25"/>
  <cols>
    <col min="1" max="1" width="54.7109375" style="37" customWidth="1"/>
    <col min="2" max="16384" width="8.7109375" style="37"/>
  </cols>
  <sheetData>
    <row r="1" spans="1:3" ht="18.75" x14ac:dyDescent="0.3">
      <c r="A1" s="88" t="s">
        <v>668</v>
      </c>
    </row>
    <row r="2" spans="1:3" x14ac:dyDescent="0.25">
      <c r="A2" s="49" t="s">
        <v>364</v>
      </c>
      <c r="B2" s="34" t="s">
        <v>610</v>
      </c>
    </row>
    <row r="3" spans="1:3" x14ac:dyDescent="0.25">
      <c r="A3" s="46" t="s">
        <v>492</v>
      </c>
      <c r="B3" s="37" t="s">
        <v>333</v>
      </c>
    </row>
    <row r="4" spans="1:3" x14ac:dyDescent="0.25">
      <c r="A4" s="46" t="s">
        <v>333</v>
      </c>
      <c r="B4" s="37" t="s">
        <v>450</v>
      </c>
    </row>
    <row r="5" spans="1:3" x14ac:dyDescent="0.25">
      <c r="A5" s="46" t="s">
        <v>456</v>
      </c>
      <c r="B5" s="37" t="s">
        <v>271</v>
      </c>
    </row>
    <row r="6" spans="1:3" x14ac:dyDescent="0.25">
      <c r="A6" s="46" t="s">
        <v>269</v>
      </c>
      <c r="B6" s="37" t="s">
        <v>507</v>
      </c>
    </row>
    <row r="7" spans="1:3" x14ac:dyDescent="0.25">
      <c r="A7" s="46" t="s">
        <v>270</v>
      </c>
      <c r="B7" s="37" t="s">
        <v>272</v>
      </c>
    </row>
    <row r="8" spans="1:3" x14ac:dyDescent="0.25">
      <c r="A8" s="46" t="s">
        <v>457</v>
      </c>
      <c r="B8" s="55">
        <v>45107</v>
      </c>
    </row>
    <row r="9" spans="1:3" x14ac:dyDescent="0.25">
      <c r="A9" s="34" t="s">
        <v>701</v>
      </c>
      <c r="B9" s="55"/>
    </row>
    <row r="10" spans="1:3" x14ac:dyDescent="0.25">
      <c r="A10" s="43"/>
    </row>
    <row r="11" spans="1:3" x14ac:dyDescent="0.25">
      <c r="A11" s="49" t="s">
        <v>454</v>
      </c>
    </row>
    <row r="12" spans="1:3" x14ac:dyDescent="0.25">
      <c r="A12" s="30" t="s">
        <v>264</v>
      </c>
      <c r="B12" s="14">
        <v>0.125</v>
      </c>
      <c r="C12" s="6"/>
    </row>
    <row r="13" spans="1:3" x14ac:dyDescent="0.25">
      <c r="A13" s="30" t="s">
        <v>74</v>
      </c>
      <c r="B13" s="14">
        <v>0.17199999999999999</v>
      </c>
      <c r="C13" s="6"/>
    </row>
    <row r="14" spans="1:3" x14ac:dyDescent="0.25">
      <c r="A14" s="30" t="s">
        <v>259</v>
      </c>
      <c r="B14" s="14">
        <v>0.28199999999999997</v>
      </c>
      <c r="C14" s="6"/>
    </row>
    <row r="15" spans="1:3" x14ac:dyDescent="0.25">
      <c r="A15" s="30" t="s">
        <v>608</v>
      </c>
      <c r="B15" s="14">
        <v>0.72899999999999998</v>
      </c>
      <c r="C15" s="6"/>
    </row>
    <row r="16" spans="1:3" x14ac:dyDescent="0.25">
      <c r="A16" s="30" t="s">
        <v>73</v>
      </c>
      <c r="B16" s="14">
        <v>0.77600000000000002</v>
      </c>
      <c r="C16" s="6"/>
    </row>
    <row r="17" spans="1:3" x14ac:dyDescent="0.25">
      <c r="A17" s="30" t="s">
        <v>261</v>
      </c>
      <c r="B17" s="14">
        <v>0.78300000000000003</v>
      </c>
      <c r="C17" s="6"/>
    </row>
    <row r="18" spans="1:3" x14ac:dyDescent="0.25">
      <c r="A18" s="30" t="s">
        <v>72</v>
      </c>
      <c r="B18" s="14">
        <v>0.875</v>
      </c>
      <c r="C18" s="6"/>
    </row>
    <row r="19" spans="1:3" x14ac:dyDescent="0.25">
      <c r="A19" s="30" t="s">
        <v>268</v>
      </c>
      <c r="B19" s="14">
        <v>1.0629999999999999</v>
      </c>
      <c r="C19" s="6"/>
    </row>
    <row r="20" spans="1:3" x14ac:dyDescent="0.25">
      <c r="A20" s="30" t="s">
        <v>262</v>
      </c>
      <c r="B20" s="14">
        <v>1.0680000000000001</v>
      </c>
      <c r="C20" s="6"/>
    </row>
    <row r="21" spans="1:3" x14ac:dyDescent="0.25">
      <c r="A21" s="30" t="s">
        <v>48</v>
      </c>
      <c r="B21" s="14">
        <v>1.343</v>
      </c>
      <c r="C21" s="6"/>
    </row>
    <row r="22" spans="1:3" x14ac:dyDescent="0.25">
      <c r="A22" s="30" t="s">
        <v>263</v>
      </c>
      <c r="B22" s="14">
        <v>1.429</v>
      </c>
      <c r="C22" s="6"/>
    </row>
    <row r="23" spans="1:3" x14ac:dyDescent="0.25">
      <c r="A23" s="30" t="s">
        <v>46</v>
      </c>
      <c r="B23" s="14">
        <v>1.841</v>
      </c>
      <c r="C23" s="6"/>
    </row>
    <row r="24" spans="1:3" x14ac:dyDescent="0.25">
      <c r="A24" s="30" t="s">
        <v>47</v>
      </c>
      <c r="B24" s="14">
        <v>2.3679999999999999</v>
      </c>
      <c r="C24" s="6"/>
    </row>
    <row r="25" spans="1:3" x14ac:dyDescent="0.25">
      <c r="A25" s="30" t="s">
        <v>266</v>
      </c>
      <c r="B25" s="14">
        <v>2.403</v>
      </c>
      <c r="C25" s="6"/>
    </row>
    <row r="26" spans="1:3" x14ac:dyDescent="0.25">
      <c r="A26" s="30" t="s">
        <v>267</v>
      </c>
      <c r="B26" s="14">
        <v>2.581</v>
      </c>
      <c r="C26" s="6"/>
    </row>
    <row r="27" spans="1:3" x14ac:dyDescent="0.25">
      <c r="A27" s="30" t="s">
        <v>265</v>
      </c>
      <c r="B27" s="14">
        <v>2.9689999999999999</v>
      </c>
      <c r="C27" s="6"/>
    </row>
    <row r="28" spans="1:3" x14ac:dyDescent="0.25">
      <c r="A28" s="30" t="s">
        <v>258</v>
      </c>
      <c r="B28" s="14">
        <v>3.3170000000000002</v>
      </c>
      <c r="C28" s="6"/>
    </row>
    <row r="29" spans="1:3" x14ac:dyDescent="0.25">
      <c r="A29" s="30" t="s">
        <v>260</v>
      </c>
      <c r="B29" s="14">
        <v>6.923</v>
      </c>
      <c r="C29" s="6"/>
    </row>
    <row r="30" spans="1:3" x14ac:dyDescent="0.25">
      <c r="A30" s="30" t="s">
        <v>45</v>
      </c>
      <c r="B30" s="14">
        <v>35.252000000000002</v>
      </c>
      <c r="C30" s="6"/>
    </row>
    <row r="31" spans="1:3" x14ac:dyDescent="0.25">
      <c r="B31" s="8"/>
    </row>
    <row r="32" spans="1:3" x14ac:dyDescent="0.25">
      <c r="A32" s="46" t="s">
        <v>459</v>
      </c>
    </row>
    <row r="33" spans="1:2" x14ac:dyDescent="0.25">
      <c r="A33" s="76" t="s">
        <v>494</v>
      </c>
    </row>
    <row r="35" spans="1:2" x14ac:dyDescent="0.25">
      <c r="A35" s="46" t="s">
        <v>455</v>
      </c>
    </row>
    <row r="36" spans="1:2" x14ac:dyDescent="0.25">
      <c r="B36" s="77" t="s">
        <v>542</v>
      </c>
    </row>
    <row r="37" spans="1:2" x14ac:dyDescent="0.25">
      <c r="A37" s="30" t="s">
        <v>264</v>
      </c>
      <c r="B37" s="14">
        <v>0.15321443892872466</v>
      </c>
    </row>
    <row r="38" spans="1:2" x14ac:dyDescent="0.25">
      <c r="A38" s="30" t="s">
        <v>74</v>
      </c>
      <c r="B38" s="14">
        <v>0.21082306796592512</v>
      </c>
    </row>
    <row r="39" spans="1:2" x14ac:dyDescent="0.25">
      <c r="A39" s="30" t="s">
        <v>259</v>
      </c>
      <c r="B39" s="14">
        <v>0.34565177422320276</v>
      </c>
    </row>
    <row r="40" spans="1:2" x14ac:dyDescent="0.25">
      <c r="A40" s="30" t="s">
        <v>608</v>
      </c>
      <c r="B40" s="14">
        <v>0.8935466078323222</v>
      </c>
    </row>
    <row r="41" spans="1:2" x14ac:dyDescent="0.25">
      <c r="A41" s="30" t="s">
        <v>73</v>
      </c>
      <c r="B41" s="14">
        <v>0.95115523686952264</v>
      </c>
    </row>
    <row r="42" spans="1:2" x14ac:dyDescent="0.25">
      <c r="A42" s="30" t="s">
        <v>261</v>
      </c>
      <c r="B42" s="14">
        <v>0.95973524544953126</v>
      </c>
    </row>
    <row r="43" spans="1:2" x14ac:dyDescent="0.25">
      <c r="A43" s="30" t="s">
        <v>72</v>
      </c>
      <c r="B43" s="14">
        <v>1.0725010725010726</v>
      </c>
    </row>
    <row r="44" spans="1:2" x14ac:dyDescent="0.25">
      <c r="A44" s="30" t="s">
        <v>268</v>
      </c>
      <c r="B44" s="14">
        <v>1.3029355886498744</v>
      </c>
    </row>
    <row r="45" spans="1:2" x14ac:dyDescent="0.25">
      <c r="A45" s="30" t="s">
        <v>262</v>
      </c>
      <c r="B45" s="14">
        <v>1.3090641662070235</v>
      </c>
    </row>
    <row r="46" spans="1:2" x14ac:dyDescent="0.25">
      <c r="A46" s="30" t="s">
        <v>48</v>
      </c>
      <c r="B46" s="14">
        <v>1.6461359318502178</v>
      </c>
    </row>
    <row r="47" spans="1:2" x14ac:dyDescent="0.25">
      <c r="A47" s="30" t="s">
        <v>263</v>
      </c>
      <c r="B47" s="14">
        <v>1.7515474658331802</v>
      </c>
    </row>
    <row r="48" spans="1:2" x14ac:dyDescent="0.25">
      <c r="A48" s="30" t="s">
        <v>46</v>
      </c>
      <c r="B48" s="14">
        <v>2.2565422565422568</v>
      </c>
    </row>
    <row r="49" spans="1:2" x14ac:dyDescent="0.25">
      <c r="A49" s="30" t="s">
        <v>47</v>
      </c>
      <c r="B49" s="14">
        <v>2.9024943310657596</v>
      </c>
    </row>
    <row r="50" spans="1:2" x14ac:dyDescent="0.25">
      <c r="A50" s="30" t="s">
        <v>266</v>
      </c>
      <c r="B50" s="14">
        <v>2.9453943739658031</v>
      </c>
    </row>
    <row r="51" spans="1:2" x14ac:dyDescent="0.25">
      <c r="A51" s="30" t="s">
        <v>267</v>
      </c>
      <c r="B51" s="14">
        <v>3.163571735000307</v>
      </c>
    </row>
    <row r="52" spans="1:2" x14ac:dyDescent="0.25">
      <c r="A52" s="30" t="s">
        <v>265</v>
      </c>
      <c r="B52" s="14">
        <v>3.6391493534350681</v>
      </c>
    </row>
    <row r="53" spans="1:2" x14ac:dyDescent="0.25">
      <c r="A53" s="30" t="s">
        <v>258</v>
      </c>
      <c r="B53" s="14">
        <v>4.065698351412637</v>
      </c>
    </row>
    <row r="54" spans="1:2" x14ac:dyDescent="0.25">
      <c r="A54" s="30" t="s">
        <v>260</v>
      </c>
      <c r="B54" s="14">
        <v>8.4856284856284869</v>
      </c>
    </row>
    <row r="55" spans="1:2" x14ac:dyDescent="0.25">
      <c r="A55" s="30" t="s">
        <v>45</v>
      </c>
      <c r="B55" s="14">
        <v>43.208923208923217</v>
      </c>
    </row>
  </sheetData>
  <hyperlinks>
    <hyperlink ref="B2" r:id="rId1" display="https://www.abs.gov.au/statistics/economy/national-accounts/australian-national-accounts-state-accounts/2022-23-financial-year" xr:uid="{BD3E84E9-FD68-46CA-B047-7FCF589A0729}"/>
    <hyperlink ref="A9" location="Contents!A1" display="Back to contents" xr:uid="{8CCD75C7-8A53-4791-9BB6-B48C359E750F}"/>
  </hyperlinks>
  <pageMargins left="0.7" right="0.7" top="0.75" bottom="0.7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CEB4-0456-4929-B089-5ED0408F7040}">
  <sheetPr>
    <tabColor theme="3"/>
  </sheetPr>
  <dimension ref="A1:E59"/>
  <sheetViews>
    <sheetView workbookViewId="0">
      <selection activeCell="D7" sqref="D7"/>
    </sheetView>
  </sheetViews>
  <sheetFormatPr defaultColWidth="8.7109375" defaultRowHeight="15" x14ac:dyDescent="0.25"/>
  <cols>
    <col min="1" max="1" width="25.5703125" style="37" customWidth="1"/>
    <col min="2" max="5" width="15.5703125" style="37" customWidth="1"/>
    <col min="6" max="16384" width="8.7109375" style="37"/>
  </cols>
  <sheetData>
    <row r="1" spans="1:5" ht="18.75" x14ac:dyDescent="0.3">
      <c r="A1" s="88" t="s">
        <v>655</v>
      </c>
    </row>
    <row r="2" spans="1:5" x14ac:dyDescent="0.25">
      <c r="A2" s="49" t="s">
        <v>364</v>
      </c>
      <c r="B2" s="34" t="s">
        <v>817</v>
      </c>
    </row>
    <row r="3" spans="1:5" x14ac:dyDescent="0.25">
      <c r="A3" s="46" t="s">
        <v>492</v>
      </c>
      <c r="B3" s="37" t="s">
        <v>602</v>
      </c>
    </row>
    <row r="4" spans="1:5" x14ac:dyDescent="0.25">
      <c r="A4" s="46" t="s">
        <v>333</v>
      </c>
      <c r="B4" s="37" t="s">
        <v>496</v>
      </c>
    </row>
    <row r="5" spans="1:5" x14ac:dyDescent="0.25">
      <c r="A5" s="46" t="s">
        <v>456</v>
      </c>
      <c r="B5" s="37" t="s">
        <v>271</v>
      </c>
    </row>
    <row r="6" spans="1:5" x14ac:dyDescent="0.25">
      <c r="A6" s="46" t="s">
        <v>269</v>
      </c>
      <c r="B6" s="37" t="s">
        <v>513</v>
      </c>
    </row>
    <row r="7" spans="1:5" x14ac:dyDescent="0.25">
      <c r="A7" s="46" t="s">
        <v>270</v>
      </c>
      <c r="B7" s="37" t="s">
        <v>586</v>
      </c>
    </row>
    <row r="8" spans="1:5" x14ac:dyDescent="0.25">
      <c r="A8" s="46" t="s">
        <v>457</v>
      </c>
      <c r="B8" s="52" t="s">
        <v>458</v>
      </c>
    </row>
    <row r="9" spans="1:5" x14ac:dyDescent="0.25">
      <c r="A9" s="34" t="s">
        <v>701</v>
      </c>
      <c r="B9" s="52"/>
    </row>
    <row r="10" spans="1:5" x14ac:dyDescent="0.25">
      <c r="A10" s="43"/>
    </row>
    <row r="11" spans="1:5" x14ac:dyDescent="0.25">
      <c r="A11" s="49" t="s">
        <v>454</v>
      </c>
    </row>
    <row r="12" spans="1:5" s="4" customFormat="1" ht="30" x14ac:dyDescent="0.25">
      <c r="A12" s="37"/>
      <c r="B12" s="91" t="s">
        <v>45</v>
      </c>
      <c r="C12" s="91" t="s">
        <v>48</v>
      </c>
      <c r="D12" s="91" t="s">
        <v>437</v>
      </c>
      <c r="E12" s="91" t="s">
        <v>51</v>
      </c>
    </row>
    <row r="13" spans="1:5" x14ac:dyDescent="0.25">
      <c r="A13" s="26" t="s">
        <v>432</v>
      </c>
      <c r="B13" s="2">
        <v>8.5654608962251438E-2</v>
      </c>
      <c r="C13" s="2">
        <v>0.22638598788307554</v>
      </c>
      <c r="D13" s="2">
        <v>2.2493101641633242</v>
      </c>
      <c r="E13" s="2">
        <v>2.5613507610086517</v>
      </c>
    </row>
    <row r="14" spans="1:5" x14ac:dyDescent="0.25">
      <c r="A14" s="26" t="s">
        <v>431</v>
      </c>
      <c r="B14" s="2">
        <v>0.6577704843825114</v>
      </c>
      <c r="C14" s="2">
        <v>0.47728220703119528</v>
      </c>
      <c r="D14" s="2">
        <v>2.0057370619684787</v>
      </c>
      <c r="E14" s="2">
        <v>3.1945219358052723</v>
      </c>
    </row>
    <row r="15" spans="1:5" x14ac:dyDescent="0.25">
      <c r="A15" s="26" t="s">
        <v>430</v>
      </c>
      <c r="B15" s="2">
        <v>0.33580449828421977</v>
      </c>
      <c r="C15" s="2">
        <v>7.8832723725901749E-2</v>
      </c>
      <c r="D15" s="2">
        <v>1.1772651445080391</v>
      </c>
      <c r="E15" s="2">
        <v>1.5919023665181609</v>
      </c>
    </row>
    <row r="17" spans="1:5" x14ac:dyDescent="0.25">
      <c r="A17" s="46" t="s">
        <v>459</v>
      </c>
    </row>
    <row r="18" spans="1:5" x14ac:dyDescent="0.25">
      <c r="A18" s="76" t="s">
        <v>494</v>
      </c>
    </row>
    <row r="20" spans="1:5" x14ac:dyDescent="0.25">
      <c r="A20" s="46" t="s">
        <v>455</v>
      </c>
    </row>
    <row r="21" spans="1:5" ht="30" x14ac:dyDescent="0.25">
      <c r="B21" s="91" t="s">
        <v>45</v>
      </c>
      <c r="C21" s="91" t="s">
        <v>48</v>
      </c>
      <c r="D21" s="91" t="s">
        <v>437</v>
      </c>
      <c r="E21" s="91" t="s">
        <v>51</v>
      </c>
    </row>
    <row r="22" spans="1:5" x14ac:dyDescent="0.25">
      <c r="B22" s="77" t="s">
        <v>383</v>
      </c>
      <c r="C22" s="77" t="s">
        <v>383</v>
      </c>
      <c r="D22" s="77" t="s">
        <v>383</v>
      </c>
      <c r="E22" s="77" t="s">
        <v>383</v>
      </c>
    </row>
    <row r="23" spans="1:5" x14ac:dyDescent="0.25">
      <c r="A23" s="26" t="s">
        <v>432</v>
      </c>
      <c r="B23" s="68">
        <v>7126.2499999999818</v>
      </c>
      <c r="C23" s="68">
        <v>18834.749999999971</v>
      </c>
      <c r="D23" s="68">
        <v>187137</v>
      </c>
      <c r="E23" s="68">
        <v>213098</v>
      </c>
    </row>
    <row r="24" spans="1:5" x14ac:dyDescent="0.25">
      <c r="A24" s="26" t="s">
        <v>431</v>
      </c>
      <c r="B24" s="68">
        <v>72556.250000000029</v>
      </c>
      <c r="C24" s="68">
        <v>52647.25</v>
      </c>
      <c r="D24" s="68">
        <v>221245.4999999993</v>
      </c>
      <c r="E24" s="68">
        <v>352375.9999999993</v>
      </c>
    </row>
    <row r="25" spans="1:5" x14ac:dyDescent="0.25">
      <c r="A25" s="26" t="s">
        <v>430</v>
      </c>
      <c r="B25" s="68">
        <v>47134.750000000015</v>
      </c>
      <c r="C25" s="68">
        <v>11065.249999999956</v>
      </c>
      <c r="D25" s="68">
        <v>165245.24999999953</v>
      </c>
      <c r="E25" s="68">
        <v>223445.24999999953</v>
      </c>
    </row>
    <row r="27" spans="1:5" ht="30" x14ac:dyDescent="0.25">
      <c r="A27" s="4"/>
      <c r="B27" s="91" t="s">
        <v>45</v>
      </c>
      <c r="C27" s="91" t="s">
        <v>48</v>
      </c>
      <c r="D27" s="91" t="s">
        <v>437</v>
      </c>
      <c r="E27" s="91" t="s">
        <v>51</v>
      </c>
    </row>
    <row r="28" spans="1:5" x14ac:dyDescent="0.25">
      <c r="B28" s="77" t="s">
        <v>383</v>
      </c>
      <c r="C28" s="77" t="s">
        <v>383</v>
      </c>
      <c r="D28" s="77" t="s">
        <v>383</v>
      </c>
      <c r="E28" s="77" t="s">
        <v>383</v>
      </c>
    </row>
    <row r="29" spans="1:5" x14ac:dyDescent="0.25">
      <c r="A29" s="26" t="s">
        <v>2</v>
      </c>
      <c r="B29" s="68">
        <v>27481.750000000004</v>
      </c>
      <c r="C29" s="68">
        <v>57525.749999999985</v>
      </c>
      <c r="D29" s="68">
        <v>655514.99999999977</v>
      </c>
      <c r="E29" s="68">
        <v>740522.49999999977</v>
      </c>
    </row>
    <row r="30" spans="1:5" x14ac:dyDescent="0.25">
      <c r="A30" s="26" t="s">
        <v>3</v>
      </c>
      <c r="B30" s="68">
        <v>27918.750000000007</v>
      </c>
      <c r="C30" s="68">
        <v>65085.249999999985</v>
      </c>
      <c r="D30" s="68">
        <v>679921</v>
      </c>
      <c r="E30" s="68">
        <v>772925</v>
      </c>
    </row>
    <row r="31" spans="1:5" x14ac:dyDescent="0.25">
      <c r="A31" s="26" t="s">
        <v>4</v>
      </c>
      <c r="B31" s="68">
        <v>30205.000000000007</v>
      </c>
      <c r="C31" s="68">
        <v>69905.75</v>
      </c>
      <c r="D31" s="68">
        <v>709995.99999999977</v>
      </c>
      <c r="E31" s="68">
        <v>810106.74999999977</v>
      </c>
    </row>
    <row r="32" spans="1:5" x14ac:dyDescent="0.25">
      <c r="A32" s="26" t="s">
        <v>5</v>
      </c>
      <c r="B32" s="68">
        <v>26971.000000000007</v>
      </c>
      <c r="C32" s="68">
        <v>70003.249999999985</v>
      </c>
      <c r="D32" s="68">
        <v>735316.74999999988</v>
      </c>
      <c r="E32" s="68">
        <v>832290.99999999988</v>
      </c>
    </row>
    <row r="33" spans="1:5" x14ac:dyDescent="0.25">
      <c r="A33" s="26" t="s">
        <v>6</v>
      </c>
      <c r="B33" s="68">
        <v>31451.500000000007</v>
      </c>
      <c r="C33" s="68">
        <v>74279.999999999971</v>
      </c>
      <c r="D33" s="68">
        <v>740687.24999999977</v>
      </c>
      <c r="E33" s="68">
        <v>846418.74999999977</v>
      </c>
    </row>
    <row r="34" spans="1:5" x14ac:dyDescent="0.25">
      <c r="A34" s="26" t="s">
        <v>7</v>
      </c>
      <c r="B34" s="68">
        <v>29148.250000000004</v>
      </c>
      <c r="C34" s="68">
        <v>73724.249999999956</v>
      </c>
      <c r="D34" s="68">
        <v>763184.49999999977</v>
      </c>
      <c r="E34" s="68">
        <v>866056.99999999977</v>
      </c>
    </row>
    <row r="35" spans="1:5" x14ac:dyDescent="0.25">
      <c r="A35" s="26" t="s">
        <v>8</v>
      </c>
      <c r="B35" s="68">
        <v>30254.000000000004</v>
      </c>
      <c r="C35" s="68">
        <v>69821.749999999956</v>
      </c>
      <c r="D35" s="68">
        <v>784136.24999999977</v>
      </c>
      <c r="E35" s="68">
        <v>884211.99999999977</v>
      </c>
    </row>
    <row r="36" spans="1:5" x14ac:dyDescent="0.25">
      <c r="A36" s="26" t="s">
        <v>9</v>
      </c>
      <c r="B36" s="68">
        <v>29609</v>
      </c>
      <c r="C36" s="68">
        <v>77155.999999999942</v>
      </c>
      <c r="D36" s="68">
        <v>797852.5</v>
      </c>
      <c r="E36" s="68">
        <v>904617.49999999988</v>
      </c>
    </row>
    <row r="37" spans="1:5" x14ac:dyDescent="0.25">
      <c r="A37" s="26" t="s">
        <v>10</v>
      </c>
      <c r="B37" s="68">
        <v>35070.75</v>
      </c>
      <c r="C37" s="68">
        <v>78350.999999999956</v>
      </c>
      <c r="D37" s="68">
        <v>806242.99999999965</v>
      </c>
      <c r="E37" s="68">
        <v>919664.74999999965</v>
      </c>
    </row>
    <row r="38" spans="1:5" x14ac:dyDescent="0.25">
      <c r="A38" s="26" t="s">
        <v>11</v>
      </c>
      <c r="B38" s="68">
        <v>32781.499999999993</v>
      </c>
      <c r="C38" s="68">
        <v>79996.999999999956</v>
      </c>
      <c r="D38" s="68">
        <v>821378.99999999977</v>
      </c>
      <c r="E38" s="68">
        <v>934157.49999999977</v>
      </c>
    </row>
    <row r="39" spans="1:5" x14ac:dyDescent="0.25">
      <c r="A39" s="26" t="s">
        <v>12</v>
      </c>
      <c r="B39" s="68">
        <v>34607.999999999985</v>
      </c>
      <c r="C39" s="68">
        <v>76360.499999999956</v>
      </c>
      <c r="D39" s="68">
        <v>842651.99999999977</v>
      </c>
      <c r="E39" s="68">
        <v>953620.49999999977</v>
      </c>
    </row>
    <row r="40" spans="1:5" x14ac:dyDescent="0.25">
      <c r="A40" s="26" t="s">
        <v>13</v>
      </c>
      <c r="B40" s="68">
        <v>38291.499999999985</v>
      </c>
      <c r="C40" s="68">
        <v>83432.499999999956</v>
      </c>
      <c r="D40" s="68">
        <v>845048.49999999953</v>
      </c>
      <c r="E40" s="68">
        <v>966772.49999999953</v>
      </c>
    </row>
    <row r="41" spans="1:5" x14ac:dyDescent="0.25">
      <c r="A41" s="26" t="s">
        <v>14</v>
      </c>
      <c r="B41" s="68">
        <v>41439.749999999985</v>
      </c>
      <c r="C41" s="68">
        <v>91283.749999999942</v>
      </c>
      <c r="D41" s="68">
        <v>873188.74999999953</v>
      </c>
      <c r="E41" s="68">
        <v>1005912.2499999995</v>
      </c>
    </row>
    <row r="42" spans="1:5" x14ac:dyDescent="0.25">
      <c r="A42" s="26" t="s">
        <v>15</v>
      </c>
      <c r="B42" s="68">
        <v>49640.749999999993</v>
      </c>
      <c r="C42" s="68">
        <v>103818.49999999994</v>
      </c>
      <c r="D42" s="68">
        <v>903415.24999999953</v>
      </c>
      <c r="E42" s="68">
        <v>1056874.4999999995</v>
      </c>
    </row>
    <row r="43" spans="1:5" x14ac:dyDescent="0.25">
      <c r="A43" s="26" t="s">
        <v>16</v>
      </c>
      <c r="B43" s="68">
        <v>51959.249999999993</v>
      </c>
      <c r="C43" s="68">
        <v>110402.24999999996</v>
      </c>
      <c r="D43" s="68">
        <v>928119.9999999993</v>
      </c>
      <c r="E43" s="68">
        <v>1090481.4999999993</v>
      </c>
    </row>
    <row r="44" spans="1:5" x14ac:dyDescent="0.25">
      <c r="A44" s="26" t="s">
        <v>17</v>
      </c>
      <c r="B44" s="68">
        <v>58834.999999999993</v>
      </c>
      <c r="C44" s="68">
        <v>121114.74999999996</v>
      </c>
      <c r="D44" s="68">
        <v>954680.99999999907</v>
      </c>
      <c r="E44" s="68">
        <v>1134630.7499999991</v>
      </c>
    </row>
    <row r="45" spans="1:5" x14ac:dyDescent="0.25">
      <c r="A45" s="26" t="s">
        <v>18</v>
      </c>
      <c r="B45" s="68">
        <v>65074.749999999993</v>
      </c>
      <c r="C45" s="68">
        <v>125081.99999999997</v>
      </c>
      <c r="D45" s="68">
        <v>992013.2499999993</v>
      </c>
      <c r="E45" s="68">
        <v>1182169.9999999993</v>
      </c>
    </row>
    <row r="46" spans="1:5" x14ac:dyDescent="0.25">
      <c r="A46" s="26" t="s">
        <v>19</v>
      </c>
      <c r="B46" s="68">
        <v>71743</v>
      </c>
      <c r="C46" s="68">
        <v>125532.74999999997</v>
      </c>
      <c r="D46" s="68">
        <v>984209.4999999993</v>
      </c>
      <c r="E46" s="68">
        <v>1181485.2499999993</v>
      </c>
    </row>
    <row r="47" spans="1:5" x14ac:dyDescent="0.25">
      <c r="A47" s="26" t="s">
        <v>20</v>
      </c>
      <c r="B47" s="68">
        <v>88697.5</v>
      </c>
      <c r="C47" s="68">
        <v>131880.49999999994</v>
      </c>
      <c r="D47" s="68">
        <v>1000131.2499999995</v>
      </c>
      <c r="E47" s="68">
        <v>1220709.2499999995</v>
      </c>
    </row>
    <row r="48" spans="1:5" x14ac:dyDescent="0.25">
      <c r="A48" s="26" t="s">
        <v>21</v>
      </c>
      <c r="B48" s="68">
        <v>107164.25000000001</v>
      </c>
      <c r="C48" s="68">
        <v>127586.74999999994</v>
      </c>
      <c r="D48" s="68">
        <v>1037209.7499999993</v>
      </c>
      <c r="E48" s="68">
        <v>1271960.7499999993</v>
      </c>
    </row>
    <row r="49" spans="1:5" x14ac:dyDescent="0.25">
      <c r="A49" s="26" t="s">
        <v>22</v>
      </c>
      <c r="B49" s="68">
        <v>113091.25000000001</v>
      </c>
      <c r="C49" s="68">
        <v>129007.74999999996</v>
      </c>
      <c r="D49" s="68">
        <v>1063897.4999999991</v>
      </c>
      <c r="E49" s="68">
        <v>1305996.4999999991</v>
      </c>
    </row>
    <row r="50" spans="1:5" x14ac:dyDescent="0.25">
      <c r="A50" s="26" t="s">
        <v>23</v>
      </c>
      <c r="B50" s="68">
        <v>104372.25000000003</v>
      </c>
      <c r="C50" s="68">
        <v>136979.24999999991</v>
      </c>
      <c r="D50" s="68">
        <v>1062075.4999999993</v>
      </c>
      <c r="E50" s="68">
        <v>1303426.9999999993</v>
      </c>
    </row>
    <row r="51" spans="1:5" x14ac:dyDescent="0.25">
      <c r="A51" s="26" t="s">
        <v>24</v>
      </c>
      <c r="B51" s="68">
        <v>90259.000000000029</v>
      </c>
      <c r="C51" s="68">
        <v>141843.74999999994</v>
      </c>
      <c r="D51" s="68">
        <v>1097233.2499999988</v>
      </c>
      <c r="E51" s="68">
        <v>1329335.9999999988</v>
      </c>
    </row>
    <row r="52" spans="1:5" x14ac:dyDescent="0.25">
      <c r="A52" s="26" t="s">
        <v>25</v>
      </c>
      <c r="B52" s="68">
        <v>98735.500000000029</v>
      </c>
      <c r="C52" s="68">
        <v>144531.24999999994</v>
      </c>
      <c r="D52" s="68">
        <v>1071574.7499999986</v>
      </c>
      <c r="E52" s="68">
        <v>1314841.4999999986</v>
      </c>
    </row>
    <row r="53" spans="1:5" x14ac:dyDescent="0.25">
      <c r="A53" s="26" t="s">
        <v>26</v>
      </c>
      <c r="B53" s="68">
        <v>97943.750000000044</v>
      </c>
      <c r="C53" s="68">
        <v>129651.99999999996</v>
      </c>
      <c r="D53" s="68">
        <v>1075012.4999999986</v>
      </c>
      <c r="E53" s="68">
        <v>1302608.2499999986</v>
      </c>
    </row>
    <row r="54" spans="1:5" x14ac:dyDescent="0.25">
      <c r="A54" s="26" t="s">
        <v>27</v>
      </c>
      <c r="B54" s="68">
        <v>102308.50000000003</v>
      </c>
      <c r="C54" s="68">
        <v>133868.74999999997</v>
      </c>
      <c r="D54" s="68">
        <v>1095318.9999999986</v>
      </c>
      <c r="E54" s="68">
        <v>1331496.2499999986</v>
      </c>
    </row>
    <row r="55" spans="1:5" x14ac:dyDescent="0.25">
      <c r="A55" s="26" t="s">
        <v>28</v>
      </c>
      <c r="B55" s="68">
        <v>116076.00000000003</v>
      </c>
      <c r="C55" s="68">
        <v>125405.24999999997</v>
      </c>
      <c r="D55" s="68">
        <v>1117675.4999999984</v>
      </c>
      <c r="E55" s="68">
        <v>1359156.7499999984</v>
      </c>
    </row>
    <row r="56" spans="1:5" x14ac:dyDescent="0.25">
      <c r="A56" s="26" t="s">
        <v>29</v>
      </c>
      <c r="B56" s="68">
        <v>124217.00000000001</v>
      </c>
      <c r="C56" s="68">
        <v>126684.74999999997</v>
      </c>
      <c r="D56" s="68">
        <v>1118577.9999999984</v>
      </c>
      <c r="E56" s="68">
        <v>1369479.7499999984</v>
      </c>
    </row>
    <row r="57" spans="1:5" x14ac:dyDescent="0.25">
      <c r="A57" s="26" t="s">
        <v>30</v>
      </c>
      <c r="B57" s="68">
        <v>128838.75</v>
      </c>
      <c r="C57" s="68">
        <v>124997.24999999997</v>
      </c>
      <c r="D57" s="68">
        <v>1146891.7499999984</v>
      </c>
      <c r="E57" s="68">
        <v>1400727.7499999984</v>
      </c>
    </row>
    <row r="58" spans="1:5" x14ac:dyDescent="0.25">
      <c r="A58" s="26" t="s">
        <v>31</v>
      </c>
      <c r="B58" s="68">
        <v>148614.00000000003</v>
      </c>
      <c r="C58" s="68">
        <v>130933.99999999994</v>
      </c>
      <c r="D58" s="68">
        <v>1204002.2499999984</v>
      </c>
      <c r="E58" s="68">
        <v>1483550.2499999984</v>
      </c>
    </row>
    <row r="59" spans="1:5" x14ac:dyDescent="0.25">
      <c r="A59" s="26" t="s">
        <v>32</v>
      </c>
      <c r="B59" s="68">
        <v>160226.00000000003</v>
      </c>
      <c r="C59" s="68">
        <v>140072.99999999991</v>
      </c>
      <c r="D59" s="68">
        <v>1229142.7499999986</v>
      </c>
      <c r="E59" s="68">
        <v>1529441.7499999986</v>
      </c>
    </row>
  </sheetData>
  <hyperlinks>
    <hyperlink ref="A9" location="Contents!A1" display="Back to contents" xr:uid="{9B7F46DF-39E3-43EE-9D91-6F8EF84BAFC2}"/>
    <hyperlink ref="B2" r:id="rId1" display="https://www.abs.gov.au/statistics/labour/employment-and-unemployment/labour-force-australia-detailed/latest-release" xr:uid="{9F1D3A7B-3E4D-4E18-9025-A651D8D7100D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698C-AED3-43E0-8B1E-DBF8CAB13853}">
  <sheetPr>
    <tabColor rgb="FF002060"/>
  </sheetPr>
  <dimension ref="A1:P36"/>
  <sheetViews>
    <sheetView workbookViewId="0">
      <selection activeCell="E17" sqref="E17"/>
    </sheetView>
  </sheetViews>
  <sheetFormatPr defaultRowHeight="15" x14ac:dyDescent="0.25"/>
  <cols>
    <col min="1" max="1" width="40.5703125" style="38" customWidth="1"/>
    <col min="2" max="2" width="11.5703125" style="38" customWidth="1"/>
    <col min="3" max="16" width="8.7109375" style="38"/>
  </cols>
  <sheetData>
    <row r="1" spans="1:16" s="37" customFormat="1" ht="18.75" x14ac:dyDescent="0.3">
      <c r="A1" s="88" t="s">
        <v>517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</row>
    <row r="2" spans="1:16" s="37" customFormat="1" x14ac:dyDescent="0.25">
      <c r="A2" s="49" t="s">
        <v>364</v>
      </c>
      <c r="B2" s="121" t="s">
        <v>791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6" s="37" customFormat="1" x14ac:dyDescent="0.25">
      <c r="A3" s="49" t="s">
        <v>492</v>
      </c>
      <c r="B3" s="37" t="s">
        <v>516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 s="37" customFormat="1" x14ac:dyDescent="0.25">
      <c r="A4" s="46" t="s">
        <v>333</v>
      </c>
      <c r="B4" s="37" t="s">
        <v>510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 s="37" customFormat="1" x14ac:dyDescent="0.25">
      <c r="A5" s="46" t="s">
        <v>456</v>
      </c>
      <c r="B5" s="37" t="s">
        <v>483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 s="37" customFormat="1" x14ac:dyDescent="0.25">
      <c r="A6" s="46" t="s">
        <v>269</v>
      </c>
      <c r="B6" s="37" t="s">
        <v>513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s="37" customFormat="1" x14ac:dyDescent="0.25">
      <c r="A7" s="46" t="s">
        <v>270</v>
      </c>
      <c r="B7" s="37" t="s">
        <v>334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 s="37" customFormat="1" x14ac:dyDescent="0.25">
      <c r="A8" s="46" t="s">
        <v>457</v>
      </c>
      <c r="B8" s="55">
        <v>45291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 s="37" customFormat="1" x14ac:dyDescent="0.25">
      <c r="A9" s="34" t="s">
        <v>701</v>
      </c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37" customFormat="1" x14ac:dyDescent="0.25">
      <c r="A10" s="43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 s="37" customFormat="1" x14ac:dyDescent="0.25">
      <c r="A11" s="49" t="s">
        <v>454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 s="37" customFormat="1" x14ac:dyDescent="0.25">
      <c r="A12" s="61" t="s">
        <v>358</v>
      </c>
      <c r="B12" s="11">
        <v>-0.19109840751327073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 s="37" customFormat="1" x14ac:dyDescent="0.25">
      <c r="A13" s="61" t="s">
        <v>357</v>
      </c>
      <c r="B13" s="11">
        <v>2.4499795835034709E-2</v>
      </c>
      <c r="C13" s="61"/>
      <c r="D13" s="11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 x14ac:dyDescent="0.25">
      <c r="A14" s="61" t="s">
        <v>811</v>
      </c>
      <c r="B14" s="11">
        <v>0.68762760310330751</v>
      </c>
    </row>
    <row r="15" spans="1:16" x14ac:dyDescent="0.25">
      <c r="A15" s="61" t="s">
        <v>810</v>
      </c>
      <c r="B15" s="11">
        <v>0.77746018783176807</v>
      </c>
    </row>
    <row r="16" spans="1:16" x14ac:dyDescent="0.25">
      <c r="A16" s="61" t="s">
        <v>809</v>
      </c>
      <c r="B16" s="11">
        <v>1.7378521845651287</v>
      </c>
    </row>
    <row r="17" spans="1:2" x14ac:dyDescent="0.25">
      <c r="A17" s="61" t="s">
        <v>353</v>
      </c>
      <c r="B17" s="11">
        <v>5.8521845651286242</v>
      </c>
    </row>
    <row r="18" spans="1:2" x14ac:dyDescent="0.25">
      <c r="A18" s="61" t="s">
        <v>51</v>
      </c>
      <c r="B18" s="11">
        <v>8.8754593711719121</v>
      </c>
    </row>
    <row r="20" spans="1:2" x14ac:dyDescent="0.25">
      <c r="A20" s="49" t="s">
        <v>459</v>
      </c>
    </row>
    <row r="21" spans="1:2" x14ac:dyDescent="0.25">
      <c r="A21" s="61" t="s">
        <v>520</v>
      </c>
    </row>
    <row r="22" spans="1:2" x14ac:dyDescent="0.25">
      <c r="A22" s="61" t="s">
        <v>812</v>
      </c>
    </row>
    <row r="23" spans="1:2" x14ac:dyDescent="0.25">
      <c r="A23" s="61" t="s">
        <v>813</v>
      </c>
    </row>
    <row r="24" spans="1:2" x14ac:dyDescent="0.25">
      <c r="A24" s="61" t="s">
        <v>814</v>
      </c>
    </row>
    <row r="25" spans="1:2" x14ac:dyDescent="0.25">
      <c r="A25" s="61" t="s">
        <v>518</v>
      </c>
    </row>
    <row r="26" spans="1:2" x14ac:dyDescent="0.25">
      <c r="A26" s="61" t="s">
        <v>519</v>
      </c>
    </row>
    <row r="28" spans="1:2" x14ac:dyDescent="0.25">
      <c r="A28" s="49" t="s">
        <v>455</v>
      </c>
    </row>
    <row r="29" spans="1:2" x14ac:dyDescent="0.25">
      <c r="A29" s="60"/>
      <c r="B29" s="58" t="s">
        <v>226</v>
      </c>
    </row>
    <row r="30" spans="1:2" x14ac:dyDescent="0.25">
      <c r="A30" s="61" t="s">
        <v>358</v>
      </c>
      <c r="B30" s="11">
        <v>-2.8571428571428581</v>
      </c>
    </row>
    <row r="31" spans="1:2" x14ac:dyDescent="0.25">
      <c r="A31" s="61" t="s">
        <v>357</v>
      </c>
      <c r="B31" s="11">
        <v>3.5128805620608938</v>
      </c>
    </row>
    <row r="32" spans="1:2" x14ac:dyDescent="0.25">
      <c r="A32" s="61" t="s">
        <v>355</v>
      </c>
      <c r="B32" s="11">
        <v>4.5464362850971884</v>
      </c>
    </row>
    <row r="33" spans="1:2" x14ac:dyDescent="0.25">
      <c r="A33" s="61" t="s">
        <v>354</v>
      </c>
      <c r="B33" s="11">
        <v>7.5772047118751962</v>
      </c>
    </row>
    <row r="34" spans="1:2" x14ac:dyDescent="0.25">
      <c r="A34" s="61" t="s">
        <v>356</v>
      </c>
      <c r="B34" s="11">
        <v>6.0995184590690199</v>
      </c>
    </row>
    <row r="35" spans="1:2" x14ac:dyDescent="0.25">
      <c r="A35" s="61" t="s">
        <v>353</v>
      </c>
      <c r="B35" s="11">
        <v>15.1111298553414</v>
      </c>
    </row>
    <row r="36" spans="1:2" x14ac:dyDescent="0.25">
      <c r="A36" s="61" t="s">
        <v>51</v>
      </c>
      <c r="B36" s="11">
        <v>8.8754593711719121</v>
      </c>
    </row>
  </sheetData>
  <sortState xmlns:xlrd2="http://schemas.microsoft.com/office/spreadsheetml/2017/richdata2" ref="A12:B17">
    <sortCondition ref="B12:B17"/>
  </sortState>
  <hyperlinks>
    <hyperlink ref="A9" location="Contents!A1" display="Back to contents" xr:uid="{75CB8D7B-4F68-4CCF-A381-ECFD4801CB02}"/>
    <hyperlink ref="B2" r:id="rId1" display="https://www.abs.gov.au/statistics/economy/national-accounts/australian-national-accounts-national-income-expenditure-and-product/latest-release" xr:uid="{797EE749-9D4A-4405-BE4B-83CB2521A458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7DF6-B647-4D59-87AA-10655EE0F060}">
  <sheetPr>
    <tabColor theme="3"/>
  </sheetPr>
  <dimension ref="A1:R49"/>
  <sheetViews>
    <sheetView workbookViewId="0">
      <selection activeCell="B11" sqref="B11"/>
    </sheetView>
  </sheetViews>
  <sheetFormatPr defaultRowHeight="15" x14ac:dyDescent="0.25"/>
  <cols>
    <col min="1" max="1" width="20.28515625" customWidth="1"/>
    <col min="2" max="10" width="15.5703125" customWidth="1"/>
    <col min="11" max="11" width="9.5703125" bestFit="1" customWidth="1"/>
    <col min="14" max="14" width="9.5703125" bestFit="1" customWidth="1"/>
    <col min="20" max="20" width="17.28515625" bestFit="1" customWidth="1"/>
  </cols>
  <sheetData>
    <row r="1" spans="1:10" s="37" customFormat="1" ht="18.75" x14ac:dyDescent="0.3">
      <c r="A1" s="88" t="s">
        <v>655</v>
      </c>
    </row>
    <row r="2" spans="1:10" s="37" customFormat="1" x14ac:dyDescent="0.25">
      <c r="A2" s="49" t="s">
        <v>364</v>
      </c>
      <c r="B2" s="34" t="s">
        <v>817</v>
      </c>
    </row>
    <row r="3" spans="1:10" s="37" customFormat="1" x14ac:dyDescent="0.25">
      <c r="A3" s="46" t="s">
        <v>492</v>
      </c>
      <c r="B3" s="26" t="s">
        <v>495</v>
      </c>
    </row>
    <row r="4" spans="1:10" s="37" customFormat="1" x14ac:dyDescent="0.25">
      <c r="A4" s="46" t="s">
        <v>333</v>
      </c>
      <c r="B4" s="26" t="s">
        <v>496</v>
      </c>
    </row>
    <row r="5" spans="1:10" s="37" customFormat="1" x14ac:dyDescent="0.25">
      <c r="A5" s="46" t="s">
        <v>456</v>
      </c>
      <c r="B5" s="26" t="s">
        <v>271</v>
      </c>
    </row>
    <row r="6" spans="1:10" s="37" customFormat="1" x14ac:dyDescent="0.25">
      <c r="A6" s="46" t="s">
        <v>269</v>
      </c>
      <c r="B6" s="26" t="s">
        <v>383</v>
      </c>
    </row>
    <row r="7" spans="1:10" x14ac:dyDescent="0.25">
      <c r="A7" s="46" t="s">
        <v>270</v>
      </c>
      <c r="B7" s="84" t="s">
        <v>656</v>
      </c>
      <c r="C7" s="2"/>
      <c r="D7" s="2"/>
      <c r="E7" s="2"/>
      <c r="F7" s="2"/>
    </row>
    <row r="8" spans="1:10" x14ac:dyDescent="0.25">
      <c r="A8" s="46" t="s">
        <v>457</v>
      </c>
      <c r="B8" s="84" t="s">
        <v>458</v>
      </c>
      <c r="C8" s="2"/>
      <c r="D8" s="2"/>
      <c r="E8" s="2"/>
      <c r="F8" s="2"/>
    </row>
    <row r="9" spans="1:10" s="37" customFormat="1" x14ac:dyDescent="0.25">
      <c r="A9" s="34" t="s">
        <v>701</v>
      </c>
      <c r="B9" s="84"/>
      <c r="C9" s="2"/>
      <c r="D9" s="2"/>
      <c r="E9" s="2"/>
      <c r="F9" s="2"/>
    </row>
    <row r="10" spans="1:10" x14ac:dyDescent="0.25">
      <c r="A10" s="43"/>
      <c r="B10" s="2"/>
      <c r="C10" s="2"/>
      <c r="D10" s="2"/>
      <c r="E10" s="2"/>
      <c r="F10" s="2"/>
      <c r="G10" s="19"/>
    </row>
    <row r="11" spans="1:10" x14ac:dyDescent="0.25">
      <c r="A11" s="49" t="s">
        <v>454</v>
      </c>
      <c r="B11" s="2"/>
      <c r="C11" s="2"/>
      <c r="D11" s="2"/>
      <c r="E11" s="2"/>
      <c r="F11" s="2"/>
    </row>
    <row r="12" spans="1:10" ht="45" x14ac:dyDescent="0.25">
      <c r="A12" s="1"/>
      <c r="B12" s="91" t="s">
        <v>45</v>
      </c>
      <c r="C12" s="91" t="s">
        <v>436</v>
      </c>
      <c r="D12" s="91" t="s">
        <v>386</v>
      </c>
      <c r="E12" s="91" t="s">
        <v>47</v>
      </c>
      <c r="F12" s="91" t="s">
        <v>45</v>
      </c>
      <c r="G12" s="91" t="s">
        <v>46</v>
      </c>
      <c r="H12" s="91" t="s">
        <v>48</v>
      </c>
      <c r="I12" s="91" t="s">
        <v>51</v>
      </c>
    </row>
    <row r="13" spans="1:10" x14ac:dyDescent="0.25">
      <c r="A13" s="26" t="s">
        <v>2</v>
      </c>
      <c r="B13" s="7">
        <v>27481.750000000004</v>
      </c>
      <c r="C13" s="7">
        <v>190611.5</v>
      </c>
      <c r="D13" s="7">
        <v>522429.75</v>
      </c>
      <c r="E13" s="6">
        <v>43272.249999999993</v>
      </c>
      <c r="F13" s="6">
        <v>27481.750000000004</v>
      </c>
      <c r="G13" s="6">
        <v>78169.25</v>
      </c>
      <c r="H13" s="6">
        <v>57525.749999999985</v>
      </c>
      <c r="I13" s="6">
        <v>740522.49999999977</v>
      </c>
      <c r="J13" s="20"/>
    </row>
    <row r="14" spans="1:10" x14ac:dyDescent="0.25">
      <c r="A14" s="26" t="s">
        <v>3</v>
      </c>
      <c r="B14" s="7">
        <v>27918.750000000007</v>
      </c>
      <c r="C14" s="7">
        <v>198082.74999999994</v>
      </c>
      <c r="D14" s="7">
        <v>546923.5</v>
      </c>
      <c r="E14" s="6">
        <v>43503.499999999985</v>
      </c>
      <c r="F14" s="6">
        <v>27918.750000000007</v>
      </c>
      <c r="G14" s="6">
        <v>78901.25</v>
      </c>
      <c r="H14" s="6">
        <v>65085.249999999985</v>
      </c>
      <c r="I14" s="6">
        <v>772925</v>
      </c>
    </row>
    <row r="15" spans="1:10" x14ac:dyDescent="0.25">
      <c r="A15" s="26" t="s">
        <v>4</v>
      </c>
      <c r="B15" s="7">
        <v>30205.000000000007</v>
      </c>
      <c r="C15" s="7">
        <v>205929.75</v>
      </c>
      <c r="D15" s="7">
        <v>573971.5</v>
      </c>
      <c r="E15" s="6">
        <v>44670.749999999993</v>
      </c>
      <c r="F15" s="6">
        <v>30205.000000000007</v>
      </c>
      <c r="G15" s="6">
        <v>80285.75</v>
      </c>
      <c r="H15" s="6">
        <v>69905.75</v>
      </c>
      <c r="I15" s="6">
        <v>810106.74999999977</v>
      </c>
    </row>
    <row r="16" spans="1:10" x14ac:dyDescent="0.25">
      <c r="A16" s="26" t="s">
        <v>5</v>
      </c>
      <c r="B16" s="7">
        <v>26971.000000000007</v>
      </c>
      <c r="C16" s="7">
        <v>206600.75</v>
      </c>
      <c r="D16" s="7">
        <v>598718</v>
      </c>
      <c r="E16" s="6">
        <v>44214.999999999993</v>
      </c>
      <c r="F16" s="6">
        <v>26971.000000000007</v>
      </c>
      <c r="G16" s="6">
        <v>82487.500000000015</v>
      </c>
      <c r="H16" s="6">
        <v>70003.249999999985</v>
      </c>
      <c r="I16" s="6">
        <v>832290.99999999988</v>
      </c>
    </row>
    <row r="17" spans="1:18" x14ac:dyDescent="0.25">
      <c r="A17" s="26" t="s">
        <v>6</v>
      </c>
      <c r="B17" s="7">
        <v>31451.500000000007</v>
      </c>
      <c r="C17" s="7">
        <v>211422.49999999994</v>
      </c>
      <c r="D17" s="7">
        <v>603544</v>
      </c>
      <c r="E17" s="6">
        <v>45194.249999999985</v>
      </c>
      <c r="F17" s="6">
        <v>31451.500000000007</v>
      </c>
      <c r="G17" s="6">
        <v>83037</v>
      </c>
      <c r="H17" s="6">
        <v>74279.999999999971</v>
      </c>
      <c r="I17" s="6">
        <v>846418.74999999977</v>
      </c>
    </row>
    <row r="18" spans="1:18" x14ac:dyDescent="0.25">
      <c r="A18" s="26" t="s">
        <v>7</v>
      </c>
      <c r="B18" s="7">
        <v>29148.250000000004</v>
      </c>
      <c r="C18" s="7">
        <v>206529.99999999994</v>
      </c>
      <c r="D18" s="7">
        <v>630378.75</v>
      </c>
      <c r="E18" s="6">
        <v>41583.249999999985</v>
      </c>
      <c r="F18" s="6">
        <v>29148.250000000004</v>
      </c>
      <c r="G18" s="6">
        <v>82863.75</v>
      </c>
      <c r="H18" s="6">
        <v>73724.249999999956</v>
      </c>
      <c r="I18" s="6">
        <v>866056.99999999977</v>
      </c>
    </row>
    <row r="19" spans="1:18" x14ac:dyDescent="0.25">
      <c r="A19" s="26" t="s">
        <v>8</v>
      </c>
      <c r="B19" s="7">
        <v>30254.000000000004</v>
      </c>
      <c r="C19" s="7">
        <v>206384.24999999994</v>
      </c>
      <c r="D19" s="7">
        <v>647573.5</v>
      </c>
      <c r="E19" s="6">
        <v>43723.749999999985</v>
      </c>
      <c r="F19" s="6">
        <v>30254.000000000004</v>
      </c>
      <c r="G19" s="6">
        <v>85072</v>
      </c>
      <c r="H19" s="6">
        <v>69821.749999999956</v>
      </c>
      <c r="I19" s="6">
        <v>884211.99999999977</v>
      </c>
    </row>
    <row r="20" spans="1:18" x14ac:dyDescent="0.25">
      <c r="A20" s="26" t="s">
        <v>9</v>
      </c>
      <c r="B20" s="7">
        <v>29609</v>
      </c>
      <c r="C20" s="7">
        <v>218197.24999999994</v>
      </c>
      <c r="D20" s="7">
        <v>656810</v>
      </c>
      <c r="E20" s="6">
        <v>41355.249999999985</v>
      </c>
      <c r="F20" s="6">
        <v>29609</v>
      </c>
      <c r="G20" s="6">
        <v>89679.250000000015</v>
      </c>
      <c r="H20" s="6">
        <v>77155.999999999942</v>
      </c>
      <c r="I20" s="6">
        <v>904617.49999999988</v>
      </c>
    </row>
    <row r="21" spans="1:18" x14ac:dyDescent="0.25">
      <c r="A21" s="26" t="s">
        <v>10</v>
      </c>
      <c r="B21" s="7">
        <v>35070.75</v>
      </c>
      <c r="C21" s="7">
        <v>218951.24999999994</v>
      </c>
      <c r="D21" s="7">
        <v>665642.5</v>
      </c>
      <c r="E21" s="6">
        <v>41447.999999999985</v>
      </c>
      <c r="F21" s="6">
        <v>35070.75</v>
      </c>
      <c r="G21" s="6">
        <v>88472.749999999985</v>
      </c>
      <c r="H21" s="6">
        <v>78350.999999999956</v>
      </c>
      <c r="I21" s="6">
        <v>919664.74999999965</v>
      </c>
    </row>
    <row r="22" spans="1:18" x14ac:dyDescent="0.25">
      <c r="A22" s="26" t="s">
        <v>11</v>
      </c>
      <c r="B22" s="7">
        <v>32781.499999999993</v>
      </c>
      <c r="C22" s="7">
        <v>217997.24999999994</v>
      </c>
      <c r="D22" s="7">
        <v>683378</v>
      </c>
      <c r="E22" s="6">
        <v>44273.499999999985</v>
      </c>
      <c r="F22" s="6">
        <v>32781.499999999993</v>
      </c>
      <c r="G22" s="6">
        <v>85593.75</v>
      </c>
      <c r="H22" s="6">
        <v>79996.999999999956</v>
      </c>
      <c r="I22" s="6">
        <v>934157.49999999977</v>
      </c>
    </row>
    <row r="23" spans="1:18" x14ac:dyDescent="0.25">
      <c r="A23" s="26" t="s">
        <v>12</v>
      </c>
      <c r="B23" s="7">
        <v>34607.999999999985</v>
      </c>
      <c r="C23" s="7">
        <v>220319.74999999994</v>
      </c>
      <c r="D23" s="7">
        <v>698693.24999999988</v>
      </c>
      <c r="E23" s="6">
        <v>40269.499999999985</v>
      </c>
      <c r="F23" s="6">
        <v>34607.999999999985</v>
      </c>
      <c r="G23" s="6">
        <v>94071.5</v>
      </c>
      <c r="H23" s="6">
        <v>76360.499999999956</v>
      </c>
      <c r="I23" s="6">
        <v>953620.49999999977</v>
      </c>
    </row>
    <row r="24" spans="1:18" x14ac:dyDescent="0.25">
      <c r="A24" s="26" t="s">
        <v>13</v>
      </c>
      <c r="B24" s="7">
        <v>38291.499999999985</v>
      </c>
      <c r="C24" s="7">
        <v>226590.99999999994</v>
      </c>
      <c r="D24" s="7">
        <v>701889.75</v>
      </c>
      <c r="E24" s="6">
        <v>47629.999999999993</v>
      </c>
      <c r="F24" s="6">
        <v>38291.499999999985</v>
      </c>
      <c r="G24" s="6">
        <v>86790.749999999985</v>
      </c>
      <c r="H24" s="6">
        <v>83432.499999999956</v>
      </c>
      <c r="I24" s="6">
        <v>966772.49999999953</v>
      </c>
    </row>
    <row r="25" spans="1:18" x14ac:dyDescent="0.25">
      <c r="A25" s="26" t="s">
        <v>14</v>
      </c>
      <c r="B25" s="7">
        <v>41439.749999999985</v>
      </c>
      <c r="C25" s="7">
        <v>242819.49999999994</v>
      </c>
      <c r="D25" s="7">
        <v>721652</v>
      </c>
      <c r="E25" s="6">
        <v>46636.999999999993</v>
      </c>
      <c r="F25" s="6">
        <v>41439.749999999985</v>
      </c>
      <c r="G25" s="6">
        <v>92740.5</v>
      </c>
      <c r="H25" s="6">
        <v>91283.749999999942</v>
      </c>
      <c r="I25" s="6">
        <v>1005912.2499999995</v>
      </c>
    </row>
    <row r="26" spans="1:18" x14ac:dyDescent="0.25">
      <c r="A26" s="26" t="s">
        <v>15</v>
      </c>
      <c r="B26" s="7">
        <v>49640.749999999993</v>
      </c>
      <c r="C26" s="7">
        <v>261678.49999999994</v>
      </c>
      <c r="D26" s="7">
        <v>745554.75</v>
      </c>
      <c r="E26" s="6">
        <v>54761.749999999993</v>
      </c>
      <c r="F26" s="6">
        <v>49640.749999999993</v>
      </c>
      <c r="G26" s="6">
        <v>91774.500000000015</v>
      </c>
      <c r="H26" s="6">
        <v>103818.49999999994</v>
      </c>
      <c r="I26" s="6">
        <v>1056874.4999999995</v>
      </c>
    </row>
    <row r="27" spans="1:18" x14ac:dyDescent="0.25">
      <c r="A27" s="26" t="s">
        <v>16</v>
      </c>
      <c r="B27" s="7">
        <v>51959.249999999993</v>
      </c>
      <c r="C27" s="7">
        <v>263447.24999999994</v>
      </c>
      <c r="D27" s="7">
        <v>775075.5</v>
      </c>
      <c r="E27" s="6">
        <v>42366.999999999985</v>
      </c>
      <c r="F27" s="6">
        <v>51959.249999999993</v>
      </c>
      <c r="G27" s="6">
        <v>96519.25</v>
      </c>
      <c r="H27" s="6">
        <v>110402.24999999996</v>
      </c>
      <c r="I27" s="6">
        <v>1090481.4999999993</v>
      </c>
    </row>
    <row r="28" spans="1:18" x14ac:dyDescent="0.25">
      <c r="A28" s="26" t="s">
        <v>17</v>
      </c>
      <c r="B28" s="7">
        <v>58834.999999999993</v>
      </c>
      <c r="C28" s="7">
        <v>274756.74999999994</v>
      </c>
      <c r="D28" s="7">
        <v>801039.25</v>
      </c>
      <c r="E28" s="6">
        <v>40852.999999999985</v>
      </c>
      <c r="F28" s="6">
        <v>58834.999999999993</v>
      </c>
      <c r="G28" s="6">
        <v>98439.500000000015</v>
      </c>
      <c r="H28" s="6">
        <v>121114.74999999996</v>
      </c>
      <c r="I28" s="6">
        <v>1134630.7499999991</v>
      </c>
    </row>
    <row r="29" spans="1:18" x14ac:dyDescent="0.25">
      <c r="A29" s="26" t="s">
        <v>18</v>
      </c>
      <c r="B29" s="7">
        <v>65074.749999999993</v>
      </c>
      <c r="C29" s="7">
        <v>285277.25</v>
      </c>
      <c r="D29" s="7">
        <v>831818.75</v>
      </c>
      <c r="E29" s="6">
        <v>41494.749999999985</v>
      </c>
      <c r="F29" s="6">
        <v>65074.749999999993</v>
      </c>
      <c r="G29" s="6">
        <v>99482.750000000015</v>
      </c>
      <c r="H29" s="6">
        <v>125081.99999999997</v>
      </c>
      <c r="I29" s="6">
        <v>1182169.9999999993</v>
      </c>
    </row>
    <row r="30" spans="1:18" x14ac:dyDescent="0.25">
      <c r="A30" s="26" t="s">
        <v>19</v>
      </c>
      <c r="B30" s="7">
        <v>71743</v>
      </c>
      <c r="C30" s="7">
        <v>269081.75</v>
      </c>
      <c r="D30" s="7">
        <v>840660</v>
      </c>
      <c r="E30" s="6">
        <v>36413.249999999993</v>
      </c>
      <c r="F30" s="6">
        <v>71743</v>
      </c>
      <c r="G30" s="6">
        <v>92635.5</v>
      </c>
      <c r="H30" s="6">
        <v>125532.74999999997</v>
      </c>
      <c r="I30" s="6">
        <v>1181485.2499999993</v>
      </c>
      <c r="R30" s="37"/>
    </row>
    <row r="31" spans="1:18" s="4" customFormat="1" x14ac:dyDescent="0.25">
      <c r="A31" s="26" t="s">
        <v>20</v>
      </c>
      <c r="B31" s="7">
        <v>88697.5</v>
      </c>
      <c r="C31" s="7">
        <v>276338.74999999988</v>
      </c>
      <c r="D31" s="7">
        <v>855672.25</v>
      </c>
      <c r="E31" s="6">
        <v>39736.249999999978</v>
      </c>
      <c r="F31" s="6">
        <v>88697.5</v>
      </c>
      <c r="G31" s="6">
        <v>87827.75</v>
      </c>
      <c r="H31" s="6">
        <v>131880.49999999994</v>
      </c>
      <c r="I31" s="6">
        <v>1220709.2499999995</v>
      </c>
    </row>
    <row r="32" spans="1:18" x14ac:dyDescent="0.25">
      <c r="A32" s="26" t="s">
        <v>21</v>
      </c>
      <c r="B32" s="7">
        <v>107164.25000000001</v>
      </c>
      <c r="C32" s="7">
        <v>268862.24999999988</v>
      </c>
      <c r="D32" s="7">
        <v>895934.5</v>
      </c>
      <c r="E32" s="6">
        <v>32809.499999999971</v>
      </c>
      <c r="F32" s="6">
        <v>107164.25000000001</v>
      </c>
      <c r="G32" s="6">
        <v>92033.999999999985</v>
      </c>
      <c r="H32" s="6">
        <v>127586.74999999994</v>
      </c>
      <c r="I32" s="6">
        <v>1271960.7499999993</v>
      </c>
    </row>
    <row r="33" spans="1:10" x14ac:dyDescent="0.25">
      <c r="A33" s="26" t="s">
        <v>22</v>
      </c>
      <c r="B33" s="7">
        <v>113091.25000000001</v>
      </c>
      <c r="C33" s="7">
        <v>275679.24999999994</v>
      </c>
      <c r="D33" s="7">
        <v>917225.5</v>
      </c>
      <c r="E33" s="6">
        <v>33959.249999999978</v>
      </c>
      <c r="F33" s="6">
        <v>113091.25000000001</v>
      </c>
      <c r="G33" s="6">
        <v>90772</v>
      </c>
      <c r="H33" s="6">
        <v>129007.74999999996</v>
      </c>
      <c r="I33" s="6">
        <v>1305996.4999999991</v>
      </c>
    </row>
    <row r="34" spans="1:10" x14ac:dyDescent="0.25">
      <c r="A34" s="26" t="s">
        <v>23</v>
      </c>
      <c r="B34" s="7">
        <v>104372.25000000003</v>
      </c>
      <c r="C34" s="7">
        <v>275152.49999999988</v>
      </c>
      <c r="D34" s="7">
        <v>923902.75</v>
      </c>
      <c r="E34" s="6">
        <v>27897.499999999975</v>
      </c>
      <c r="F34" s="6">
        <v>104372.25000000003</v>
      </c>
      <c r="G34" s="6">
        <v>88733</v>
      </c>
      <c r="H34" s="6">
        <v>136979.24999999991</v>
      </c>
      <c r="I34" s="6">
        <v>1303426.9999999993</v>
      </c>
    </row>
    <row r="35" spans="1:10" x14ac:dyDescent="0.25">
      <c r="A35" s="26" t="s">
        <v>24</v>
      </c>
      <c r="B35" s="7">
        <v>90259.000000000029</v>
      </c>
      <c r="C35" s="7">
        <v>273213.74999999988</v>
      </c>
      <c r="D35" s="7">
        <v>965863</v>
      </c>
      <c r="E35" s="6">
        <v>31424.749999999975</v>
      </c>
      <c r="F35" s="6">
        <v>90259.000000000029</v>
      </c>
      <c r="G35" s="6">
        <v>85112.5</v>
      </c>
      <c r="H35" s="6">
        <v>141843.74999999994</v>
      </c>
      <c r="I35" s="6">
        <v>1329335.9999999988</v>
      </c>
    </row>
    <row r="36" spans="1:10" x14ac:dyDescent="0.25">
      <c r="A36" s="26" t="s">
        <v>25</v>
      </c>
      <c r="B36" s="7">
        <v>98735.500000000029</v>
      </c>
      <c r="C36" s="7">
        <v>265099.24999999988</v>
      </c>
      <c r="D36" s="7">
        <v>951007.5</v>
      </c>
      <c r="E36" s="6">
        <v>27255.249999999971</v>
      </c>
      <c r="F36" s="6">
        <v>98735.500000000029</v>
      </c>
      <c r="G36" s="6">
        <v>78961.75</v>
      </c>
      <c r="H36" s="6">
        <v>144531.24999999994</v>
      </c>
      <c r="I36" s="6">
        <v>1314841.4999999986</v>
      </c>
    </row>
    <row r="37" spans="1:10" x14ac:dyDescent="0.25">
      <c r="A37" s="26" t="s">
        <v>26</v>
      </c>
      <c r="B37" s="7">
        <v>97943.750000000044</v>
      </c>
      <c r="C37" s="7">
        <v>260106.49999999991</v>
      </c>
      <c r="D37" s="7">
        <v>944559.00000000012</v>
      </c>
      <c r="E37" s="6">
        <v>35556.499999999971</v>
      </c>
      <c r="F37" s="6">
        <v>97943.750000000044</v>
      </c>
      <c r="G37" s="6">
        <v>77648.75</v>
      </c>
      <c r="H37" s="6">
        <v>129651.99999999996</v>
      </c>
      <c r="I37" s="6">
        <v>1302608.2499999986</v>
      </c>
    </row>
    <row r="38" spans="1:10" x14ac:dyDescent="0.25">
      <c r="A38" s="26" t="s">
        <v>27</v>
      </c>
      <c r="B38" s="7">
        <v>102308.50000000003</v>
      </c>
      <c r="C38" s="7">
        <v>273711.74999999994</v>
      </c>
      <c r="D38" s="7">
        <v>955477.25</v>
      </c>
      <c r="E38" s="6">
        <v>42594.499999999971</v>
      </c>
      <c r="F38" s="6">
        <v>102308.50000000003</v>
      </c>
      <c r="G38" s="6">
        <v>77199</v>
      </c>
      <c r="H38" s="6">
        <v>133868.74999999997</v>
      </c>
      <c r="I38" s="6">
        <v>1331496.2499999986</v>
      </c>
    </row>
    <row r="39" spans="1:10" x14ac:dyDescent="0.25">
      <c r="A39" s="26" t="s">
        <v>28</v>
      </c>
      <c r="B39" s="7">
        <v>116076.00000000003</v>
      </c>
      <c r="C39" s="7">
        <v>274222.24999999988</v>
      </c>
      <c r="D39" s="7">
        <v>968857.75000000023</v>
      </c>
      <c r="E39" s="6">
        <v>40508.999999999956</v>
      </c>
      <c r="F39" s="6">
        <v>116076.00000000003</v>
      </c>
      <c r="G39" s="6">
        <v>88283.25</v>
      </c>
      <c r="H39" s="6">
        <v>125405.24999999997</v>
      </c>
      <c r="I39" s="6">
        <v>1359156.7499999984</v>
      </c>
    </row>
    <row r="40" spans="1:10" x14ac:dyDescent="0.25">
      <c r="A40" s="26" t="s">
        <v>29</v>
      </c>
      <c r="B40" s="7">
        <v>124217.00000000001</v>
      </c>
      <c r="C40" s="7">
        <v>263520.49999999988</v>
      </c>
      <c r="D40" s="7">
        <v>981742.75</v>
      </c>
      <c r="E40" s="6">
        <v>36542.499999999956</v>
      </c>
      <c r="F40" s="6">
        <v>124217.00000000001</v>
      </c>
      <c r="G40" s="6">
        <v>78839.750000000015</v>
      </c>
      <c r="H40" s="6">
        <v>126684.74999999997</v>
      </c>
      <c r="I40" s="6">
        <v>1369479.7499999984</v>
      </c>
    </row>
    <row r="41" spans="1:10" x14ac:dyDescent="0.25">
      <c r="A41" s="26" t="s">
        <v>30</v>
      </c>
      <c r="B41" s="7">
        <v>128838.75</v>
      </c>
      <c r="C41" s="7">
        <v>263593.24999999988</v>
      </c>
      <c r="D41" s="7">
        <v>1008296.0000000002</v>
      </c>
      <c r="E41" s="6">
        <v>34085.499999999964</v>
      </c>
      <c r="F41" s="6">
        <v>128838.75</v>
      </c>
      <c r="G41" s="6">
        <v>80986.75</v>
      </c>
      <c r="H41" s="6">
        <v>124997.24999999997</v>
      </c>
      <c r="I41" s="6">
        <v>1400727.7499999984</v>
      </c>
    </row>
    <row r="42" spans="1:10" x14ac:dyDescent="0.25">
      <c r="A42" s="26" t="s">
        <v>31</v>
      </c>
      <c r="B42" s="7">
        <v>148614.00000000003</v>
      </c>
      <c r="C42" s="7">
        <v>263042.49999999988</v>
      </c>
      <c r="D42" s="7">
        <v>1071894</v>
      </c>
      <c r="E42" s="6">
        <v>32348.49999999996</v>
      </c>
      <c r="F42" s="6">
        <v>148614.00000000003</v>
      </c>
      <c r="G42" s="6">
        <v>82566.75</v>
      </c>
      <c r="H42" s="6">
        <v>130933.99999999994</v>
      </c>
      <c r="I42" s="6">
        <v>1483550.2499999984</v>
      </c>
    </row>
    <row r="43" spans="1:10" x14ac:dyDescent="0.25">
      <c r="A43" s="26" t="s">
        <v>32</v>
      </c>
      <c r="B43" s="7">
        <v>160226.00000000003</v>
      </c>
      <c r="C43" s="7">
        <v>274898.24999999988</v>
      </c>
      <c r="D43" s="7">
        <v>1094318.2500000002</v>
      </c>
      <c r="E43" s="6">
        <v>31510.999999999956</v>
      </c>
      <c r="F43" s="6">
        <v>160226.00000000003</v>
      </c>
      <c r="G43" s="6">
        <v>85091</v>
      </c>
      <c r="H43" s="6">
        <v>140072.99999999991</v>
      </c>
      <c r="I43" s="6">
        <v>1529441.7499999986</v>
      </c>
      <c r="J43" s="20"/>
    </row>
    <row r="45" spans="1:10" x14ac:dyDescent="0.25">
      <c r="A45" s="46" t="s">
        <v>459</v>
      </c>
    </row>
    <row r="46" spans="1:10" x14ac:dyDescent="0.25">
      <c r="A46" s="76" t="s">
        <v>657</v>
      </c>
    </row>
    <row r="47" spans="1:10" x14ac:dyDescent="0.25">
      <c r="A47" s="37"/>
    </row>
    <row r="48" spans="1:10" x14ac:dyDescent="0.25">
      <c r="A48" s="46" t="s">
        <v>455</v>
      </c>
    </row>
    <row r="49" spans="1:1" x14ac:dyDescent="0.25">
      <c r="A49" s="76" t="s">
        <v>494</v>
      </c>
    </row>
  </sheetData>
  <hyperlinks>
    <hyperlink ref="A9" location="Contents!A1" display="Back to contents" xr:uid="{CC2E9E9C-595E-4EDF-954B-76F09546B6B5}"/>
    <hyperlink ref="B2" r:id="rId1" display="https://www.abs.gov.au/statistics/labour/employment-and-unemployment/labour-force-australia-detailed/latest-release" xr:uid="{42FB468C-2077-4000-85CC-86D1E65EC473}"/>
  </hyperlinks>
  <pageMargins left="0.7" right="0.7" top="0.75" bottom="0.75" header="0.3" footer="0.3"/>
  <pageSetup paperSize="9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D736-3E59-4DE1-8AC4-F2603BAF1C39}">
  <sheetPr>
    <tabColor theme="3"/>
  </sheetPr>
  <dimension ref="A1:C55"/>
  <sheetViews>
    <sheetView workbookViewId="0">
      <selection activeCell="B8" sqref="B8"/>
    </sheetView>
  </sheetViews>
  <sheetFormatPr defaultRowHeight="15" x14ac:dyDescent="0.25"/>
  <cols>
    <col min="1" max="1" width="54.7109375" customWidth="1"/>
    <col min="2" max="2" width="15.5703125" customWidth="1"/>
  </cols>
  <sheetData>
    <row r="1" spans="1:3" s="37" customFormat="1" ht="18.75" x14ac:dyDescent="0.3">
      <c r="A1" s="88" t="s">
        <v>669</v>
      </c>
    </row>
    <row r="2" spans="1:3" s="37" customFormat="1" x14ac:dyDescent="0.25">
      <c r="A2" s="49" t="s">
        <v>364</v>
      </c>
      <c r="B2" s="34" t="s">
        <v>817</v>
      </c>
    </row>
    <row r="3" spans="1:3" s="37" customFormat="1" x14ac:dyDescent="0.25">
      <c r="A3" s="46" t="s">
        <v>492</v>
      </c>
      <c r="B3" s="26" t="s">
        <v>495</v>
      </c>
    </row>
    <row r="4" spans="1:3" s="37" customFormat="1" x14ac:dyDescent="0.25">
      <c r="A4" s="46" t="s">
        <v>333</v>
      </c>
      <c r="B4" s="26" t="s">
        <v>496</v>
      </c>
    </row>
    <row r="5" spans="1:3" s="37" customFormat="1" x14ac:dyDescent="0.25">
      <c r="A5" s="46" t="s">
        <v>456</v>
      </c>
      <c r="B5" s="26" t="s">
        <v>271</v>
      </c>
    </row>
    <row r="6" spans="1:3" s="37" customFormat="1" x14ac:dyDescent="0.25">
      <c r="A6" s="46" t="s">
        <v>269</v>
      </c>
      <c r="B6" s="26" t="s">
        <v>383</v>
      </c>
    </row>
    <row r="7" spans="1:3" s="37" customFormat="1" x14ac:dyDescent="0.25">
      <c r="A7" s="46" t="s">
        <v>270</v>
      </c>
      <c r="B7" s="84" t="s">
        <v>656</v>
      </c>
    </row>
    <row r="8" spans="1:3" s="37" customFormat="1" x14ac:dyDescent="0.25">
      <c r="A8" s="46" t="s">
        <v>457</v>
      </c>
      <c r="B8" s="55">
        <v>45107</v>
      </c>
    </row>
    <row r="9" spans="1:3" s="37" customFormat="1" x14ac:dyDescent="0.25">
      <c r="A9" s="34" t="s">
        <v>701</v>
      </c>
      <c r="B9" s="55"/>
    </row>
    <row r="10" spans="1:3" s="37" customFormat="1" x14ac:dyDescent="0.25">
      <c r="A10" s="43"/>
    </row>
    <row r="11" spans="1:3" s="37" customFormat="1" x14ac:dyDescent="0.25">
      <c r="A11" s="49" t="s">
        <v>454</v>
      </c>
    </row>
    <row r="12" spans="1:3" x14ac:dyDescent="0.25">
      <c r="A12" s="30" t="s">
        <v>261</v>
      </c>
      <c r="B12" s="6">
        <v>13916</v>
      </c>
      <c r="C12" s="126"/>
    </row>
    <row r="13" spans="1:3" x14ac:dyDescent="0.25">
      <c r="A13" s="30" t="s">
        <v>258</v>
      </c>
      <c r="B13" s="6">
        <v>18223.249999999985</v>
      </c>
      <c r="C13" s="126"/>
    </row>
    <row r="14" spans="1:3" x14ac:dyDescent="0.25">
      <c r="A14" s="30" t="s">
        <v>262</v>
      </c>
      <c r="B14" s="6">
        <v>23710.75</v>
      </c>
      <c r="C14" s="126"/>
    </row>
    <row r="15" spans="1:3" x14ac:dyDescent="0.25">
      <c r="A15" s="30" t="s">
        <v>268</v>
      </c>
      <c r="B15" s="6">
        <v>27639.500000000004</v>
      </c>
      <c r="C15" s="126"/>
    </row>
    <row r="16" spans="1:3" x14ac:dyDescent="0.25">
      <c r="A16" s="30" t="s">
        <v>47</v>
      </c>
      <c r="B16" s="6">
        <v>31510.999999999956</v>
      </c>
      <c r="C16" s="126"/>
    </row>
    <row r="17" spans="1:3" x14ac:dyDescent="0.25">
      <c r="A17" s="30" t="s">
        <v>608</v>
      </c>
      <c r="B17" s="6">
        <v>34007.25</v>
      </c>
      <c r="C17" s="126"/>
    </row>
    <row r="18" spans="1:3" x14ac:dyDescent="0.25">
      <c r="A18" s="30" t="s">
        <v>72</v>
      </c>
      <c r="B18" s="6">
        <v>41060</v>
      </c>
      <c r="C18" s="126"/>
    </row>
    <row r="19" spans="1:3" x14ac:dyDescent="0.25">
      <c r="A19" s="30" t="s">
        <v>264</v>
      </c>
      <c r="B19" s="6">
        <v>47483.250000000007</v>
      </c>
      <c r="C19" s="126"/>
    </row>
    <row r="20" spans="1:3" x14ac:dyDescent="0.25">
      <c r="A20" s="30" t="s">
        <v>74</v>
      </c>
      <c r="B20" s="6">
        <v>61935.250000000022</v>
      </c>
      <c r="C20" s="126"/>
    </row>
    <row r="21" spans="1:3" x14ac:dyDescent="0.25">
      <c r="A21" s="30" t="s">
        <v>260</v>
      </c>
      <c r="B21" s="6">
        <v>76533.250000000029</v>
      </c>
      <c r="C21" s="126"/>
    </row>
    <row r="22" spans="1:3" x14ac:dyDescent="0.25">
      <c r="A22" s="30" t="s">
        <v>46</v>
      </c>
      <c r="B22" s="6">
        <v>85091</v>
      </c>
      <c r="C22" s="126"/>
    </row>
    <row r="23" spans="1:3" x14ac:dyDescent="0.25">
      <c r="A23" s="30" t="s">
        <v>265</v>
      </c>
      <c r="B23" s="6">
        <v>86408.249999999985</v>
      </c>
      <c r="C23" s="126"/>
    </row>
    <row r="24" spans="1:3" x14ac:dyDescent="0.25">
      <c r="A24" s="30" t="s">
        <v>259</v>
      </c>
      <c r="B24" s="6">
        <v>102404.99999999987</v>
      </c>
      <c r="C24" s="126"/>
    </row>
    <row r="25" spans="1:3" x14ac:dyDescent="0.25">
      <c r="A25" s="30" t="s">
        <v>266</v>
      </c>
      <c r="B25" s="6">
        <v>123393.00000000006</v>
      </c>
      <c r="C25" s="126"/>
    </row>
    <row r="26" spans="1:3" x14ac:dyDescent="0.25">
      <c r="A26" s="30" t="s">
        <v>263</v>
      </c>
      <c r="B26" s="6">
        <v>122617.25000000004</v>
      </c>
      <c r="C26" s="126"/>
    </row>
    <row r="27" spans="1:3" x14ac:dyDescent="0.25">
      <c r="A27" s="30" t="s">
        <v>73</v>
      </c>
      <c r="B27" s="6">
        <v>127291.25000000007</v>
      </c>
      <c r="C27" s="126"/>
    </row>
    <row r="28" spans="1:3" x14ac:dyDescent="0.25">
      <c r="A28" s="30" t="s">
        <v>48</v>
      </c>
      <c r="B28" s="6">
        <v>140072.99999999991</v>
      </c>
      <c r="C28" s="126"/>
    </row>
    <row r="29" spans="1:3" x14ac:dyDescent="0.25">
      <c r="A29" s="30" t="s">
        <v>45</v>
      </c>
      <c r="B29" s="6">
        <v>160226.00000000003</v>
      </c>
      <c r="C29" s="126"/>
    </row>
    <row r="30" spans="1:3" x14ac:dyDescent="0.25">
      <c r="A30" s="30" t="s">
        <v>267</v>
      </c>
      <c r="B30" s="6">
        <v>205918.25000000009</v>
      </c>
      <c r="C30" s="126"/>
    </row>
    <row r="32" spans="1:3" x14ac:dyDescent="0.25">
      <c r="A32" s="46" t="s">
        <v>459</v>
      </c>
      <c r="B32" s="9"/>
    </row>
    <row r="33" spans="1:2" x14ac:dyDescent="0.25">
      <c r="A33" s="76" t="s">
        <v>494</v>
      </c>
      <c r="B33" s="37"/>
    </row>
    <row r="34" spans="1:2" x14ac:dyDescent="0.25">
      <c r="A34" s="37"/>
      <c r="B34" s="37"/>
    </row>
    <row r="35" spans="1:2" x14ac:dyDescent="0.25">
      <c r="A35" s="46" t="s">
        <v>455</v>
      </c>
      <c r="B35" s="37"/>
    </row>
    <row r="36" spans="1:2" x14ac:dyDescent="0.25">
      <c r="A36" s="37"/>
      <c r="B36" s="77" t="s">
        <v>542</v>
      </c>
    </row>
    <row r="37" spans="1:2" x14ac:dyDescent="0.25">
      <c r="A37" s="30" t="s">
        <v>261</v>
      </c>
      <c r="B37" s="14">
        <v>0.90987446890344226</v>
      </c>
    </row>
    <row r="38" spans="1:2" x14ac:dyDescent="0.25">
      <c r="A38" s="30" t="s">
        <v>258</v>
      </c>
      <c r="B38" s="14">
        <v>1.1914968320957631</v>
      </c>
    </row>
    <row r="39" spans="1:2" x14ac:dyDescent="0.25">
      <c r="A39" s="30" t="s">
        <v>262</v>
      </c>
      <c r="B39" s="14">
        <v>1.5502878746444591</v>
      </c>
    </row>
    <row r="40" spans="1:2" x14ac:dyDescent="0.25">
      <c r="A40" s="30" t="s">
        <v>268</v>
      </c>
      <c r="B40" s="14">
        <v>1.8071626461092769</v>
      </c>
    </row>
    <row r="41" spans="1:2" x14ac:dyDescent="0.25">
      <c r="A41" s="30" t="s">
        <v>47</v>
      </c>
      <c r="B41" s="14">
        <v>2.0602942217315556</v>
      </c>
    </row>
    <row r="42" spans="1:2" x14ac:dyDescent="0.25">
      <c r="A42" s="30" t="s">
        <v>608</v>
      </c>
      <c r="B42" s="14">
        <v>2.2235073679661244</v>
      </c>
    </row>
    <row r="43" spans="1:2" x14ac:dyDescent="0.25">
      <c r="A43" s="30" t="s">
        <v>72</v>
      </c>
      <c r="B43" s="14">
        <v>2.6846396732664082</v>
      </c>
    </row>
    <row r="44" spans="1:2" x14ac:dyDescent="0.25">
      <c r="A44" s="30" t="s">
        <v>264</v>
      </c>
      <c r="B44" s="14">
        <v>3.1046131701321773</v>
      </c>
    </row>
    <row r="45" spans="1:2" x14ac:dyDescent="0.25">
      <c r="A45" s="30" t="s">
        <v>74</v>
      </c>
      <c r="B45" s="14">
        <v>4.0495331057884405</v>
      </c>
    </row>
    <row r="46" spans="1:2" x14ac:dyDescent="0.25">
      <c r="A46" s="30" t="s">
        <v>260</v>
      </c>
      <c r="B46" s="14">
        <v>5.0039990081348371</v>
      </c>
    </row>
    <row r="47" spans="1:2" x14ac:dyDescent="0.25">
      <c r="A47" s="30" t="s">
        <v>46</v>
      </c>
      <c r="B47" s="14">
        <v>5.5635332303436913</v>
      </c>
    </row>
    <row r="48" spans="1:2" x14ac:dyDescent="0.25">
      <c r="A48" s="30" t="s">
        <v>265</v>
      </c>
      <c r="B48" s="14">
        <v>5.6496594263887507</v>
      </c>
    </row>
    <row r="49" spans="1:2" x14ac:dyDescent="0.25">
      <c r="A49" s="30" t="s">
        <v>259</v>
      </c>
      <c r="B49" s="14">
        <v>6.6955802664599666</v>
      </c>
    </row>
    <row r="50" spans="1:2" x14ac:dyDescent="0.25">
      <c r="A50" s="30" t="s">
        <v>266</v>
      </c>
      <c r="B50" s="14">
        <v>8.0678456698334653</v>
      </c>
    </row>
    <row r="51" spans="1:2" x14ac:dyDescent="0.25">
      <c r="A51" s="30" t="s">
        <v>263</v>
      </c>
      <c r="B51" s="14">
        <v>8.0171245488754419</v>
      </c>
    </row>
    <row r="52" spans="1:2" x14ac:dyDescent="0.25">
      <c r="A52" s="30" t="s">
        <v>73</v>
      </c>
      <c r="B52" s="14">
        <v>8.3227262496267151</v>
      </c>
    </row>
    <row r="53" spans="1:2" x14ac:dyDescent="0.25">
      <c r="A53" s="30" t="s">
        <v>48</v>
      </c>
      <c r="B53" s="14">
        <v>9.1584396725145005</v>
      </c>
    </row>
    <row r="54" spans="1:2" x14ac:dyDescent="0.25">
      <c r="A54" s="30" t="s">
        <v>45</v>
      </c>
      <c r="B54" s="14">
        <v>10.476109992420449</v>
      </c>
    </row>
    <row r="55" spans="1:2" x14ac:dyDescent="0.25">
      <c r="A55" s="30" t="s">
        <v>267</v>
      </c>
      <c r="B55" s="14">
        <v>13.463621612264753</v>
      </c>
    </row>
  </sheetData>
  <sortState xmlns:xlrd2="http://schemas.microsoft.com/office/spreadsheetml/2017/richdata2" ref="A12:B30">
    <sortCondition ref="B12:B30"/>
  </sortState>
  <hyperlinks>
    <hyperlink ref="A9" location="Contents!A1" display="Back to contents" xr:uid="{0DD8AFB0-7973-4FAF-9352-35BA852E7BC4}"/>
    <hyperlink ref="B2" r:id="rId1" display="https://www.abs.gov.au/statistics/labour/employment-and-unemployment/labour-force-australia-detailed/latest-release" xr:uid="{25DEEF1F-5863-4000-95F4-14D5F943DCFF}"/>
  </hyperlinks>
  <pageMargins left="0.7" right="0.7" top="0.75" bottom="0.75" header="0.3" footer="0.3"/>
  <pageSetup paperSize="9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97A48-DEC3-4985-AB38-D5F93C4180CD}">
  <sheetPr>
    <tabColor theme="3"/>
  </sheetPr>
  <dimension ref="A1:AB159"/>
  <sheetViews>
    <sheetView topLeftCell="A66" workbookViewId="0">
      <selection activeCell="D16" sqref="D16"/>
    </sheetView>
  </sheetViews>
  <sheetFormatPr defaultColWidth="8.7109375" defaultRowHeight="15" x14ac:dyDescent="0.25"/>
  <cols>
    <col min="1" max="1" width="25.5703125" style="37" customWidth="1"/>
    <col min="2" max="6" width="15.42578125" style="37" customWidth="1"/>
    <col min="7" max="11" width="15.5703125" style="37" customWidth="1"/>
    <col min="12" max="13" width="8.7109375" style="37"/>
    <col min="14" max="14" width="10.5703125" style="37" bestFit="1" customWidth="1"/>
    <col min="15" max="20" width="8.7109375" style="37"/>
    <col min="21" max="21" width="8.7109375" style="142"/>
    <col min="22" max="16384" width="8.7109375" style="37"/>
  </cols>
  <sheetData>
    <row r="1" spans="1:7" ht="18.75" x14ac:dyDescent="0.3">
      <c r="A1" s="88" t="s">
        <v>658</v>
      </c>
    </row>
    <row r="2" spans="1:7" x14ac:dyDescent="0.25">
      <c r="A2" s="49" t="s">
        <v>364</v>
      </c>
      <c r="B2" s="34" t="s">
        <v>619</v>
      </c>
    </row>
    <row r="3" spans="1:7" x14ac:dyDescent="0.25">
      <c r="A3" s="46" t="s">
        <v>492</v>
      </c>
      <c r="B3" s="37" t="s">
        <v>333</v>
      </c>
    </row>
    <row r="4" spans="1:7" x14ac:dyDescent="0.25">
      <c r="A4" s="46" t="s">
        <v>333</v>
      </c>
      <c r="B4" s="37" t="s">
        <v>450</v>
      </c>
    </row>
    <row r="5" spans="1:7" x14ac:dyDescent="0.25">
      <c r="A5" s="46" t="s">
        <v>456</v>
      </c>
      <c r="B5" s="37" t="s">
        <v>271</v>
      </c>
    </row>
    <row r="6" spans="1:7" x14ac:dyDescent="0.25">
      <c r="A6" s="46" t="s">
        <v>269</v>
      </c>
      <c r="B6" s="37" t="s">
        <v>507</v>
      </c>
    </row>
    <row r="7" spans="1:7" x14ac:dyDescent="0.25">
      <c r="A7" s="46" t="s">
        <v>270</v>
      </c>
      <c r="B7" s="37" t="s">
        <v>272</v>
      </c>
    </row>
    <row r="8" spans="1:7" x14ac:dyDescent="0.25">
      <c r="A8" s="46" t="s">
        <v>457</v>
      </c>
      <c r="B8" s="37" t="s">
        <v>458</v>
      </c>
    </row>
    <row r="9" spans="1:7" x14ac:dyDescent="0.25">
      <c r="A9" s="34" t="s">
        <v>701</v>
      </c>
      <c r="B9" s="142"/>
    </row>
    <row r="10" spans="1:7" x14ac:dyDescent="0.25">
      <c r="A10" s="43"/>
    </row>
    <row r="11" spans="1:7" x14ac:dyDescent="0.25">
      <c r="A11" s="49" t="s">
        <v>454</v>
      </c>
    </row>
    <row r="12" spans="1:7" ht="45" x14ac:dyDescent="0.25">
      <c r="B12" s="91" t="s">
        <v>52</v>
      </c>
      <c r="C12" s="91" t="s">
        <v>278</v>
      </c>
      <c r="D12" s="91" t="s">
        <v>823</v>
      </c>
      <c r="E12" s="91" t="s">
        <v>277</v>
      </c>
      <c r="F12" s="91" t="s">
        <v>275</v>
      </c>
      <c r="G12" s="91" t="s">
        <v>51</v>
      </c>
    </row>
    <row r="13" spans="1:7" s="142" customFormat="1" x14ac:dyDescent="0.25">
      <c r="B13" s="151" t="s">
        <v>507</v>
      </c>
      <c r="C13" s="151" t="s">
        <v>507</v>
      </c>
      <c r="D13" s="151" t="s">
        <v>507</v>
      </c>
      <c r="E13" s="151" t="s">
        <v>507</v>
      </c>
      <c r="F13" s="151" t="s">
        <v>507</v>
      </c>
      <c r="G13" s="151" t="s">
        <v>507</v>
      </c>
    </row>
    <row r="14" spans="1:7" x14ac:dyDescent="0.25">
      <c r="A14" s="26">
        <v>1993</v>
      </c>
      <c r="B14" s="15">
        <v>3</v>
      </c>
      <c r="C14" s="15">
        <v>3.1</v>
      </c>
      <c r="D14" s="15">
        <v>0.530632879</v>
      </c>
      <c r="E14" s="15">
        <v>0.99787578600000004</v>
      </c>
      <c r="F14" s="15">
        <f t="shared" ref="F14:F20" si="0">G14-B14-C14-D14-E14</f>
        <v>4.7906319440000003</v>
      </c>
      <c r="G14" s="15">
        <v>12.419140608999999</v>
      </c>
    </row>
    <row r="15" spans="1:7" x14ac:dyDescent="0.25">
      <c r="A15" s="26">
        <v>1994</v>
      </c>
      <c r="B15" s="15">
        <v>2.6</v>
      </c>
      <c r="C15" s="15">
        <v>3.3</v>
      </c>
      <c r="D15" s="15">
        <v>0.76809684499999997</v>
      </c>
      <c r="E15" s="15">
        <v>1.431962934</v>
      </c>
      <c r="F15" s="15">
        <f t="shared" si="0"/>
        <v>5.2138076750000018</v>
      </c>
      <c r="G15" s="15">
        <v>13.313867454</v>
      </c>
    </row>
    <row r="16" spans="1:7" x14ac:dyDescent="0.25">
      <c r="A16" s="26">
        <v>1995</v>
      </c>
      <c r="B16" s="15">
        <v>3</v>
      </c>
      <c r="C16" s="15">
        <v>3.3</v>
      </c>
      <c r="D16" s="15">
        <v>1.2642845220000001</v>
      </c>
      <c r="E16" s="15">
        <v>1.8277844940000001</v>
      </c>
      <c r="F16" s="15">
        <f t="shared" si="0"/>
        <v>5.7712985699999981</v>
      </c>
      <c r="G16" s="15">
        <v>15.163367586</v>
      </c>
    </row>
    <row r="17" spans="1:28" x14ac:dyDescent="0.25">
      <c r="A17" s="26">
        <v>1996</v>
      </c>
      <c r="B17" s="15">
        <v>2.9</v>
      </c>
      <c r="C17" s="15">
        <v>3.6</v>
      </c>
      <c r="D17" s="15">
        <v>1.199644106</v>
      </c>
      <c r="E17" s="15">
        <v>1.7893978260000001</v>
      </c>
      <c r="F17" s="15">
        <f t="shared" si="0"/>
        <v>6.9899882899999977</v>
      </c>
      <c r="G17" s="15">
        <v>16.479030221999999</v>
      </c>
      <c r="W17" s="142"/>
      <c r="X17" s="142"/>
      <c r="Y17" s="142"/>
    </row>
    <row r="18" spans="1:28" x14ac:dyDescent="0.25">
      <c r="A18" s="26">
        <v>1997</v>
      </c>
      <c r="B18" s="15">
        <v>3.6</v>
      </c>
      <c r="C18" s="15">
        <v>3.5</v>
      </c>
      <c r="D18" s="15">
        <v>1.2900865720000001</v>
      </c>
      <c r="E18" s="15">
        <v>2.0376002510000002</v>
      </c>
      <c r="F18" s="15">
        <f t="shared" si="0"/>
        <v>6.9916139049999995</v>
      </c>
      <c r="G18" s="15">
        <v>17.419300728</v>
      </c>
      <c r="V18" s="142"/>
      <c r="W18" s="142"/>
      <c r="X18" s="142"/>
      <c r="Y18" s="142"/>
      <c r="Z18" s="142"/>
      <c r="AA18" s="142"/>
      <c r="AB18" s="142"/>
    </row>
    <row r="19" spans="1:28" x14ac:dyDescent="0.25">
      <c r="A19" s="26">
        <v>1998</v>
      </c>
      <c r="B19" s="15">
        <v>4.0999999999999996</v>
      </c>
      <c r="C19" s="15">
        <v>3.5</v>
      </c>
      <c r="D19" s="15">
        <v>1.1992062210000001</v>
      </c>
      <c r="E19" s="15">
        <v>2.0443705169999999</v>
      </c>
      <c r="F19" s="15">
        <f t="shared" si="0"/>
        <v>6.935872228</v>
      </c>
      <c r="G19" s="15">
        <v>17.779448966</v>
      </c>
    </row>
    <row r="20" spans="1:28" x14ac:dyDescent="0.25">
      <c r="A20" s="26">
        <v>1999</v>
      </c>
      <c r="B20" s="15">
        <v>3.5</v>
      </c>
      <c r="C20" s="15">
        <v>2.9</v>
      </c>
      <c r="D20" s="15">
        <v>1.1935499747641145</v>
      </c>
      <c r="E20" s="15">
        <v>1.934438941</v>
      </c>
      <c r="F20" s="15">
        <f t="shared" si="0"/>
        <v>7.9385447212358873</v>
      </c>
      <c r="G20" s="15">
        <v>17.466533637000001</v>
      </c>
      <c r="T20" s="18"/>
    </row>
    <row r="21" spans="1:28" x14ac:dyDescent="0.25">
      <c r="A21" s="26">
        <v>2000</v>
      </c>
      <c r="B21" s="15">
        <v>4.4000000000000004</v>
      </c>
      <c r="C21" s="15">
        <v>3.1</v>
      </c>
      <c r="D21" s="15">
        <v>2.5342731079999998</v>
      </c>
      <c r="E21" s="15">
        <v>2.98697495</v>
      </c>
      <c r="F21" s="15">
        <f t="shared" ref="F21:F44" si="1">G21-B21-C21-D21-E21</f>
        <v>13.194889845999999</v>
      </c>
      <c r="G21" s="15">
        <v>26.216137904</v>
      </c>
      <c r="T21" s="18"/>
    </row>
    <row r="22" spans="1:28" x14ac:dyDescent="0.25">
      <c r="A22" s="26">
        <v>2001</v>
      </c>
      <c r="B22" s="15">
        <v>5.4</v>
      </c>
      <c r="C22" s="15">
        <v>3.2</v>
      </c>
      <c r="D22" s="15">
        <v>2.4175564220000001</v>
      </c>
      <c r="E22" s="15">
        <v>3.482872967</v>
      </c>
      <c r="F22" s="15">
        <f t="shared" si="1"/>
        <v>13.393537950000001</v>
      </c>
      <c r="G22" s="15">
        <v>27.893967339</v>
      </c>
      <c r="T22" s="18"/>
    </row>
    <row r="23" spans="1:28" x14ac:dyDescent="0.25">
      <c r="A23" s="26">
        <v>2002</v>
      </c>
      <c r="B23" s="15">
        <v>5.0999999999999996</v>
      </c>
      <c r="C23" s="15">
        <v>3.5</v>
      </c>
      <c r="D23" s="15">
        <v>2.582618224</v>
      </c>
      <c r="E23" s="15">
        <v>2.974400068</v>
      </c>
      <c r="F23" s="15">
        <f t="shared" si="1"/>
        <v>13.327739684999999</v>
      </c>
      <c r="G23" s="15">
        <v>27.484757977000001</v>
      </c>
      <c r="T23" s="18"/>
    </row>
    <row r="24" spans="1:28" x14ac:dyDescent="0.25">
      <c r="A24" s="155">
        <v>2003</v>
      </c>
      <c r="B24" s="157">
        <v>5.0999999999999996</v>
      </c>
      <c r="C24" s="157">
        <v>3.4</v>
      </c>
      <c r="D24" s="157">
        <v>3.03555815</v>
      </c>
      <c r="E24" s="157">
        <v>2.8746141629999999</v>
      </c>
      <c r="F24" s="157">
        <f t="shared" si="1"/>
        <v>12.275753417000001</v>
      </c>
      <c r="G24" s="157">
        <v>26.685925730000001</v>
      </c>
      <c r="T24" s="18"/>
    </row>
    <row r="25" spans="1:28" x14ac:dyDescent="0.25">
      <c r="A25" s="26">
        <v>2004</v>
      </c>
      <c r="B25" s="15">
        <v>6.2</v>
      </c>
      <c r="C25" s="15">
        <v>3.2</v>
      </c>
      <c r="D25" s="15">
        <v>3.8333893213199999</v>
      </c>
      <c r="E25" s="15">
        <v>3.1508096299999999</v>
      </c>
      <c r="F25" s="15">
        <f t="shared" si="1"/>
        <v>12.374546819680003</v>
      </c>
      <c r="G25" s="15">
        <v>28.758745771000001</v>
      </c>
      <c r="T25" s="18"/>
    </row>
    <row r="26" spans="1:28" x14ac:dyDescent="0.25">
      <c r="A26" s="26">
        <v>2005</v>
      </c>
      <c r="B26" s="15">
        <v>11.3</v>
      </c>
      <c r="C26" s="15">
        <v>3.1</v>
      </c>
      <c r="D26" s="15">
        <v>4.2885619375799999</v>
      </c>
      <c r="E26" s="15">
        <v>4.4463364862084198</v>
      </c>
      <c r="F26" s="15">
        <f t="shared" si="1"/>
        <v>16.085037810211581</v>
      </c>
      <c r="G26" s="15">
        <v>39.219936234000002</v>
      </c>
      <c r="T26" s="9"/>
    </row>
    <row r="27" spans="1:28" x14ac:dyDescent="0.25">
      <c r="A27" s="26">
        <v>2006</v>
      </c>
      <c r="B27" s="15">
        <v>14.8</v>
      </c>
      <c r="C27" s="15">
        <v>4.2</v>
      </c>
      <c r="D27" s="15">
        <v>7.1030574060699996</v>
      </c>
      <c r="E27" s="15">
        <v>4.5507623777269801</v>
      </c>
      <c r="F27" s="15">
        <f t="shared" si="1"/>
        <v>18.620485038203014</v>
      </c>
      <c r="G27" s="15">
        <v>49.274304821999998</v>
      </c>
      <c r="T27" s="9"/>
    </row>
    <row r="28" spans="1:28" x14ac:dyDescent="0.25">
      <c r="A28" s="26">
        <v>2007</v>
      </c>
      <c r="B28" s="15">
        <v>16.100000000000001</v>
      </c>
      <c r="C28" s="15">
        <v>4</v>
      </c>
      <c r="D28" s="15">
        <v>8.3952038664500002</v>
      </c>
      <c r="E28" s="15">
        <v>4.448575119</v>
      </c>
      <c r="F28" s="15">
        <f t="shared" si="1"/>
        <v>19.956078509549997</v>
      </c>
      <c r="G28" s="15">
        <v>52.899857494999999</v>
      </c>
      <c r="T28" s="9"/>
    </row>
    <row r="29" spans="1:28" x14ac:dyDescent="0.25">
      <c r="A29" s="26">
        <v>2008</v>
      </c>
      <c r="B29" s="15">
        <v>31.9</v>
      </c>
      <c r="C29" s="15">
        <v>4.4000000000000004</v>
      </c>
      <c r="D29" s="15">
        <v>5.7016392150100002</v>
      </c>
      <c r="E29" s="15">
        <v>8.1574775160000002</v>
      </c>
      <c r="F29" s="15">
        <f t="shared" si="1"/>
        <v>22.216983674990008</v>
      </c>
      <c r="G29" s="15">
        <v>72.376100406000006</v>
      </c>
      <c r="T29" s="9"/>
    </row>
    <row r="30" spans="1:28" x14ac:dyDescent="0.25">
      <c r="A30" s="26">
        <v>2009</v>
      </c>
      <c r="B30" s="15">
        <v>28.1</v>
      </c>
      <c r="C30" s="15">
        <v>5.8</v>
      </c>
      <c r="D30" s="15">
        <v>4.8240298109400008</v>
      </c>
      <c r="E30" s="15">
        <v>6.3207449909999998</v>
      </c>
      <c r="F30" s="15">
        <f t="shared" si="1"/>
        <v>16.203504655060001</v>
      </c>
      <c r="G30" s="15">
        <v>61.248279457000002</v>
      </c>
      <c r="T30" s="9"/>
    </row>
    <row r="31" spans="1:28" x14ac:dyDescent="0.25">
      <c r="A31" s="26">
        <v>2010</v>
      </c>
      <c r="B31" s="15">
        <v>50.3</v>
      </c>
      <c r="C31" s="15">
        <v>7.8</v>
      </c>
      <c r="D31" s="15">
        <v>6.5399724448900001</v>
      </c>
      <c r="E31" s="15">
        <v>8.7546824740000009</v>
      </c>
      <c r="F31" s="15">
        <f t="shared" si="1"/>
        <v>19.835332900110004</v>
      </c>
      <c r="G31" s="15">
        <v>93.229987819000002</v>
      </c>
      <c r="N31" s="153"/>
      <c r="O31" s="153"/>
      <c r="P31" s="153"/>
      <c r="Q31" s="153"/>
      <c r="T31" s="9"/>
      <c r="V31" s="142"/>
      <c r="W31" s="153"/>
      <c r="X31" s="153"/>
      <c r="Y31" s="153"/>
      <c r="Z31" s="153"/>
      <c r="AA31" s="142"/>
      <c r="AB31" s="142"/>
    </row>
    <row r="32" spans="1:28" x14ac:dyDescent="0.25">
      <c r="A32" s="26">
        <v>2011</v>
      </c>
      <c r="B32" s="15">
        <v>62.9</v>
      </c>
      <c r="C32" s="15">
        <v>8.8000000000000007</v>
      </c>
      <c r="D32" s="15">
        <v>5.3921263991599995</v>
      </c>
      <c r="E32" s="15">
        <v>8.5520712840000002</v>
      </c>
      <c r="F32" s="15">
        <f t="shared" si="1"/>
        <v>20.930292642840001</v>
      </c>
      <c r="G32" s="15">
        <v>106.574490326</v>
      </c>
      <c r="N32" s="153"/>
      <c r="O32" s="153"/>
      <c r="P32" s="153"/>
      <c r="Q32" s="153"/>
      <c r="T32" s="9"/>
      <c r="V32" s="142"/>
      <c r="W32" s="153"/>
      <c r="X32" s="153"/>
      <c r="Y32" s="153"/>
      <c r="Z32" s="153"/>
      <c r="AA32" s="142"/>
      <c r="AB32" s="142"/>
    </row>
    <row r="33" spans="1:28" x14ac:dyDescent="0.25">
      <c r="A33" s="26">
        <v>2012</v>
      </c>
      <c r="B33" s="15">
        <v>52.8</v>
      </c>
      <c r="C33" s="15">
        <v>9.4</v>
      </c>
      <c r="D33" s="15">
        <v>5.4892833507900001</v>
      </c>
      <c r="E33" s="15">
        <v>11.271620674999999</v>
      </c>
      <c r="F33" s="15">
        <f t="shared" si="1"/>
        <v>19.949245737210013</v>
      </c>
      <c r="G33" s="15">
        <v>98.910149763000007</v>
      </c>
      <c r="M33" s="142"/>
      <c r="N33" s="153"/>
      <c r="O33" s="153"/>
      <c r="P33" s="153"/>
      <c r="Q33" s="153"/>
      <c r="T33" s="9"/>
      <c r="V33" s="142"/>
      <c r="W33" s="153"/>
      <c r="X33" s="153"/>
      <c r="Y33" s="153"/>
      <c r="Z33" s="153"/>
      <c r="AA33" s="142"/>
      <c r="AB33" s="142"/>
    </row>
    <row r="34" spans="1:28" x14ac:dyDescent="0.25">
      <c r="A34" s="26">
        <v>2013</v>
      </c>
      <c r="B34" s="15">
        <v>71.099999999999994</v>
      </c>
      <c r="C34" s="15">
        <v>8.6999999999999993</v>
      </c>
      <c r="D34" s="15">
        <v>5.2143603760000001</v>
      </c>
      <c r="E34" s="15">
        <v>13.287960818</v>
      </c>
      <c r="F34" s="15">
        <f t="shared" si="1"/>
        <v>18.320723970000003</v>
      </c>
      <c r="G34" s="15">
        <v>116.623045164</v>
      </c>
      <c r="M34" s="142"/>
      <c r="N34" s="153"/>
      <c r="O34" s="153"/>
      <c r="P34" s="153"/>
      <c r="Q34" s="153"/>
      <c r="T34" s="9"/>
      <c r="V34" s="142"/>
      <c r="W34" s="153"/>
      <c r="X34" s="153"/>
      <c r="Y34" s="153"/>
      <c r="Z34" s="153"/>
      <c r="AA34" s="142"/>
      <c r="AB34" s="142"/>
    </row>
    <row r="35" spans="1:28" x14ac:dyDescent="0.25">
      <c r="A35" s="26">
        <v>2014</v>
      </c>
      <c r="B35" s="15">
        <v>65.099999999999994</v>
      </c>
      <c r="C35" s="15">
        <v>8.8000000000000007</v>
      </c>
      <c r="D35" s="15">
        <v>5.8159303280000003</v>
      </c>
      <c r="E35" s="15">
        <v>15.487317251</v>
      </c>
      <c r="F35" s="15">
        <f t="shared" si="1"/>
        <v>17.591529332000007</v>
      </c>
      <c r="G35" s="15">
        <v>112.794776911</v>
      </c>
      <c r="M35" s="142"/>
      <c r="N35" s="153"/>
      <c r="O35" s="153"/>
      <c r="P35" s="153"/>
      <c r="Q35" s="153"/>
      <c r="T35" s="9"/>
      <c r="V35" s="142"/>
      <c r="W35" s="153"/>
      <c r="X35" s="153"/>
      <c r="Y35" s="153"/>
      <c r="Z35" s="153"/>
      <c r="AA35" s="142"/>
      <c r="AB35" s="142"/>
    </row>
    <row r="36" spans="1:28" x14ac:dyDescent="0.25">
      <c r="A36" s="26">
        <v>2015</v>
      </c>
      <c r="B36" s="15">
        <v>49.6</v>
      </c>
      <c r="C36" s="15">
        <v>9.6</v>
      </c>
      <c r="D36" s="15">
        <v>4.2412918889999993</v>
      </c>
      <c r="E36" s="15">
        <v>11.554349753</v>
      </c>
      <c r="F36" s="15">
        <f t="shared" si="1"/>
        <v>16.297895215000004</v>
      </c>
      <c r="G36" s="15">
        <v>91.293536857000007</v>
      </c>
      <c r="M36" s="142"/>
      <c r="N36" s="153"/>
      <c r="O36" s="153"/>
      <c r="P36" s="153"/>
      <c r="Q36" s="153"/>
      <c r="T36" s="9"/>
      <c r="V36" s="142"/>
      <c r="W36" s="153"/>
      <c r="X36" s="153"/>
      <c r="Y36" s="153"/>
      <c r="Z36" s="153"/>
      <c r="AA36" s="142"/>
      <c r="AB36" s="142"/>
    </row>
    <row r="37" spans="1:28" x14ac:dyDescent="0.25">
      <c r="A37" s="26">
        <v>2016</v>
      </c>
      <c r="B37" s="15">
        <v>55.6</v>
      </c>
      <c r="C37" s="15">
        <v>10.6</v>
      </c>
      <c r="D37" s="15">
        <v>3.9467996940000001</v>
      </c>
      <c r="E37" s="15">
        <v>10.620614121999999</v>
      </c>
      <c r="F37" s="15">
        <f t="shared" si="1"/>
        <v>13.338989319999996</v>
      </c>
      <c r="G37" s="15">
        <v>94.106403135999997</v>
      </c>
      <c r="M37" s="142"/>
      <c r="N37" s="153"/>
      <c r="O37" s="153"/>
      <c r="P37" s="153"/>
      <c r="Q37" s="153"/>
      <c r="T37" s="9"/>
      <c r="V37" s="142"/>
      <c r="W37" s="153"/>
      <c r="X37" s="153"/>
      <c r="Y37" s="153"/>
      <c r="Z37" s="153"/>
      <c r="AA37" s="142"/>
      <c r="AB37" s="142"/>
    </row>
    <row r="38" spans="1:28" x14ac:dyDescent="0.25">
      <c r="A38" s="26">
        <v>2017</v>
      </c>
      <c r="B38" s="15">
        <v>63.8</v>
      </c>
      <c r="C38" s="15">
        <v>11.1</v>
      </c>
      <c r="D38" s="15">
        <v>5.1014991790000002</v>
      </c>
      <c r="E38" s="15">
        <v>14.989360186000001</v>
      </c>
      <c r="F38" s="15">
        <f t="shared" si="1"/>
        <v>15.181659446000003</v>
      </c>
      <c r="G38" s="15">
        <v>110.172518811</v>
      </c>
      <c r="M38" s="142"/>
      <c r="N38" s="153"/>
      <c r="O38" s="153"/>
      <c r="P38" s="153"/>
      <c r="Q38" s="153"/>
      <c r="T38" s="9"/>
      <c r="V38" s="142"/>
      <c r="W38" s="153"/>
      <c r="X38" s="153"/>
      <c r="Y38" s="153"/>
      <c r="Z38" s="153"/>
      <c r="AA38" s="142"/>
      <c r="AB38" s="142"/>
    </row>
    <row r="39" spans="1:28" x14ac:dyDescent="0.25">
      <c r="A39" s="26">
        <v>2018</v>
      </c>
      <c r="B39" s="15">
        <v>65.8</v>
      </c>
      <c r="C39" s="15">
        <v>11.5</v>
      </c>
      <c r="D39" s="15">
        <v>7.148109721</v>
      </c>
      <c r="E39" s="15">
        <v>27.586900678999999</v>
      </c>
      <c r="F39" s="15">
        <f t="shared" si="1"/>
        <v>18.706472324000014</v>
      </c>
      <c r="G39" s="15">
        <v>130.74148272400001</v>
      </c>
      <c r="M39" s="142"/>
      <c r="N39" s="153"/>
      <c r="O39" s="153"/>
      <c r="P39" s="153"/>
      <c r="Q39" s="153"/>
      <c r="T39" s="9"/>
      <c r="V39" s="142"/>
      <c r="W39" s="153"/>
      <c r="X39" s="153"/>
      <c r="Y39" s="153"/>
      <c r="Z39" s="153"/>
      <c r="AA39" s="142"/>
      <c r="AB39" s="142"/>
    </row>
    <row r="40" spans="1:28" x14ac:dyDescent="0.25">
      <c r="A40" s="26">
        <v>2019</v>
      </c>
      <c r="B40" s="15">
        <v>99.7</v>
      </c>
      <c r="C40" s="15">
        <v>13.8</v>
      </c>
      <c r="D40" s="15">
        <v>6.0756907690000004</v>
      </c>
      <c r="E40" s="15">
        <v>27.579623167000001</v>
      </c>
      <c r="F40" s="15">
        <f t="shared" si="1"/>
        <v>21.702116329999996</v>
      </c>
      <c r="G40" s="15">
        <v>168.85743026599999</v>
      </c>
      <c r="M40" s="142"/>
      <c r="N40" s="153"/>
      <c r="O40" s="153"/>
      <c r="P40" s="153"/>
      <c r="Q40" s="153"/>
      <c r="T40" s="9"/>
      <c r="V40" s="142"/>
      <c r="W40" s="153"/>
      <c r="X40" s="153"/>
      <c r="Y40" s="153"/>
      <c r="Z40" s="153"/>
      <c r="AA40" s="142"/>
      <c r="AB40" s="142"/>
    </row>
    <row r="41" spans="1:28" x14ac:dyDescent="0.25">
      <c r="A41" s="26">
        <v>2020</v>
      </c>
      <c r="B41" s="15">
        <v>118.4</v>
      </c>
      <c r="C41" s="15">
        <v>17.3</v>
      </c>
      <c r="D41" s="15">
        <v>6.0097096040000002</v>
      </c>
      <c r="E41" s="15">
        <v>19.242128119</v>
      </c>
      <c r="F41" s="15">
        <f t="shared" si="1"/>
        <v>15.686861811000007</v>
      </c>
      <c r="G41" s="15">
        <v>176.63869953400001</v>
      </c>
      <c r="M41" s="142"/>
      <c r="N41" s="153"/>
      <c r="O41" s="153"/>
      <c r="P41" s="153"/>
      <c r="Q41" s="153"/>
      <c r="T41" s="9"/>
      <c r="V41" s="142"/>
      <c r="W41" s="153"/>
      <c r="X41" s="153"/>
      <c r="Y41" s="153"/>
      <c r="Z41" s="153"/>
      <c r="AA41" s="142"/>
      <c r="AB41" s="142"/>
    </row>
    <row r="42" spans="1:28" x14ac:dyDescent="0.25">
      <c r="A42" s="26">
        <v>2021</v>
      </c>
      <c r="B42" s="15">
        <v>157.80000000000001</v>
      </c>
      <c r="C42" s="15">
        <v>16</v>
      </c>
      <c r="D42" s="15">
        <v>9.5889727006500003</v>
      </c>
      <c r="E42" s="15">
        <v>27.052422056000001</v>
      </c>
      <c r="F42" s="15">
        <f t="shared" si="1"/>
        <v>20.559612167349979</v>
      </c>
      <c r="G42" s="15">
        <v>231.001006924</v>
      </c>
      <c r="M42" s="142"/>
      <c r="N42" s="153"/>
      <c r="O42" s="153"/>
      <c r="P42" s="153"/>
      <c r="Q42" s="153"/>
      <c r="T42" s="9"/>
      <c r="V42" s="142"/>
      <c r="W42" s="153"/>
      <c r="X42" s="153"/>
      <c r="Y42" s="153"/>
      <c r="Z42" s="153"/>
      <c r="AA42" s="142"/>
      <c r="AB42" s="142"/>
    </row>
    <row r="43" spans="1:28" x14ac:dyDescent="0.25">
      <c r="A43" s="26">
        <v>2022</v>
      </c>
      <c r="B43" s="15">
        <v>127.5</v>
      </c>
      <c r="C43" s="15">
        <v>17.899999999999999</v>
      </c>
      <c r="D43" s="15">
        <v>26.090252838999998</v>
      </c>
      <c r="E43" s="15">
        <v>54.511850324999997</v>
      </c>
      <c r="F43" s="15">
        <f t="shared" si="1"/>
        <v>25.968804133999981</v>
      </c>
      <c r="G43" s="15">
        <v>251.97090729799999</v>
      </c>
      <c r="M43" s="142"/>
      <c r="N43" s="153"/>
      <c r="O43" s="153"/>
      <c r="P43" s="153"/>
      <c r="Q43" s="153"/>
      <c r="T43" s="9"/>
      <c r="V43" s="142"/>
      <c r="W43" s="153"/>
      <c r="X43" s="153"/>
      <c r="Y43" s="153"/>
      <c r="Z43" s="153"/>
      <c r="AA43" s="142"/>
      <c r="AB43" s="142"/>
    </row>
    <row r="44" spans="1:28" x14ac:dyDescent="0.25">
      <c r="A44" s="26">
        <v>2023</v>
      </c>
      <c r="B44" s="15">
        <v>139.1</v>
      </c>
      <c r="C44" s="15">
        <v>19.899999999999999</v>
      </c>
      <c r="D44" s="15">
        <v>22.305658986563397</v>
      </c>
      <c r="E44" s="15">
        <v>42.300119314</v>
      </c>
      <c r="F44" s="15">
        <f t="shared" si="1"/>
        <v>23.9590900854366</v>
      </c>
      <c r="G44" s="15">
        <v>247.564868386</v>
      </c>
      <c r="M44" s="142"/>
      <c r="N44" s="153"/>
      <c r="O44" s="153"/>
      <c r="P44" s="153"/>
      <c r="Q44" s="153"/>
      <c r="T44" s="9"/>
      <c r="V44" s="142"/>
      <c r="W44" s="153"/>
      <c r="X44" s="153"/>
      <c r="Y44" s="153"/>
      <c r="Z44" s="153"/>
      <c r="AA44" s="142"/>
      <c r="AB44" s="142"/>
    </row>
    <row r="45" spans="1:28" x14ac:dyDescent="0.25">
      <c r="B45" s="19"/>
      <c r="C45" s="19"/>
      <c r="D45" s="19"/>
      <c r="E45" s="19"/>
      <c r="F45" s="19"/>
      <c r="G45" s="19"/>
      <c r="M45" s="142"/>
      <c r="N45" s="153"/>
      <c r="O45" s="153"/>
      <c r="P45" s="153"/>
      <c r="Q45" s="153"/>
      <c r="T45" s="9"/>
      <c r="V45" s="142"/>
      <c r="W45" s="153"/>
      <c r="X45" s="153"/>
      <c r="Y45" s="153"/>
      <c r="Z45" s="153"/>
      <c r="AA45" s="142"/>
      <c r="AB45" s="142"/>
    </row>
    <row r="46" spans="1:28" x14ac:dyDescent="0.25">
      <c r="A46" s="46" t="s">
        <v>459</v>
      </c>
      <c r="M46" s="142"/>
      <c r="N46" s="153"/>
      <c r="O46" s="153"/>
      <c r="P46" s="153"/>
      <c r="Q46" s="153"/>
      <c r="T46" s="9"/>
      <c r="V46" s="142"/>
      <c r="W46" s="153"/>
      <c r="X46" s="153"/>
      <c r="Y46" s="153"/>
      <c r="Z46" s="153"/>
      <c r="AA46" s="142"/>
      <c r="AB46" s="142"/>
    </row>
    <row r="47" spans="1:28" x14ac:dyDescent="0.25">
      <c r="A47" s="37" t="s">
        <v>659</v>
      </c>
      <c r="M47" s="142"/>
      <c r="N47" s="153"/>
      <c r="O47" s="153"/>
      <c r="P47" s="153"/>
      <c r="Q47" s="153"/>
      <c r="T47" s="9"/>
      <c r="V47" s="142"/>
      <c r="W47" s="153"/>
      <c r="X47" s="153"/>
      <c r="Y47" s="153"/>
      <c r="Z47" s="153"/>
      <c r="AA47" s="142"/>
      <c r="AB47" s="142"/>
    </row>
    <row r="48" spans="1:28" s="142" customFormat="1" x14ac:dyDescent="0.25">
      <c r="A48" s="142" t="s">
        <v>824</v>
      </c>
      <c r="N48" s="153"/>
      <c r="O48" s="153"/>
      <c r="P48" s="153"/>
      <c r="Q48" s="153"/>
      <c r="T48" s="9"/>
      <c r="W48" s="153"/>
      <c r="X48" s="153"/>
      <c r="Y48" s="153"/>
      <c r="Z48" s="153"/>
    </row>
    <row r="49" spans="1:28" x14ac:dyDescent="0.25">
      <c r="M49" s="142"/>
      <c r="N49" s="153"/>
      <c r="O49" s="153"/>
      <c r="P49" s="153"/>
      <c r="Q49" s="153"/>
      <c r="T49" s="9"/>
      <c r="V49" s="142"/>
      <c r="W49" s="153"/>
      <c r="X49" s="153"/>
      <c r="Y49" s="153"/>
      <c r="Z49" s="153"/>
      <c r="AA49" s="142"/>
      <c r="AB49" s="142"/>
    </row>
    <row r="50" spans="1:28" x14ac:dyDescent="0.25">
      <c r="A50" s="46" t="s">
        <v>455</v>
      </c>
      <c r="M50" s="142"/>
      <c r="N50" s="153"/>
      <c r="O50" s="153"/>
      <c r="P50" s="153"/>
      <c r="Q50" s="153"/>
      <c r="R50" s="153"/>
      <c r="S50" s="153"/>
      <c r="T50" s="9"/>
      <c r="V50" s="142"/>
      <c r="W50" s="153"/>
      <c r="X50" s="153"/>
      <c r="Y50" s="153"/>
      <c r="Z50" s="153"/>
      <c r="AA50" s="142"/>
      <c r="AB50" s="142"/>
    </row>
    <row r="51" spans="1:28" s="142" customFormat="1" x14ac:dyDescent="0.25">
      <c r="A51" s="46"/>
      <c r="N51" s="153"/>
      <c r="O51" s="153"/>
      <c r="P51" s="153"/>
      <c r="Q51" s="153"/>
      <c r="R51" s="153"/>
      <c r="S51" s="153"/>
      <c r="T51" s="9"/>
      <c r="W51" s="153"/>
      <c r="X51" s="153"/>
      <c r="Y51" s="153"/>
      <c r="Z51" s="153"/>
    </row>
    <row r="52" spans="1:28" s="142" customFormat="1" ht="30" x14ac:dyDescent="0.25">
      <c r="A52" s="46"/>
      <c r="B52" s="93" t="s">
        <v>52</v>
      </c>
      <c r="C52" s="93" t="s">
        <v>278</v>
      </c>
      <c r="D52" s="149" t="s">
        <v>660</v>
      </c>
      <c r="E52" s="149" t="s">
        <v>660</v>
      </c>
      <c r="F52" s="93" t="s">
        <v>277</v>
      </c>
      <c r="M52" s="37"/>
      <c r="N52" s="37"/>
      <c r="O52" s="37"/>
      <c r="P52" s="37"/>
      <c r="Q52" s="37"/>
      <c r="R52" s="37"/>
      <c r="S52" s="37"/>
      <c r="T52" s="37"/>
      <c r="V52" s="37"/>
      <c r="W52" s="37"/>
      <c r="X52" s="37"/>
      <c r="Y52" s="37"/>
      <c r="Z52" s="37"/>
      <c r="AA52" s="37"/>
      <c r="AB52" s="37"/>
    </row>
    <row r="53" spans="1:28" s="142" customFormat="1" ht="30" x14ac:dyDescent="0.25">
      <c r="A53" s="46"/>
      <c r="B53" s="93" t="s">
        <v>661</v>
      </c>
      <c r="C53" s="93" t="s">
        <v>662</v>
      </c>
      <c r="D53" s="149" t="s">
        <v>507</v>
      </c>
      <c r="E53" s="149" t="s">
        <v>663</v>
      </c>
      <c r="F53" s="93" t="s">
        <v>661</v>
      </c>
    </row>
    <row r="54" spans="1:28" s="142" customFormat="1" x14ac:dyDescent="0.25">
      <c r="A54" s="26">
        <v>1993</v>
      </c>
      <c r="B54" s="16">
        <v>116.3</v>
      </c>
      <c r="C54" s="16">
        <v>182</v>
      </c>
      <c r="D54" s="16">
        <v>8.3588940000000004E-3</v>
      </c>
      <c r="E54" s="16">
        <v>33.353000000000002</v>
      </c>
      <c r="F54" s="16">
        <v>5.0913419230769197</v>
      </c>
    </row>
    <row r="55" spans="1:28" s="142" customFormat="1" x14ac:dyDescent="0.25">
      <c r="A55" s="26">
        <v>1994</v>
      </c>
      <c r="B55" s="16">
        <v>124.3</v>
      </c>
      <c r="C55" s="16">
        <v>192</v>
      </c>
      <c r="D55" s="16">
        <v>1.1246613000000001E-2</v>
      </c>
      <c r="E55" s="16">
        <v>61.707999999999998</v>
      </c>
      <c r="F55" s="16">
        <v>6.4453176923076896</v>
      </c>
    </row>
    <row r="56" spans="1:28" s="142" customFormat="1" x14ac:dyDescent="0.25">
      <c r="A56" s="26">
        <v>1995</v>
      </c>
      <c r="B56" s="16">
        <v>136</v>
      </c>
      <c r="C56" s="16">
        <v>189.7</v>
      </c>
      <c r="D56" s="16">
        <v>1.2019363999999999E-2</v>
      </c>
      <c r="E56" s="16">
        <v>80.135000000000005</v>
      </c>
      <c r="F56" s="16">
        <v>7.21811851923077</v>
      </c>
    </row>
    <row r="57" spans="1:28" s="142" customFormat="1" x14ac:dyDescent="0.25">
      <c r="A57" s="26">
        <v>1996</v>
      </c>
      <c r="B57" s="16">
        <v>133.69999999999999</v>
      </c>
      <c r="C57" s="16">
        <v>221</v>
      </c>
      <c r="D57" s="16">
        <v>1.8289944999999998E-2</v>
      </c>
      <c r="E57" s="16">
        <v>139.28700000000001</v>
      </c>
      <c r="F57" s="16">
        <v>7.2658550000000002</v>
      </c>
    </row>
    <row r="58" spans="1:28" s="142" customFormat="1" x14ac:dyDescent="0.25">
      <c r="A58" s="26">
        <v>1997</v>
      </c>
      <c r="B58" s="16">
        <v>151.69999999999999</v>
      </c>
      <c r="C58" s="16">
        <v>238</v>
      </c>
      <c r="D58" s="16">
        <v>1.0701568E-2</v>
      </c>
      <c r="E58" s="16">
        <v>56.567</v>
      </c>
      <c r="F58" s="16">
        <v>7.2521399999999998</v>
      </c>
    </row>
    <row r="59" spans="1:28" s="142" customFormat="1" x14ac:dyDescent="0.25">
      <c r="A59" s="26">
        <v>1998</v>
      </c>
      <c r="B59" s="16">
        <v>143.80000000000001</v>
      </c>
      <c r="C59" s="16">
        <v>231</v>
      </c>
      <c r="D59" s="16">
        <v>1.0243876000000001E-2</v>
      </c>
      <c r="E59" s="16">
        <v>42.337000000000003</v>
      </c>
      <c r="F59" s="16">
        <v>7.4606942307692297</v>
      </c>
    </row>
    <row r="60" spans="1:28" s="142" customFormat="1" x14ac:dyDescent="0.25">
      <c r="A60" s="26">
        <v>1999</v>
      </c>
      <c r="B60" s="16">
        <v>143</v>
      </c>
      <c r="C60" s="16">
        <v>212</v>
      </c>
      <c r="D60" s="16">
        <v>1.0886636999999999E-2</v>
      </c>
      <c r="E60" s="154">
        <v>54.023000000000003</v>
      </c>
      <c r="F60" s="16">
        <v>7.4496471923076903</v>
      </c>
    </row>
    <row r="61" spans="1:28" s="142" customFormat="1" x14ac:dyDescent="0.25">
      <c r="A61" s="26">
        <v>2000</v>
      </c>
      <c r="B61" s="16">
        <v>159</v>
      </c>
      <c r="C61" s="16">
        <v>199.4</v>
      </c>
      <c r="D61" s="16">
        <v>1.4448602E-2</v>
      </c>
      <c r="E61" s="154">
        <v>65.504000000000005</v>
      </c>
      <c r="F61" s="16">
        <v>7.4156180769230797</v>
      </c>
    </row>
    <row r="62" spans="1:28" s="142" customFormat="1" x14ac:dyDescent="0.25">
      <c r="A62" s="26">
        <v>2001</v>
      </c>
      <c r="B62" s="16">
        <v>166</v>
      </c>
      <c r="C62" s="16">
        <v>192</v>
      </c>
      <c r="D62" s="16" t="s">
        <v>664</v>
      </c>
      <c r="E62" s="154">
        <v>79.858999999999995</v>
      </c>
      <c r="F62" s="16">
        <v>7.4916595384615396</v>
      </c>
    </row>
    <row r="63" spans="1:28" s="142" customFormat="1" x14ac:dyDescent="0.25">
      <c r="A63" s="26">
        <v>2002</v>
      </c>
      <c r="B63" s="16">
        <v>172</v>
      </c>
      <c r="C63" s="16">
        <v>189</v>
      </c>
      <c r="D63" s="16" t="s">
        <v>664</v>
      </c>
      <c r="E63" s="154">
        <v>79.084999999999994</v>
      </c>
      <c r="F63" s="16">
        <v>7.3722406153846203</v>
      </c>
    </row>
    <row r="64" spans="1:28" s="46" customFormat="1" x14ac:dyDescent="0.25">
      <c r="A64" s="155">
        <v>2003</v>
      </c>
      <c r="B64" s="154">
        <v>195</v>
      </c>
      <c r="C64" s="154">
        <v>188</v>
      </c>
      <c r="D64" s="154" t="s">
        <v>664</v>
      </c>
      <c r="E64" s="154">
        <v>124.41</v>
      </c>
      <c r="F64" s="154">
        <v>7.8513846923076898</v>
      </c>
    </row>
    <row r="65" spans="1:6" s="142" customFormat="1" x14ac:dyDescent="0.25">
      <c r="A65" s="26">
        <v>2004</v>
      </c>
      <c r="B65" s="16">
        <v>214</v>
      </c>
      <c r="C65" s="16">
        <v>179</v>
      </c>
      <c r="D65" s="152">
        <f>24199351/1000000000</f>
        <v>2.4199351000000001E-2</v>
      </c>
      <c r="E65" s="154">
        <v>110.26</v>
      </c>
      <c r="F65" s="16">
        <v>9.2193082852303299</v>
      </c>
    </row>
    <row r="66" spans="1:6" s="142" customFormat="1" x14ac:dyDescent="0.25">
      <c r="A66" s="26">
        <v>2005</v>
      </c>
      <c r="B66" s="16">
        <v>241</v>
      </c>
      <c r="C66" s="16">
        <v>166.58705940999999</v>
      </c>
      <c r="D66" s="14">
        <f>30318279/1000000000</f>
        <v>3.0318279E-2</v>
      </c>
      <c r="E66" s="16">
        <v>173.64</v>
      </c>
      <c r="F66" s="16">
        <v>11.600612</v>
      </c>
    </row>
    <row r="67" spans="1:6" s="142" customFormat="1" x14ac:dyDescent="0.25">
      <c r="A67" s="26">
        <v>2006</v>
      </c>
      <c r="B67" s="16">
        <v>250</v>
      </c>
      <c r="C67" s="16">
        <v>163.34026466</v>
      </c>
      <c r="D67" s="14">
        <f>51784586/1000000000</f>
        <v>5.1784586000000001E-2</v>
      </c>
      <c r="E67" s="16">
        <v>222.1</v>
      </c>
      <c r="F67" s="16">
        <v>11.958780000000001</v>
      </c>
    </row>
    <row r="68" spans="1:6" s="142" customFormat="1" x14ac:dyDescent="0.25">
      <c r="A68" s="26">
        <v>2007</v>
      </c>
      <c r="B68" s="16">
        <v>264</v>
      </c>
      <c r="C68" s="16">
        <v>151</v>
      </c>
      <c r="D68" s="14">
        <f>67904725/1000000000</f>
        <v>6.7904724999999999E-2</v>
      </c>
      <c r="E68" s="16">
        <v>245.28</v>
      </c>
      <c r="F68" s="16">
        <v>12.375731</v>
      </c>
    </row>
    <row r="69" spans="1:6" s="142" customFormat="1" x14ac:dyDescent="0.25">
      <c r="A69" s="26">
        <v>2008</v>
      </c>
      <c r="B69" s="16">
        <v>306</v>
      </c>
      <c r="C69" s="16">
        <v>132</v>
      </c>
      <c r="D69" s="14">
        <f>73337527/1000000000</f>
        <v>7.3337527E-2</v>
      </c>
      <c r="E69" s="16">
        <v>239.53</v>
      </c>
      <c r="F69" s="16">
        <v>12.381004000000001</v>
      </c>
    </row>
    <row r="70" spans="1:6" s="142" customFormat="1" x14ac:dyDescent="0.25">
      <c r="A70" s="26">
        <v>2009</v>
      </c>
      <c r="B70" s="16">
        <v>356</v>
      </c>
      <c r="C70" s="16">
        <v>146</v>
      </c>
      <c r="D70" s="14">
        <f>71703547/1000000000</f>
        <v>7.1703547000000006E-2</v>
      </c>
      <c r="E70" s="16">
        <v>197.48</v>
      </c>
      <c r="F70" s="16">
        <v>15.252516</v>
      </c>
    </row>
    <row r="71" spans="1:6" s="142" customFormat="1" x14ac:dyDescent="0.25">
      <c r="A71" s="26">
        <v>2010</v>
      </c>
      <c r="B71" s="16">
        <v>394</v>
      </c>
      <c r="C71" s="16">
        <v>183</v>
      </c>
      <c r="D71" s="14">
        <f>92182260/1000000000</f>
        <v>9.2182260000000002E-2</v>
      </c>
      <c r="E71" s="16">
        <v>326.87</v>
      </c>
      <c r="F71" s="16">
        <v>16.527193</v>
      </c>
    </row>
    <row r="72" spans="1:6" s="142" customFormat="1" x14ac:dyDescent="0.25">
      <c r="A72" s="26">
        <v>2011</v>
      </c>
      <c r="B72" s="16">
        <v>427</v>
      </c>
      <c r="C72" s="16">
        <v>180</v>
      </c>
      <c r="D72" s="14">
        <f>117327289/1000000000</f>
        <v>0.117327289</v>
      </c>
      <c r="E72" s="16">
        <v>401.54</v>
      </c>
      <c r="F72" s="16">
        <v>16.554099919234002</v>
      </c>
    </row>
    <row r="73" spans="1:6" s="142" customFormat="1" x14ac:dyDescent="0.25">
      <c r="A73" s="26">
        <v>2012</v>
      </c>
      <c r="B73" s="16">
        <v>478</v>
      </c>
      <c r="C73" s="16">
        <v>181</v>
      </c>
      <c r="D73" s="14">
        <f>162189382/1000000000</f>
        <v>0.16218938199999999</v>
      </c>
      <c r="E73" s="16">
        <v>500.9</v>
      </c>
      <c r="F73" s="16">
        <v>18.260551</v>
      </c>
    </row>
    <row r="74" spans="1:6" s="142" customFormat="1" x14ac:dyDescent="0.25">
      <c r="A74" s="26">
        <v>2013</v>
      </c>
      <c r="B74" s="16">
        <v>545</v>
      </c>
      <c r="C74" s="16">
        <v>187</v>
      </c>
      <c r="D74" s="14">
        <f>169286544/1000000000</f>
        <v>0.16928654400000001</v>
      </c>
      <c r="E74" s="16">
        <v>405.12</v>
      </c>
      <c r="F74" s="16">
        <v>19.220443</v>
      </c>
    </row>
    <row r="75" spans="1:6" s="142" customFormat="1" x14ac:dyDescent="0.25">
      <c r="A75" s="26">
        <v>2014</v>
      </c>
      <c r="B75" s="16">
        <v>686</v>
      </c>
      <c r="C75" s="16">
        <v>195</v>
      </c>
      <c r="D75" s="14">
        <f>2015177762/1000000000</f>
        <v>2.015177762</v>
      </c>
      <c r="E75" s="16">
        <v>444.55</v>
      </c>
      <c r="F75" s="16">
        <v>20.852601</v>
      </c>
    </row>
    <row r="76" spans="1:6" s="142" customFormat="1" x14ac:dyDescent="0.25">
      <c r="A76" s="26">
        <v>2015</v>
      </c>
      <c r="B76" s="16">
        <v>742</v>
      </c>
      <c r="C76" s="16">
        <v>194</v>
      </c>
      <c r="D76" s="14">
        <f>240178272/1000000000</f>
        <v>0.240178272</v>
      </c>
      <c r="E76" s="16">
        <v>439.51</v>
      </c>
      <c r="F76" s="16">
        <v>20.385653000000001</v>
      </c>
    </row>
    <row r="77" spans="1:6" s="142" customFormat="1" x14ac:dyDescent="0.25">
      <c r="A77" s="26">
        <v>2016</v>
      </c>
      <c r="B77" s="16">
        <v>769</v>
      </c>
      <c r="C77" s="16">
        <v>197</v>
      </c>
      <c r="D77" s="14">
        <f>293859642/1000000000</f>
        <v>0.29385964199999998</v>
      </c>
      <c r="E77" s="16">
        <v>522.17999999999995</v>
      </c>
      <c r="F77" s="16">
        <v>23.77465664675</v>
      </c>
    </row>
    <row r="78" spans="1:6" s="142" customFormat="1" x14ac:dyDescent="0.25">
      <c r="A78" s="26">
        <v>2017</v>
      </c>
      <c r="B78" s="16">
        <v>814</v>
      </c>
      <c r="C78" s="16">
        <v>211</v>
      </c>
      <c r="D78" s="14">
        <f>1198528567/1000000000</f>
        <v>1.1985285670000001</v>
      </c>
      <c r="E78" s="16">
        <v>1706.62</v>
      </c>
      <c r="F78" s="16">
        <v>32.729696569624998</v>
      </c>
    </row>
    <row r="79" spans="1:6" s="142" customFormat="1" x14ac:dyDescent="0.25">
      <c r="A79" s="26">
        <v>2018</v>
      </c>
      <c r="B79" s="16">
        <v>814</v>
      </c>
      <c r="C79" s="16">
        <v>211</v>
      </c>
      <c r="D79" s="14">
        <f>1864999283/1000000000</f>
        <v>1.864999283</v>
      </c>
      <c r="E79" s="16">
        <v>1965.91</v>
      </c>
      <c r="F79" s="16">
        <v>44.542484370631598</v>
      </c>
    </row>
    <row r="80" spans="1:6" s="142" customFormat="1" x14ac:dyDescent="0.25">
      <c r="A80" s="26">
        <v>2019</v>
      </c>
      <c r="B80" s="16">
        <v>812</v>
      </c>
      <c r="C80" s="16">
        <v>214</v>
      </c>
      <c r="D80" s="14">
        <f>1317353541/1000000000</f>
        <v>1.3173535409999999</v>
      </c>
      <c r="E80" s="16">
        <v>1588.26</v>
      </c>
      <c r="F80" s="16">
        <v>44.630925049404503</v>
      </c>
    </row>
    <row r="81" spans="1:7" s="142" customFormat="1" x14ac:dyDescent="0.25">
      <c r="A81" s="26">
        <v>2020</v>
      </c>
      <c r="B81" s="16">
        <v>847</v>
      </c>
      <c r="C81" s="16">
        <v>210</v>
      </c>
      <c r="D81" s="14">
        <f>822770815/1000000000</f>
        <v>0.82277081500000004</v>
      </c>
      <c r="E81" s="16">
        <v>1477.09</v>
      </c>
      <c r="F81" s="16">
        <v>44.063943755875002</v>
      </c>
    </row>
    <row r="82" spans="1:7" s="142" customFormat="1" x14ac:dyDescent="0.25">
      <c r="A82" s="26">
        <v>2021</v>
      </c>
      <c r="B82" s="16">
        <v>838</v>
      </c>
      <c r="C82" s="16">
        <v>207</v>
      </c>
      <c r="D82" s="14">
        <f>2687782334/1000000000</f>
        <v>2.687782334</v>
      </c>
      <c r="E82" s="16">
        <v>1966.74</v>
      </c>
      <c r="F82" s="16">
        <v>45.658665373909201</v>
      </c>
    </row>
    <row r="83" spans="1:7" s="142" customFormat="1" x14ac:dyDescent="0.25">
      <c r="A83" s="26">
        <v>2022</v>
      </c>
      <c r="B83" s="16">
        <v>856</v>
      </c>
      <c r="C83" s="16">
        <v>215</v>
      </c>
      <c r="D83" s="14">
        <f>17031181734/1000000000</f>
        <v>17.031181734</v>
      </c>
      <c r="E83" s="16">
        <v>2754.73</v>
      </c>
      <c r="F83" s="16">
        <v>48.608467014604201</v>
      </c>
    </row>
    <row r="84" spans="1:7" s="142" customFormat="1" x14ac:dyDescent="0.25">
      <c r="A84" s="26">
        <v>2023</v>
      </c>
      <c r="B84" s="16">
        <v>860</v>
      </c>
      <c r="C84" s="16">
        <v>211</v>
      </c>
      <c r="D84" s="14">
        <f>15845152373/1000000000</f>
        <v>15.845152372999999</v>
      </c>
      <c r="E84" s="16">
        <v>3295.04</v>
      </c>
      <c r="F84" s="16">
        <v>48.028219391891703</v>
      </c>
    </row>
    <row r="85" spans="1:7" s="142" customFormat="1" x14ac:dyDescent="0.25">
      <c r="A85" s="129"/>
      <c r="D85" s="19"/>
      <c r="E85" s="19"/>
    </row>
    <row r="86" spans="1:7" s="142" customFormat="1" x14ac:dyDescent="0.25">
      <c r="A86" s="129" t="s">
        <v>665</v>
      </c>
      <c r="E86" s="16"/>
    </row>
    <row r="87" spans="1:7" s="142" customFormat="1" x14ac:dyDescent="0.25">
      <c r="A87" s="46"/>
    </row>
    <row r="88" spans="1:7" s="142" customFormat="1" ht="50.25" customHeight="1" x14ac:dyDescent="0.25">
      <c r="A88" s="46"/>
      <c r="B88" s="93"/>
      <c r="C88" s="93"/>
      <c r="D88" s="149"/>
      <c r="E88" s="93"/>
      <c r="F88" s="93"/>
      <c r="G88" s="93"/>
    </row>
    <row r="89" spans="1:7" s="142" customFormat="1" ht="15.75" customHeight="1" x14ac:dyDescent="0.25">
      <c r="A89" s="46"/>
      <c r="B89" s="148"/>
      <c r="C89" s="148"/>
      <c r="D89" s="148"/>
      <c r="E89" s="148"/>
      <c r="F89" s="148"/>
      <c r="G89" s="148"/>
    </row>
    <row r="90" spans="1:7" s="142" customFormat="1" x14ac:dyDescent="0.25">
      <c r="A90" s="129"/>
      <c r="B90" s="152"/>
      <c r="C90" s="152"/>
      <c r="D90" s="152"/>
      <c r="E90" s="152"/>
      <c r="F90" s="152"/>
      <c r="G90" s="152"/>
    </row>
    <row r="91" spans="1:7" s="142" customFormat="1" x14ac:dyDescent="0.25">
      <c r="A91" s="129"/>
      <c r="B91" s="152"/>
      <c r="C91" s="152"/>
      <c r="D91" s="152"/>
      <c r="E91" s="152"/>
      <c r="F91" s="152"/>
      <c r="G91" s="152"/>
    </row>
    <row r="92" spans="1:7" s="142" customFormat="1" x14ac:dyDescent="0.25">
      <c r="A92" s="129"/>
      <c r="B92" s="152"/>
      <c r="C92" s="152"/>
      <c r="D92" s="152"/>
      <c r="E92" s="152"/>
      <c r="F92" s="152"/>
      <c r="G92" s="152"/>
    </row>
    <row r="93" spans="1:7" s="142" customFormat="1" x14ac:dyDescent="0.25">
      <c r="A93" s="129"/>
      <c r="B93" s="152"/>
      <c r="C93" s="152"/>
      <c r="D93" s="152"/>
      <c r="E93" s="152"/>
      <c r="F93" s="152"/>
      <c r="G93" s="152"/>
    </row>
    <row r="94" spans="1:7" s="142" customFormat="1" x14ac:dyDescent="0.25">
      <c r="A94" s="129"/>
      <c r="B94" s="152"/>
      <c r="C94" s="152"/>
      <c r="D94" s="152"/>
      <c r="E94" s="152"/>
      <c r="F94" s="152"/>
      <c r="G94" s="152"/>
    </row>
    <row r="95" spans="1:7" s="142" customFormat="1" x14ac:dyDescent="0.25">
      <c r="A95" s="129"/>
      <c r="B95" s="152"/>
      <c r="C95" s="152"/>
      <c r="D95" s="152"/>
      <c r="E95" s="152"/>
      <c r="F95" s="152"/>
      <c r="G95" s="152"/>
    </row>
    <row r="96" spans="1:7" s="142" customFormat="1" x14ac:dyDescent="0.25">
      <c r="A96" s="129"/>
      <c r="B96" s="152"/>
      <c r="C96" s="152"/>
      <c r="D96" s="152"/>
      <c r="E96" s="152"/>
      <c r="F96" s="152"/>
      <c r="G96" s="152"/>
    </row>
    <row r="97" spans="1:7" s="142" customFormat="1" x14ac:dyDescent="0.25">
      <c r="A97" s="129"/>
      <c r="B97" s="152"/>
      <c r="C97" s="152"/>
      <c r="D97" s="152"/>
      <c r="E97" s="152"/>
      <c r="F97" s="152"/>
      <c r="G97" s="152"/>
    </row>
    <row r="98" spans="1:7" s="142" customFormat="1" x14ac:dyDescent="0.25">
      <c r="A98" s="129"/>
      <c r="B98" s="152"/>
      <c r="C98" s="152"/>
      <c r="D98" s="152"/>
      <c r="E98" s="152"/>
      <c r="F98" s="152"/>
      <c r="G98" s="152"/>
    </row>
    <row r="99" spans="1:7" s="142" customFormat="1" x14ac:dyDescent="0.25">
      <c r="A99" s="129"/>
      <c r="B99" s="152"/>
      <c r="C99" s="152"/>
      <c r="D99" s="152"/>
      <c r="E99" s="152"/>
      <c r="F99" s="152"/>
      <c r="G99" s="152"/>
    </row>
    <row r="100" spans="1:7" s="142" customFormat="1" x14ac:dyDescent="0.25">
      <c r="A100" s="129"/>
      <c r="B100" s="152"/>
      <c r="C100" s="152"/>
      <c r="D100" s="152"/>
      <c r="E100" s="152"/>
      <c r="F100" s="152"/>
      <c r="G100" s="152"/>
    </row>
    <row r="101" spans="1:7" s="142" customFormat="1" x14ac:dyDescent="0.25">
      <c r="A101" s="129"/>
      <c r="B101" s="152"/>
      <c r="C101" s="152"/>
      <c r="D101" s="152"/>
      <c r="E101" s="152"/>
      <c r="F101" s="152"/>
      <c r="G101" s="152"/>
    </row>
    <row r="102" spans="1:7" s="142" customFormat="1" x14ac:dyDescent="0.25">
      <c r="A102" s="129"/>
      <c r="B102" s="152"/>
      <c r="C102" s="152"/>
      <c r="D102" s="152"/>
      <c r="E102" s="152"/>
      <c r="F102" s="152"/>
      <c r="G102" s="152"/>
    </row>
    <row r="103" spans="1:7" s="142" customFormat="1" x14ac:dyDescent="0.25">
      <c r="A103" s="129"/>
      <c r="B103" s="152"/>
      <c r="C103" s="152"/>
      <c r="D103" s="152"/>
      <c r="E103" s="152"/>
      <c r="F103" s="152"/>
      <c r="G103" s="152"/>
    </row>
    <row r="104" spans="1:7" s="142" customFormat="1" x14ac:dyDescent="0.25">
      <c r="A104" s="129"/>
      <c r="B104" s="152"/>
      <c r="C104" s="152"/>
      <c r="D104" s="152"/>
      <c r="E104" s="152"/>
      <c r="F104" s="152"/>
      <c r="G104" s="152"/>
    </row>
    <row r="105" spans="1:7" s="142" customFormat="1" x14ac:dyDescent="0.25">
      <c r="A105" s="129"/>
      <c r="B105" s="152"/>
      <c r="C105" s="152"/>
      <c r="D105" s="152"/>
      <c r="E105" s="152"/>
      <c r="F105" s="152"/>
      <c r="G105" s="152"/>
    </row>
    <row r="106" spans="1:7" s="142" customFormat="1" x14ac:dyDescent="0.25">
      <c r="A106" s="129"/>
      <c r="B106" s="152"/>
      <c r="C106" s="152"/>
      <c r="D106" s="152"/>
      <c r="E106" s="152"/>
      <c r="F106" s="152"/>
      <c r="G106" s="152"/>
    </row>
    <row r="107" spans="1:7" s="142" customFormat="1" x14ac:dyDescent="0.25">
      <c r="A107" s="129"/>
      <c r="B107" s="152"/>
      <c r="C107" s="152"/>
      <c r="D107" s="152"/>
      <c r="E107" s="152"/>
      <c r="F107" s="152"/>
      <c r="G107" s="152"/>
    </row>
    <row r="108" spans="1:7" s="142" customFormat="1" x14ac:dyDescent="0.25">
      <c r="A108" s="129"/>
      <c r="B108" s="152"/>
      <c r="C108" s="152"/>
      <c r="D108" s="152"/>
      <c r="E108" s="152"/>
      <c r="F108" s="152"/>
      <c r="G108" s="152"/>
    </row>
    <row r="109" spans="1:7" s="142" customFormat="1" x14ac:dyDescent="0.25">
      <c r="A109" s="129"/>
      <c r="B109" s="152"/>
      <c r="C109" s="152"/>
      <c r="D109" s="152"/>
      <c r="E109" s="152"/>
      <c r="F109" s="152"/>
      <c r="G109" s="152"/>
    </row>
    <row r="110" spans="1:7" s="142" customFormat="1" x14ac:dyDescent="0.25">
      <c r="A110" s="129"/>
      <c r="B110" s="152"/>
      <c r="C110" s="152"/>
      <c r="D110" s="152"/>
      <c r="E110" s="152"/>
      <c r="F110" s="152"/>
      <c r="G110" s="152"/>
    </row>
    <row r="111" spans="1:7" s="142" customFormat="1" x14ac:dyDescent="0.25">
      <c r="A111" s="129"/>
      <c r="B111" s="152"/>
      <c r="C111" s="152"/>
      <c r="D111" s="152"/>
      <c r="E111" s="152"/>
      <c r="F111" s="152"/>
      <c r="G111" s="152"/>
    </row>
    <row r="112" spans="1:7" s="142" customFormat="1" x14ac:dyDescent="0.25">
      <c r="A112" s="129"/>
      <c r="B112" s="152"/>
      <c r="C112" s="152"/>
      <c r="D112" s="152"/>
      <c r="E112" s="152"/>
      <c r="F112" s="152"/>
      <c r="G112" s="152"/>
    </row>
    <row r="113" spans="1:10" s="142" customFormat="1" x14ac:dyDescent="0.25">
      <c r="A113" s="129"/>
      <c r="B113" s="152"/>
      <c r="C113" s="152"/>
      <c r="D113" s="152"/>
      <c r="E113" s="152"/>
      <c r="F113" s="152"/>
      <c r="G113" s="152"/>
    </row>
    <row r="114" spans="1:10" s="142" customFormat="1" x14ac:dyDescent="0.25">
      <c r="A114" s="129"/>
      <c r="B114" s="152"/>
      <c r="C114" s="152"/>
      <c r="D114" s="152"/>
      <c r="E114" s="152"/>
      <c r="F114" s="152"/>
      <c r="G114" s="152"/>
    </row>
    <row r="115" spans="1:10" s="142" customFormat="1" x14ac:dyDescent="0.25">
      <c r="A115" s="129"/>
      <c r="B115" s="152"/>
      <c r="C115" s="152"/>
      <c r="D115" s="152"/>
      <c r="E115" s="152"/>
      <c r="F115" s="152"/>
      <c r="G115" s="152"/>
    </row>
    <row r="116" spans="1:10" s="142" customFormat="1" x14ac:dyDescent="0.25">
      <c r="A116" s="129"/>
      <c r="B116" s="152"/>
      <c r="C116" s="152"/>
      <c r="D116" s="152"/>
      <c r="E116" s="152"/>
      <c r="F116" s="152"/>
      <c r="G116" s="152"/>
    </row>
    <row r="117" spans="1:10" s="142" customFormat="1" x14ac:dyDescent="0.25">
      <c r="A117" s="129"/>
      <c r="B117" s="152"/>
      <c r="C117" s="152"/>
      <c r="D117" s="152"/>
      <c r="E117" s="152"/>
      <c r="F117" s="152"/>
      <c r="G117" s="152"/>
    </row>
    <row r="118" spans="1:10" s="142" customFormat="1" x14ac:dyDescent="0.25">
      <c r="A118" s="129"/>
      <c r="B118" s="152"/>
      <c r="C118" s="152"/>
      <c r="D118" s="152"/>
      <c r="E118" s="152"/>
      <c r="F118" s="152"/>
      <c r="G118" s="152"/>
    </row>
    <row r="119" spans="1:10" s="142" customFormat="1" x14ac:dyDescent="0.25">
      <c r="A119" s="129"/>
      <c r="B119" s="152"/>
      <c r="C119" s="152"/>
      <c r="D119" s="152"/>
      <c r="E119" s="152"/>
      <c r="F119" s="152"/>
      <c r="G119" s="152"/>
    </row>
    <row r="120" spans="1:10" s="142" customFormat="1" x14ac:dyDescent="0.25">
      <c r="A120" s="129"/>
      <c r="B120" s="152"/>
      <c r="C120" s="152"/>
      <c r="D120" s="152"/>
      <c r="E120" s="152"/>
      <c r="F120" s="152"/>
      <c r="G120" s="152"/>
    </row>
    <row r="121" spans="1:10" s="142" customFormat="1" x14ac:dyDescent="0.25">
      <c r="A121" s="46"/>
    </row>
    <row r="122" spans="1:10" s="142" customFormat="1" x14ac:dyDescent="0.25">
      <c r="A122" s="46"/>
    </row>
    <row r="123" spans="1:10" s="142" customFormat="1" x14ac:dyDescent="0.25"/>
    <row r="124" spans="1:10" s="142" customFormat="1" x14ac:dyDescent="0.25">
      <c r="A124" s="46"/>
    </row>
    <row r="125" spans="1:10" x14ac:dyDescent="0.25">
      <c r="B125" s="91"/>
      <c r="C125" s="91"/>
      <c r="D125" s="91"/>
      <c r="E125" s="91"/>
      <c r="F125" s="91"/>
      <c r="G125" s="78"/>
      <c r="H125" s="78"/>
      <c r="I125" s="78"/>
      <c r="J125" s="78"/>
    </row>
    <row r="126" spans="1:10" x14ac:dyDescent="0.25">
      <c r="B126" s="77"/>
      <c r="C126" s="77"/>
      <c r="D126" s="77"/>
      <c r="E126" s="77"/>
      <c r="F126" s="77"/>
      <c r="G126" s="77"/>
      <c r="H126" s="77"/>
      <c r="I126" s="77"/>
      <c r="J126" s="77"/>
    </row>
    <row r="127" spans="1:10" x14ac:dyDescent="0.25">
      <c r="A127" s="26"/>
      <c r="B127" s="7"/>
      <c r="C127" s="7"/>
      <c r="D127" s="7"/>
      <c r="E127" s="7"/>
      <c r="F127" s="7"/>
    </row>
    <row r="128" spans="1:10" x14ac:dyDescent="0.25">
      <c r="A128" s="26"/>
      <c r="B128" s="7"/>
      <c r="C128" s="7"/>
      <c r="D128" s="7"/>
      <c r="E128" s="7"/>
      <c r="F128" s="7"/>
    </row>
    <row r="129" spans="1:6" x14ac:dyDescent="0.25">
      <c r="A129" s="26"/>
      <c r="B129" s="7"/>
      <c r="C129" s="7"/>
      <c r="D129" s="7"/>
      <c r="E129" s="7"/>
      <c r="F129" s="7"/>
    </row>
    <row r="130" spans="1:6" x14ac:dyDescent="0.25">
      <c r="A130" s="26"/>
      <c r="B130" s="7"/>
      <c r="C130" s="7"/>
      <c r="D130" s="7"/>
      <c r="E130" s="7"/>
      <c r="F130" s="7"/>
    </row>
    <row r="131" spans="1:6" x14ac:dyDescent="0.25">
      <c r="A131" s="26"/>
      <c r="B131" s="7"/>
      <c r="C131" s="7"/>
      <c r="D131" s="7"/>
      <c r="E131" s="7"/>
      <c r="F131" s="7"/>
    </row>
    <row r="132" spans="1:6" x14ac:dyDescent="0.25">
      <c r="A132" s="26"/>
      <c r="B132" s="7"/>
      <c r="C132" s="7"/>
      <c r="D132" s="7"/>
      <c r="E132" s="7"/>
      <c r="F132" s="7"/>
    </row>
    <row r="133" spans="1:6" x14ac:dyDescent="0.25">
      <c r="A133" s="26"/>
      <c r="B133" s="7"/>
      <c r="C133" s="7"/>
      <c r="D133" s="7"/>
      <c r="E133" s="7"/>
      <c r="F133" s="7"/>
    </row>
    <row r="134" spans="1:6" x14ac:dyDescent="0.25">
      <c r="A134" s="26"/>
      <c r="B134" s="7"/>
      <c r="C134" s="7"/>
      <c r="D134" s="7"/>
      <c r="E134" s="7"/>
      <c r="F134" s="7"/>
    </row>
    <row r="135" spans="1:6" x14ac:dyDescent="0.25">
      <c r="A135" s="26"/>
      <c r="B135" s="7"/>
      <c r="C135" s="7"/>
      <c r="D135" s="7"/>
      <c r="E135" s="7"/>
      <c r="F135" s="7"/>
    </row>
    <row r="136" spans="1:6" x14ac:dyDescent="0.25">
      <c r="A136" s="26"/>
      <c r="B136" s="7"/>
      <c r="C136" s="7"/>
      <c r="D136" s="7"/>
      <c r="E136" s="7"/>
      <c r="F136" s="7"/>
    </row>
    <row r="137" spans="1:6" x14ac:dyDescent="0.25">
      <c r="A137" s="26"/>
      <c r="B137" s="7"/>
      <c r="C137" s="7"/>
      <c r="D137" s="7"/>
      <c r="E137" s="7"/>
      <c r="F137" s="7"/>
    </row>
    <row r="138" spans="1:6" x14ac:dyDescent="0.25">
      <c r="A138" s="26"/>
      <c r="B138" s="7"/>
      <c r="C138" s="7"/>
      <c r="D138" s="7"/>
      <c r="E138" s="7"/>
      <c r="F138" s="7"/>
    </row>
    <row r="139" spans="1:6" x14ac:dyDescent="0.25">
      <c r="A139" s="26"/>
      <c r="B139" s="7"/>
      <c r="C139" s="7"/>
      <c r="D139" s="7"/>
      <c r="E139" s="7"/>
      <c r="F139" s="7"/>
    </row>
    <row r="140" spans="1:6" x14ac:dyDescent="0.25">
      <c r="A140" s="26"/>
      <c r="B140" s="7"/>
      <c r="C140" s="7"/>
      <c r="D140" s="7"/>
      <c r="E140" s="7"/>
      <c r="F140" s="7"/>
    </row>
    <row r="141" spans="1:6" x14ac:dyDescent="0.25">
      <c r="A141" s="26"/>
      <c r="B141" s="7"/>
      <c r="C141" s="7"/>
      <c r="D141" s="7"/>
      <c r="E141" s="7"/>
      <c r="F141" s="7"/>
    </row>
    <row r="142" spans="1:6" x14ac:dyDescent="0.25">
      <c r="A142" s="26"/>
      <c r="B142" s="7"/>
      <c r="C142" s="7"/>
      <c r="D142" s="7"/>
      <c r="E142" s="7"/>
      <c r="F142" s="7"/>
    </row>
    <row r="143" spans="1:6" x14ac:dyDescent="0.25">
      <c r="A143" s="26"/>
      <c r="B143" s="7"/>
      <c r="C143" s="7"/>
      <c r="D143" s="7"/>
      <c r="E143" s="7"/>
      <c r="F143" s="7"/>
    </row>
    <row r="144" spans="1:6" x14ac:dyDescent="0.25">
      <c r="A144" s="26"/>
      <c r="B144" s="7"/>
      <c r="C144" s="7"/>
      <c r="D144" s="7"/>
      <c r="E144" s="7"/>
      <c r="F144" s="7"/>
    </row>
    <row r="145" spans="1:6" x14ac:dyDescent="0.25">
      <c r="A145" s="26"/>
      <c r="B145" s="7"/>
      <c r="C145" s="7"/>
      <c r="D145" s="7"/>
      <c r="E145" s="7"/>
      <c r="F145" s="7"/>
    </row>
    <row r="146" spans="1:6" x14ac:dyDescent="0.25">
      <c r="A146" s="26"/>
      <c r="B146" s="7"/>
      <c r="C146" s="7"/>
      <c r="D146" s="7"/>
      <c r="E146" s="7"/>
      <c r="F146" s="7"/>
    </row>
    <row r="147" spans="1:6" x14ac:dyDescent="0.25">
      <c r="A147" s="26"/>
      <c r="B147" s="7"/>
      <c r="C147" s="7"/>
      <c r="D147" s="7"/>
      <c r="E147" s="7"/>
      <c r="F147" s="7"/>
    </row>
    <row r="148" spans="1:6" x14ac:dyDescent="0.25">
      <c r="A148" s="26"/>
      <c r="B148" s="7"/>
      <c r="C148" s="7"/>
      <c r="D148" s="7"/>
      <c r="E148" s="7"/>
      <c r="F148" s="7"/>
    </row>
    <row r="149" spans="1:6" x14ac:dyDescent="0.25">
      <c r="A149" s="26"/>
      <c r="B149" s="7"/>
      <c r="C149" s="7"/>
      <c r="D149" s="7"/>
      <c r="E149" s="7"/>
      <c r="F149" s="7"/>
    </row>
    <row r="150" spans="1:6" x14ac:dyDescent="0.25">
      <c r="A150" s="26"/>
      <c r="B150" s="7"/>
      <c r="C150" s="7"/>
      <c r="D150" s="7"/>
      <c r="E150" s="7"/>
      <c r="F150" s="7"/>
    </row>
    <row r="151" spans="1:6" x14ac:dyDescent="0.25">
      <c r="A151" s="26"/>
      <c r="B151" s="7"/>
      <c r="C151" s="7"/>
      <c r="D151" s="7"/>
      <c r="E151" s="7"/>
      <c r="F151" s="7"/>
    </row>
    <row r="152" spans="1:6" x14ac:dyDescent="0.25">
      <c r="A152" s="26"/>
      <c r="B152" s="7"/>
      <c r="C152" s="7"/>
      <c r="D152" s="7"/>
      <c r="E152" s="7"/>
      <c r="F152" s="7"/>
    </row>
    <row r="153" spans="1:6" x14ac:dyDescent="0.25">
      <c r="A153" s="26"/>
      <c r="B153" s="7"/>
      <c r="C153" s="7"/>
      <c r="D153" s="7"/>
      <c r="E153" s="7"/>
      <c r="F153" s="7"/>
    </row>
    <row r="154" spans="1:6" x14ac:dyDescent="0.25">
      <c r="A154" s="26"/>
      <c r="B154" s="7"/>
      <c r="C154" s="7"/>
      <c r="D154" s="7"/>
      <c r="E154" s="7"/>
      <c r="F154" s="7"/>
    </row>
    <row r="155" spans="1:6" x14ac:dyDescent="0.25">
      <c r="A155" s="26"/>
      <c r="B155" s="7"/>
      <c r="C155" s="7"/>
      <c r="D155" s="7"/>
      <c r="E155" s="7"/>
      <c r="F155" s="7"/>
    </row>
    <row r="156" spans="1:6" x14ac:dyDescent="0.25">
      <c r="A156" s="26"/>
      <c r="B156" s="7"/>
      <c r="C156" s="7"/>
      <c r="D156" s="7"/>
      <c r="E156" s="7"/>
      <c r="F156" s="7"/>
    </row>
    <row r="157" spans="1:6" x14ac:dyDescent="0.25">
      <c r="A157" s="26"/>
      <c r="B157" s="7"/>
      <c r="C157" s="7"/>
      <c r="D157" s="7"/>
      <c r="E157" s="7"/>
      <c r="F157" s="7"/>
    </row>
    <row r="159" spans="1:6" x14ac:dyDescent="0.25">
      <c r="A159" s="26"/>
    </row>
  </sheetData>
  <hyperlinks>
    <hyperlink ref="B2" r:id="rId1" display="http://www.dmp.wa.gov.au/Investors/Resource-statistics-1431.aspx" xr:uid="{28F5FA62-7861-41EC-A508-8B12DF8D63CC}"/>
    <hyperlink ref="A9" location="Contents!A1" display="Back to contents" xr:uid="{E6C59D61-55BB-43A3-944E-870ED97FE9AB}"/>
  </hyperlinks>
  <pageMargins left="0.7" right="0.7" top="0.75" bottom="0.75" header="0.3" footer="0.3"/>
  <pageSetup paperSize="9" orientation="portrait" r:id="rId2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8731-027D-49BF-849C-BB01D24ACA24}">
  <sheetPr>
    <tabColor theme="3"/>
  </sheetPr>
  <dimension ref="A1:F53"/>
  <sheetViews>
    <sheetView workbookViewId="0">
      <selection activeCell="A9" sqref="A9"/>
    </sheetView>
  </sheetViews>
  <sheetFormatPr defaultRowHeight="15" x14ac:dyDescent="0.25"/>
  <cols>
    <col min="1" max="1" width="27.140625" customWidth="1"/>
    <col min="2" max="5" width="15.5703125" customWidth="1"/>
    <col min="7" max="7" width="20" bestFit="1" customWidth="1"/>
  </cols>
  <sheetData>
    <row r="1" spans="1:3" s="37" customFormat="1" ht="18.75" x14ac:dyDescent="0.3">
      <c r="A1" s="88" t="s">
        <v>666</v>
      </c>
    </row>
    <row r="2" spans="1:3" s="37" customFormat="1" x14ac:dyDescent="0.25">
      <c r="A2" s="49" t="s">
        <v>364</v>
      </c>
      <c r="B2" s="34" t="s">
        <v>619</v>
      </c>
    </row>
    <row r="3" spans="1:3" s="37" customFormat="1" x14ac:dyDescent="0.25">
      <c r="A3" s="46" t="s">
        <v>492</v>
      </c>
      <c r="B3" s="37" t="s">
        <v>333</v>
      </c>
    </row>
    <row r="4" spans="1:3" s="37" customFormat="1" x14ac:dyDescent="0.25">
      <c r="A4" s="46" t="s">
        <v>333</v>
      </c>
      <c r="B4" s="37" t="s">
        <v>450</v>
      </c>
    </row>
    <row r="5" spans="1:3" s="37" customFormat="1" x14ac:dyDescent="0.25">
      <c r="A5" s="46" t="s">
        <v>456</v>
      </c>
      <c r="B5" s="37" t="s">
        <v>271</v>
      </c>
    </row>
    <row r="6" spans="1:3" s="37" customFormat="1" x14ac:dyDescent="0.25">
      <c r="A6" s="46" t="s">
        <v>269</v>
      </c>
      <c r="B6" s="37" t="s">
        <v>507</v>
      </c>
    </row>
    <row r="7" spans="1:3" s="37" customFormat="1" x14ac:dyDescent="0.25">
      <c r="A7" s="46" t="s">
        <v>270</v>
      </c>
      <c r="B7" s="37" t="s">
        <v>272</v>
      </c>
    </row>
    <row r="8" spans="1:3" s="37" customFormat="1" ht="15.75" x14ac:dyDescent="0.25">
      <c r="A8" s="46" t="s">
        <v>457</v>
      </c>
      <c r="B8" s="26">
        <v>2023</v>
      </c>
      <c r="C8" s="156"/>
    </row>
    <row r="9" spans="1:3" s="37" customFormat="1" x14ac:dyDescent="0.25">
      <c r="A9" s="34" t="s">
        <v>701</v>
      </c>
    </row>
    <row r="10" spans="1:3" s="37" customFormat="1" x14ac:dyDescent="0.25">
      <c r="A10" s="43"/>
    </row>
    <row r="11" spans="1:3" s="37" customFormat="1" x14ac:dyDescent="0.25">
      <c r="A11" s="49" t="s">
        <v>454</v>
      </c>
    </row>
    <row r="12" spans="1:3" x14ac:dyDescent="0.25">
      <c r="A12" s="37" t="s">
        <v>295</v>
      </c>
      <c r="B12" s="14">
        <v>0.29850037099999999</v>
      </c>
    </row>
    <row r="13" spans="1:3" x14ac:dyDescent="0.25">
      <c r="A13" s="37" t="s">
        <v>822</v>
      </c>
      <c r="B13" s="14">
        <v>0.437233961</v>
      </c>
    </row>
    <row r="14" spans="1:3" x14ac:dyDescent="0.25">
      <c r="A14" s="37" t="s">
        <v>328</v>
      </c>
      <c r="B14" s="14">
        <v>0.456172676</v>
      </c>
    </row>
    <row r="15" spans="1:3" x14ac:dyDescent="0.25">
      <c r="A15" s="37" t="s">
        <v>821</v>
      </c>
      <c r="B15" s="14">
        <v>0.46361902476135403</v>
      </c>
    </row>
    <row r="16" spans="1:3" x14ac:dyDescent="0.25">
      <c r="A16" s="37" t="s">
        <v>279</v>
      </c>
      <c r="B16" s="14">
        <v>0.59064039129540602</v>
      </c>
    </row>
    <row r="17" spans="1:3" x14ac:dyDescent="0.25">
      <c r="A17" s="142" t="s">
        <v>296</v>
      </c>
      <c r="B17" s="14">
        <v>0.79021011399999996</v>
      </c>
    </row>
    <row r="18" spans="1:3" x14ac:dyDescent="0.25">
      <c r="A18" s="37" t="s">
        <v>274</v>
      </c>
      <c r="B18" s="14">
        <v>1.2062784259999999</v>
      </c>
    </row>
    <row r="19" spans="1:3" x14ac:dyDescent="0.25">
      <c r="A19" s="37" t="s">
        <v>330</v>
      </c>
      <c r="B19" s="14">
        <v>1.28158192676135</v>
      </c>
    </row>
    <row r="20" spans="1:3" x14ac:dyDescent="0.25">
      <c r="A20" s="37" t="s">
        <v>820</v>
      </c>
      <c r="B20" s="14">
        <v>2.4740485476072696</v>
      </c>
    </row>
    <row r="21" spans="1:3" x14ac:dyDescent="0.25">
      <c r="A21" s="142" t="s">
        <v>327</v>
      </c>
      <c r="B21" s="14">
        <v>2.7538592426016799</v>
      </c>
    </row>
    <row r="22" spans="1:3" x14ac:dyDescent="0.25">
      <c r="A22" s="37" t="s">
        <v>280</v>
      </c>
      <c r="B22" s="14">
        <v>4.6974154349999999</v>
      </c>
    </row>
    <row r="23" spans="1:3" x14ac:dyDescent="0.25">
      <c r="A23" s="37" t="s">
        <v>294</v>
      </c>
      <c r="B23" s="14">
        <v>6.5814648550000001</v>
      </c>
    </row>
    <row r="24" spans="1:3" x14ac:dyDescent="0.25">
      <c r="A24" s="37" t="s">
        <v>276</v>
      </c>
      <c r="B24" s="14">
        <v>7.7843643382544698</v>
      </c>
    </row>
    <row r="25" spans="1:3" x14ac:dyDescent="0.25">
      <c r="A25" s="142" t="s">
        <v>329</v>
      </c>
      <c r="B25" s="152">
        <v>15.845152372563401</v>
      </c>
      <c r="C25" s="142"/>
    </row>
    <row r="26" spans="1:3" x14ac:dyDescent="0.25">
      <c r="A26" s="142" t="s">
        <v>278</v>
      </c>
      <c r="B26" s="14">
        <v>19.890974642</v>
      </c>
    </row>
    <row r="27" spans="1:3" x14ac:dyDescent="0.25">
      <c r="A27" s="37" t="s">
        <v>277</v>
      </c>
      <c r="B27" s="14">
        <v>42.300119314237897</v>
      </c>
    </row>
    <row r="28" spans="1:3" x14ac:dyDescent="0.25">
      <c r="A28" s="37" t="s">
        <v>52</v>
      </c>
      <c r="B28" s="14">
        <v>139.059529575</v>
      </c>
    </row>
    <row r="30" spans="1:3" x14ac:dyDescent="0.25">
      <c r="A30" s="46" t="s">
        <v>459</v>
      </c>
    </row>
    <row r="31" spans="1:3" x14ac:dyDescent="0.25">
      <c r="A31" t="s">
        <v>670</v>
      </c>
    </row>
    <row r="32" spans="1:3" x14ac:dyDescent="0.25">
      <c r="A32" t="s">
        <v>671</v>
      </c>
    </row>
    <row r="34" spans="1:6" x14ac:dyDescent="0.25">
      <c r="A34" s="46" t="s">
        <v>455</v>
      </c>
    </row>
    <row r="35" spans="1:6" ht="45" x14ac:dyDescent="0.25">
      <c r="B35" s="91" t="s">
        <v>542</v>
      </c>
      <c r="C35" s="91" t="s">
        <v>673</v>
      </c>
      <c r="D35" s="91" t="s">
        <v>672</v>
      </c>
      <c r="E35" s="91" t="s">
        <v>226</v>
      </c>
    </row>
    <row r="36" spans="1:6" x14ac:dyDescent="0.25">
      <c r="A36" s="37" t="s">
        <v>295</v>
      </c>
      <c r="B36" s="14">
        <v>0.12057460856473685</v>
      </c>
      <c r="C36" s="14">
        <v>0.27361428399999999</v>
      </c>
      <c r="D36" s="7">
        <f>(B12-C36)*1000</f>
        <v>24.886087</v>
      </c>
      <c r="E36" s="14">
        <f>(B12/C36-1)*100</f>
        <v>9.095317187460882</v>
      </c>
      <c r="F36" s="142"/>
    </row>
    <row r="37" spans="1:6" x14ac:dyDescent="0.25">
      <c r="A37" s="37" t="s">
        <v>822</v>
      </c>
      <c r="B37" s="14">
        <v>0.1766138967337646</v>
      </c>
      <c r="C37" s="14">
        <v>0.58140944000000006</v>
      </c>
      <c r="D37" s="7">
        <f t="shared" ref="D37:D51" si="0">(B13-C37)*1000</f>
        <v>-144.17547900000005</v>
      </c>
      <c r="E37" s="14">
        <f t="shared" ref="E37:E51" si="1">(B13/C37-1)*100</f>
        <v>-24.79758137397976</v>
      </c>
      <c r="F37" s="142"/>
    </row>
    <row r="38" spans="1:6" x14ac:dyDescent="0.25">
      <c r="A38" s="37" t="s">
        <v>328</v>
      </c>
      <c r="B38" s="14">
        <v>0.18426389777126451</v>
      </c>
      <c r="C38" s="14">
        <v>0.313923338</v>
      </c>
      <c r="D38" s="7">
        <f t="shared" si="0"/>
        <v>142.24933799999999</v>
      </c>
      <c r="E38" s="14">
        <f t="shared" si="1"/>
        <v>45.313400050556282</v>
      </c>
      <c r="F38" s="142"/>
    </row>
    <row r="39" spans="1:6" x14ac:dyDescent="0.25">
      <c r="A39" s="37" t="s">
        <v>821</v>
      </c>
      <c r="B39" s="14">
        <v>0.18727173519581758</v>
      </c>
      <c r="C39" s="14">
        <v>0.43072074239741265</v>
      </c>
      <c r="D39" s="7">
        <f t="shared" si="0"/>
        <v>32.898282363941377</v>
      </c>
      <c r="E39" s="14">
        <f t="shared" si="1"/>
        <v>7.6379610094531092</v>
      </c>
      <c r="F39" s="142"/>
    </row>
    <row r="40" spans="1:6" x14ac:dyDescent="0.25">
      <c r="A40" s="37" t="s">
        <v>279</v>
      </c>
      <c r="B40" s="14">
        <v>0.23858005182501629</v>
      </c>
      <c r="C40" s="14">
        <v>0.73959120038634774</v>
      </c>
      <c r="D40" s="7">
        <f t="shared" si="0"/>
        <v>-148.9508090909417</v>
      </c>
      <c r="E40" s="14">
        <f t="shared" si="1"/>
        <v>-20.139613480140483</v>
      </c>
      <c r="F40" s="142"/>
    </row>
    <row r="41" spans="1:6" x14ac:dyDescent="0.25">
      <c r="A41" s="37" t="s">
        <v>296</v>
      </c>
      <c r="B41" s="14">
        <v>0.31919315497080603</v>
      </c>
      <c r="C41" s="14">
        <v>0.62550147599999983</v>
      </c>
      <c r="D41" s="7">
        <f t="shared" si="0"/>
        <v>164.70863800000012</v>
      </c>
      <c r="E41" s="14">
        <f t="shared" si="1"/>
        <v>26.332254090476393</v>
      </c>
      <c r="F41" s="142"/>
    </row>
    <row r="42" spans="1:6" x14ac:dyDescent="0.25">
      <c r="A42" s="37" t="s">
        <v>274</v>
      </c>
      <c r="B42" s="14">
        <v>0.4872575151172488</v>
      </c>
      <c r="C42" s="14">
        <v>1.6987568850000001</v>
      </c>
      <c r="D42" s="7">
        <f t="shared" si="0"/>
        <v>-492.47845900000021</v>
      </c>
      <c r="E42" s="14">
        <f t="shared" si="1"/>
        <v>-28.990520265058418</v>
      </c>
      <c r="F42" s="142"/>
    </row>
    <row r="43" spans="1:6" x14ac:dyDescent="0.25">
      <c r="A43" s="37" t="s">
        <v>330</v>
      </c>
      <c r="B43" s="14">
        <v>0.5176751996830552</v>
      </c>
      <c r="C43" s="14">
        <v>1.3437084353974125</v>
      </c>
      <c r="D43" s="7">
        <f t="shared" si="0"/>
        <v>-62.126508636062503</v>
      </c>
      <c r="E43" s="14">
        <f t="shared" si="1"/>
        <v>-4.6235110980521688</v>
      </c>
      <c r="F43" s="142"/>
    </row>
    <row r="44" spans="1:6" x14ac:dyDescent="0.25">
      <c r="A44" s="37" t="s">
        <v>820</v>
      </c>
      <c r="B44" s="14">
        <v>0.99935364970753171</v>
      </c>
      <c r="C44" s="14">
        <v>4.0622428518730471</v>
      </c>
      <c r="D44" s="7">
        <f t="shared" si="0"/>
        <v>-1588.1943042657776</v>
      </c>
      <c r="E44" s="14">
        <f t="shared" si="1"/>
        <v>-39.096488373005123</v>
      </c>
      <c r="F44" s="142"/>
    </row>
    <row r="45" spans="1:6" x14ac:dyDescent="0.25">
      <c r="A45" s="37" t="s">
        <v>327</v>
      </c>
      <c r="B45" s="14">
        <v>1.112378852685179</v>
      </c>
      <c r="C45" s="14">
        <v>2.1662656400511624</v>
      </c>
      <c r="D45" s="7">
        <f t="shared" si="0"/>
        <v>587.59360255051752</v>
      </c>
      <c r="E45" s="14">
        <f t="shared" si="1"/>
        <v>27.12472522698739</v>
      </c>
      <c r="F45" s="142"/>
    </row>
    <row r="46" spans="1:6" x14ac:dyDescent="0.25">
      <c r="A46" s="37" t="s">
        <v>280</v>
      </c>
      <c r="B46" s="14">
        <v>1.8974483195569567</v>
      </c>
      <c r="C46" s="14">
        <v>5.766816218999999</v>
      </c>
      <c r="D46" s="7">
        <f t="shared" si="0"/>
        <v>-1069.400783999999</v>
      </c>
      <c r="E46" s="14">
        <f t="shared" si="1"/>
        <v>-18.544041346013962</v>
      </c>
      <c r="F46" s="142"/>
    </row>
    <row r="47" spans="1:6" x14ac:dyDescent="0.25">
      <c r="A47" s="37" t="s">
        <v>294</v>
      </c>
      <c r="B47" s="14">
        <v>2.6584809459891683</v>
      </c>
      <c r="C47" s="14">
        <v>6.8609122069999993</v>
      </c>
      <c r="D47" s="7">
        <f t="shared" si="0"/>
        <v>-279.44735199999917</v>
      </c>
      <c r="E47" s="14">
        <f t="shared" si="1"/>
        <v>-4.0730349488350299</v>
      </c>
      <c r="F47" s="142"/>
    </row>
    <row r="48" spans="1:6" x14ac:dyDescent="0.25">
      <c r="A48" s="37" t="s">
        <v>276</v>
      </c>
      <c r="B48" s="14">
        <v>3.1443735894396245</v>
      </c>
      <c r="C48" s="14">
        <v>9.0211554735518344</v>
      </c>
      <c r="D48" s="7">
        <f t="shared" si="0"/>
        <v>-1236.7911352973647</v>
      </c>
      <c r="E48" s="14">
        <f t="shared" si="1"/>
        <v>-13.709897129291038</v>
      </c>
      <c r="F48" s="142"/>
    </row>
    <row r="49" spans="1:6" x14ac:dyDescent="0.25">
      <c r="A49" s="37" t="s">
        <v>329</v>
      </c>
      <c r="B49" s="14">
        <v>6.4004042560149577</v>
      </c>
      <c r="C49" s="14">
        <v>17.031181733999997</v>
      </c>
      <c r="D49" s="7">
        <f t="shared" si="0"/>
        <v>-1186.0293614365958</v>
      </c>
      <c r="E49" s="14">
        <f t="shared" si="1"/>
        <v>-6.9638700353298439</v>
      </c>
      <c r="F49" s="142"/>
    </row>
    <row r="50" spans="1:6" x14ac:dyDescent="0.25">
      <c r="A50" s="37" t="s">
        <v>278</v>
      </c>
      <c r="B50" s="14">
        <v>8.0346515932144573</v>
      </c>
      <c r="C50" s="14">
        <v>17.875612413999999</v>
      </c>
      <c r="D50" s="7">
        <f t="shared" si="0"/>
        <v>2015.3622280000009</v>
      </c>
      <c r="E50" s="14">
        <f t="shared" si="1"/>
        <v>11.274367452840895</v>
      </c>
      <c r="F50" s="142"/>
    </row>
    <row r="51" spans="1:6" x14ac:dyDescent="0.25">
      <c r="A51" s="37" t="s">
        <v>277</v>
      </c>
      <c r="B51" s="14">
        <v>17.086479026707472</v>
      </c>
      <c r="C51" s="14">
        <v>54.511850325376258</v>
      </c>
      <c r="D51" s="7">
        <f t="shared" si="0"/>
        <v>-12211.731011138361</v>
      </c>
      <c r="E51" s="14">
        <f t="shared" si="1"/>
        <v>-22.401974870138609</v>
      </c>
      <c r="F51" s="142"/>
    </row>
    <row r="52" spans="1:6" x14ac:dyDescent="0.25">
      <c r="A52" s="37" t="s">
        <v>52</v>
      </c>
      <c r="B52" s="14">
        <v>56.170946419701686</v>
      </c>
      <c r="C52" s="14">
        <v>127.522611954</v>
      </c>
      <c r="D52" s="7">
        <f>(B28-C52)*1000</f>
        <v>11536.917621000001</v>
      </c>
      <c r="E52" s="14">
        <f>(B28/C52-1)*100</f>
        <v>9.0469583740659267</v>
      </c>
      <c r="F52" s="142"/>
    </row>
    <row r="53" spans="1:6" x14ac:dyDescent="0.25">
      <c r="B53" s="14"/>
    </row>
  </sheetData>
  <hyperlinks>
    <hyperlink ref="B2" r:id="rId1" display="http://www.dmp.wa.gov.au/Investors/Resource-statistics-1431.aspx" xr:uid="{6FD98C0E-6FC1-4B42-B732-8C4DFA9C8640}"/>
    <hyperlink ref="A9" location="Contents!A1" display="Back to contents" xr:uid="{99C85428-E9A9-4A6E-86D0-E74A2A888C8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4F96-4F6C-49E3-98BF-5C58EEFAB23A}">
  <sheetPr>
    <tabColor theme="3"/>
  </sheetPr>
  <dimension ref="A1:D49"/>
  <sheetViews>
    <sheetView workbookViewId="0">
      <selection activeCell="E12" sqref="E12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3" s="37" customFormat="1" ht="18.75" x14ac:dyDescent="0.3">
      <c r="A1" s="88" t="s">
        <v>674</v>
      </c>
    </row>
    <row r="2" spans="1:3" s="37" customFormat="1" x14ac:dyDescent="0.25">
      <c r="A2" s="49" t="s">
        <v>364</v>
      </c>
      <c r="B2" s="34" t="s">
        <v>610</v>
      </c>
    </row>
    <row r="3" spans="1:3" s="37" customFormat="1" x14ac:dyDescent="0.25">
      <c r="A3" s="46" t="s">
        <v>492</v>
      </c>
      <c r="B3" s="37" t="s">
        <v>333</v>
      </c>
    </row>
    <row r="4" spans="1:3" s="37" customFormat="1" x14ac:dyDescent="0.25">
      <c r="A4" s="46" t="s">
        <v>333</v>
      </c>
      <c r="B4" s="37" t="s">
        <v>450</v>
      </c>
    </row>
    <row r="5" spans="1:3" s="37" customFormat="1" x14ac:dyDescent="0.25">
      <c r="A5" s="46" t="s">
        <v>456</v>
      </c>
      <c r="B5" s="37" t="s">
        <v>271</v>
      </c>
    </row>
    <row r="6" spans="1:3" s="37" customFormat="1" x14ac:dyDescent="0.25">
      <c r="A6" s="46" t="s">
        <v>269</v>
      </c>
      <c r="B6" s="37" t="s">
        <v>507</v>
      </c>
    </row>
    <row r="7" spans="1:3" s="37" customFormat="1" x14ac:dyDescent="0.25">
      <c r="A7" s="46" t="s">
        <v>270</v>
      </c>
      <c r="B7" s="37" t="s">
        <v>272</v>
      </c>
    </row>
    <row r="8" spans="1:3" s="37" customFormat="1" x14ac:dyDescent="0.25">
      <c r="A8" s="46" t="s">
        <v>457</v>
      </c>
      <c r="B8" s="37" t="s">
        <v>458</v>
      </c>
    </row>
    <row r="9" spans="1:3" s="37" customFormat="1" x14ac:dyDescent="0.25">
      <c r="A9" s="34" t="s">
        <v>701</v>
      </c>
    </row>
    <row r="10" spans="1:3" s="37" customFormat="1" x14ac:dyDescent="0.25">
      <c r="A10" s="43"/>
    </row>
    <row r="11" spans="1:3" x14ac:dyDescent="0.25">
      <c r="A11" s="49" t="s">
        <v>454</v>
      </c>
    </row>
    <row r="12" spans="1:3" ht="45" x14ac:dyDescent="0.25">
      <c r="A12" s="3"/>
      <c r="B12" s="91" t="s">
        <v>331</v>
      </c>
      <c r="C12" s="91" t="s">
        <v>332</v>
      </c>
    </row>
    <row r="13" spans="1:3" x14ac:dyDescent="0.25">
      <c r="A13" s="26" t="s">
        <v>2</v>
      </c>
      <c r="B13" s="28">
        <v>2.004</v>
      </c>
      <c r="C13" s="14">
        <v>13.9</v>
      </c>
    </row>
    <row r="14" spans="1:3" s="4" customFormat="1" x14ac:dyDescent="0.25">
      <c r="A14" s="26" t="s">
        <v>3</v>
      </c>
      <c r="B14" s="28">
        <v>2.0459999999999998</v>
      </c>
      <c r="C14" s="14">
        <v>13.100000000000001</v>
      </c>
    </row>
    <row r="15" spans="1:3" x14ac:dyDescent="0.25">
      <c r="A15" s="26" t="s">
        <v>4</v>
      </c>
      <c r="B15" s="28">
        <v>2.1880000000000002</v>
      </c>
      <c r="C15" s="14">
        <v>14.700000000000001</v>
      </c>
    </row>
    <row r="16" spans="1:3" x14ac:dyDescent="0.25">
      <c r="A16" s="26" t="s">
        <v>5</v>
      </c>
      <c r="B16" s="28">
        <v>2.524</v>
      </c>
      <c r="C16" s="14">
        <v>14.100000000000001</v>
      </c>
    </row>
    <row r="17" spans="1:3" x14ac:dyDescent="0.25">
      <c r="A17" s="26" t="s">
        <v>6</v>
      </c>
      <c r="B17" s="28">
        <v>2.2290000000000001</v>
      </c>
      <c r="C17" s="14">
        <v>12.4</v>
      </c>
    </row>
    <row r="18" spans="1:3" x14ac:dyDescent="0.25">
      <c r="A18" s="26" t="s">
        <v>7</v>
      </c>
      <c r="B18" s="28">
        <v>2.1269999999999998</v>
      </c>
      <c r="C18" s="14">
        <v>11.9</v>
      </c>
    </row>
    <row r="19" spans="1:3" x14ac:dyDescent="0.25">
      <c r="A19" s="26" t="s">
        <v>8</v>
      </c>
      <c r="B19" s="28">
        <v>2.234</v>
      </c>
      <c r="C19" s="14">
        <v>11.8</v>
      </c>
    </row>
    <row r="20" spans="1:3" x14ac:dyDescent="0.25">
      <c r="A20" s="26" t="s">
        <v>9</v>
      </c>
      <c r="B20" s="28">
        <v>2.7829999999999999</v>
      </c>
      <c r="C20" s="14">
        <v>13.5</v>
      </c>
    </row>
    <row r="21" spans="1:3" x14ac:dyDescent="0.25">
      <c r="A21" s="26" t="s">
        <v>10</v>
      </c>
      <c r="B21" s="28">
        <v>2.6949999999999998</v>
      </c>
      <c r="C21" s="14">
        <v>10.9</v>
      </c>
    </row>
    <row r="22" spans="1:3" x14ac:dyDescent="0.25">
      <c r="A22" s="26" t="s">
        <v>11</v>
      </c>
      <c r="B22" s="28">
        <v>3.4769999999999999</v>
      </c>
      <c r="C22" s="14">
        <v>11.700000000000001</v>
      </c>
    </row>
    <row r="23" spans="1:3" x14ac:dyDescent="0.25">
      <c r="A23" s="26" t="s">
        <v>12</v>
      </c>
      <c r="B23" s="28">
        <v>2.6909999999999998</v>
      </c>
      <c r="C23" s="14">
        <v>11.600000000000001</v>
      </c>
    </row>
    <row r="24" spans="1:3" x14ac:dyDescent="0.25">
      <c r="A24" s="26" t="s">
        <v>13</v>
      </c>
      <c r="B24" s="28">
        <v>3.7170000000000001</v>
      </c>
      <c r="C24" s="14">
        <v>14.100000000000001</v>
      </c>
    </row>
    <row r="25" spans="1:3" x14ac:dyDescent="0.25">
      <c r="A25" s="26" t="s">
        <v>14</v>
      </c>
      <c r="B25" s="28">
        <v>3.3820000000000001</v>
      </c>
      <c r="C25" s="14">
        <v>12.700000000000001</v>
      </c>
    </row>
    <row r="26" spans="1:3" x14ac:dyDescent="0.25">
      <c r="A26" s="26" t="s">
        <v>15</v>
      </c>
      <c r="B26" s="28">
        <v>3.8820000000000001</v>
      </c>
      <c r="C26" s="14">
        <v>14.200000000000001</v>
      </c>
    </row>
    <row r="27" spans="1:3" x14ac:dyDescent="0.25">
      <c r="A27" s="26" t="s">
        <v>16</v>
      </c>
      <c r="B27" s="28">
        <v>2.9780000000000002</v>
      </c>
      <c r="C27" s="14">
        <v>12.4</v>
      </c>
    </row>
    <row r="28" spans="1:3" x14ac:dyDescent="0.25">
      <c r="A28" s="26" t="s">
        <v>17</v>
      </c>
      <c r="B28" s="28">
        <v>4.157</v>
      </c>
      <c r="C28" s="14">
        <v>15</v>
      </c>
    </row>
    <row r="29" spans="1:3" x14ac:dyDescent="0.25">
      <c r="A29" s="26" t="s">
        <v>18</v>
      </c>
      <c r="B29" s="28">
        <v>4.3310000000000004</v>
      </c>
      <c r="C29" s="14">
        <v>14.9</v>
      </c>
    </row>
    <row r="30" spans="1:3" x14ac:dyDescent="0.25">
      <c r="A30" s="26" t="s">
        <v>19</v>
      </c>
      <c r="B30" s="28">
        <v>3.4750000000000001</v>
      </c>
      <c r="C30" s="14">
        <v>12.100000000000001</v>
      </c>
    </row>
    <row r="31" spans="1:3" x14ac:dyDescent="0.25">
      <c r="A31" s="26" t="s">
        <v>20</v>
      </c>
      <c r="B31" s="28">
        <v>2.8279999999999998</v>
      </c>
      <c r="C31" s="14">
        <v>8.7000000000000011</v>
      </c>
    </row>
    <row r="32" spans="1:3" x14ac:dyDescent="0.25">
      <c r="A32" s="26" t="s">
        <v>21</v>
      </c>
      <c r="B32" s="28">
        <v>4.6180000000000003</v>
      </c>
      <c r="C32" s="14">
        <v>13.600000000000001</v>
      </c>
    </row>
    <row r="33" spans="1:4" x14ac:dyDescent="0.25">
      <c r="A33" s="26" t="s">
        <v>22</v>
      </c>
      <c r="B33" s="28">
        <v>4.4770000000000003</v>
      </c>
      <c r="C33" s="14">
        <v>12.700000000000001</v>
      </c>
    </row>
    <row r="34" spans="1:4" x14ac:dyDescent="0.25">
      <c r="A34" s="26" t="s">
        <v>23</v>
      </c>
      <c r="B34" s="28">
        <v>5.6890000000000001</v>
      </c>
      <c r="C34" s="14">
        <v>16</v>
      </c>
    </row>
    <row r="35" spans="1:4" x14ac:dyDescent="0.25">
      <c r="A35" s="26" t="s">
        <v>24</v>
      </c>
      <c r="B35" s="28">
        <v>5.4909999999999997</v>
      </c>
      <c r="C35" s="14">
        <v>14.200000000000001</v>
      </c>
    </row>
    <row r="36" spans="1:4" x14ac:dyDescent="0.25">
      <c r="A36" s="26" t="s">
        <v>25</v>
      </c>
      <c r="B36" s="28">
        <v>5.2750000000000004</v>
      </c>
      <c r="C36" s="14">
        <v>13.200000000000001</v>
      </c>
    </row>
    <row r="37" spans="1:4" x14ac:dyDescent="0.25">
      <c r="A37" s="26" t="s">
        <v>26</v>
      </c>
      <c r="B37" s="28">
        <v>6.585</v>
      </c>
      <c r="C37" s="14">
        <v>13.8</v>
      </c>
    </row>
    <row r="38" spans="1:4" x14ac:dyDescent="0.25">
      <c r="A38" s="26" t="s">
        <v>27</v>
      </c>
      <c r="B38" s="28">
        <v>5.9260000000000002</v>
      </c>
      <c r="C38" s="14">
        <v>13.100000000000001</v>
      </c>
    </row>
    <row r="39" spans="1:4" x14ac:dyDescent="0.25">
      <c r="A39" s="26" t="s">
        <v>28</v>
      </c>
      <c r="B39" s="28">
        <v>6.069</v>
      </c>
      <c r="C39" s="14">
        <v>14.700000000000001</v>
      </c>
    </row>
    <row r="40" spans="1:4" x14ac:dyDescent="0.25">
      <c r="A40" s="26" t="s">
        <v>29</v>
      </c>
      <c r="B40" s="28">
        <v>5.3780000000000001</v>
      </c>
      <c r="C40" s="14">
        <v>13.5</v>
      </c>
    </row>
    <row r="41" spans="1:4" x14ac:dyDescent="0.25">
      <c r="A41" s="26" t="s">
        <v>30</v>
      </c>
      <c r="B41" s="28">
        <v>6.4580000000000002</v>
      </c>
      <c r="C41" s="14">
        <v>13.4</v>
      </c>
    </row>
    <row r="42" spans="1:4" x14ac:dyDescent="0.25">
      <c r="A42" s="26" t="s">
        <v>31</v>
      </c>
      <c r="B42" s="28">
        <v>10.231999999999999</v>
      </c>
      <c r="C42" s="14">
        <v>16.400000000000002</v>
      </c>
    </row>
    <row r="43" spans="1:4" s="23" customFormat="1" x14ac:dyDescent="0.25">
      <c r="A43" s="26" t="s">
        <v>32</v>
      </c>
      <c r="B43" s="28">
        <v>11.116</v>
      </c>
      <c r="C43" s="14">
        <v>18.2</v>
      </c>
    </row>
    <row r="44" spans="1:4" s="23" customFormat="1" x14ac:dyDescent="0.25">
      <c r="A44" s="1"/>
      <c r="B44" s="6"/>
      <c r="C44" s="6"/>
      <c r="D44" s="6"/>
    </row>
    <row r="45" spans="1:4" x14ac:dyDescent="0.25">
      <c r="A45" s="46" t="s">
        <v>459</v>
      </c>
    </row>
    <row r="46" spans="1:4" x14ac:dyDescent="0.25">
      <c r="A46" s="37" t="s">
        <v>494</v>
      </c>
    </row>
    <row r="47" spans="1:4" x14ac:dyDescent="0.25">
      <c r="A47" s="37"/>
    </row>
    <row r="48" spans="1:4" x14ac:dyDescent="0.25">
      <c r="A48" s="46" t="s">
        <v>455</v>
      </c>
    </row>
    <row r="49" spans="1:1" x14ac:dyDescent="0.25">
      <c r="A49" t="s">
        <v>494</v>
      </c>
    </row>
  </sheetData>
  <hyperlinks>
    <hyperlink ref="B2" r:id="rId1" display="https://www.abs.gov.au/statistics/economy/national-accounts/australian-national-accounts-state-accounts/2022-23-financial-year" xr:uid="{5A5D922C-74EF-45C4-89F2-B9DB56139718}"/>
    <hyperlink ref="A9" location="Contents!A1" display="Back to contents" xr:uid="{E7538BB3-E264-4850-B765-F8EF3ED0716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D31E-1958-488A-97AD-327C535C5FBE}">
  <sheetPr>
    <tabColor theme="3"/>
  </sheetPr>
  <dimension ref="A1:N50"/>
  <sheetViews>
    <sheetView workbookViewId="0">
      <selection activeCell="C17" sqref="C17"/>
    </sheetView>
  </sheetViews>
  <sheetFormatPr defaultColWidth="8.7109375" defaultRowHeight="15" x14ac:dyDescent="0.25"/>
  <cols>
    <col min="1" max="1" width="25.5703125" style="37" customWidth="1"/>
    <col min="2" max="9" width="15.5703125" style="37" customWidth="1"/>
    <col min="10" max="10" width="13.28515625" style="37" bestFit="1" customWidth="1"/>
    <col min="11" max="11" width="16.85546875" style="37" customWidth="1"/>
    <col min="12" max="12" width="15.85546875" style="37" customWidth="1"/>
    <col min="13" max="13" width="13.85546875" style="37" bestFit="1" customWidth="1"/>
    <col min="14" max="14" width="15" style="37" customWidth="1"/>
    <col min="15" max="15" width="12.7109375" style="37" bestFit="1" customWidth="1"/>
    <col min="16" max="16384" width="8.7109375" style="37"/>
  </cols>
  <sheetData>
    <row r="1" spans="1:9" ht="18.75" x14ac:dyDescent="0.3">
      <c r="A1" s="88" t="s">
        <v>677</v>
      </c>
    </row>
    <row r="2" spans="1:9" x14ac:dyDescent="0.25">
      <c r="A2" s="49" t="s">
        <v>364</v>
      </c>
      <c r="B2" s="34" t="s">
        <v>802</v>
      </c>
    </row>
    <row r="3" spans="1:9" x14ac:dyDescent="0.25">
      <c r="A3" s="46" t="s">
        <v>492</v>
      </c>
      <c r="B3" s="37" t="s">
        <v>333</v>
      </c>
    </row>
    <row r="4" spans="1:9" x14ac:dyDescent="0.25">
      <c r="A4" s="46" t="s">
        <v>333</v>
      </c>
      <c r="B4" s="37" t="s">
        <v>450</v>
      </c>
    </row>
    <row r="5" spans="1:9" x14ac:dyDescent="0.25">
      <c r="A5" s="46" t="s">
        <v>456</v>
      </c>
      <c r="B5" s="37" t="s">
        <v>271</v>
      </c>
    </row>
    <row r="6" spans="1:9" x14ac:dyDescent="0.25">
      <c r="A6" s="46" t="s">
        <v>269</v>
      </c>
      <c r="B6" s="37" t="s">
        <v>507</v>
      </c>
    </row>
    <row r="7" spans="1:9" x14ac:dyDescent="0.25">
      <c r="A7" s="46" t="s">
        <v>270</v>
      </c>
      <c r="B7" s="37" t="s">
        <v>272</v>
      </c>
    </row>
    <row r="8" spans="1:9" x14ac:dyDescent="0.25">
      <c r="A8" s="46" t="s">
        <v>457</v>
      </c>
      <c r="B8" s="37" t="s">
        <v>458</v>
      </c>
    </row>
    <row r="9" spans="1:9" x14ac:dyDescent="0.25">
      <c r="A9" s="34" t="s">
        <v>701</v>
      </c>
    </row>
    <row r="10" spans="1:9" x14ac:dyDescent="0.25">
      <c r="A10" s="43"/>
    </row>
    <row r="11" spans="1:9" x14ac:dyDescent="0.25">
      <c r="A11" s="49" t="s">
        <v>454</v>
      </c>
    </row>
    <row r="12" spans="1:9" x14ac:dyDescent="0.25">
      <c r="A12" s="77"/>
      <c r="B12" s="6" t="s">
        <v>281</v>
      </c>
      <c r="C12" s="77" t="s">
        <v>283</v>
      </c>
      <c r="D12" s="6" t="s">
        <v>285</v>
      </c>
      <c r="E12" s="77" t="s">
        <v>790</v>
      </c>
      <c r="F12" s="6" t="s">
        <v>282</v>
      </c>
      <c r="G12" s="77" t="s">
        <v>284</v>
      </c>
      <c r="H12" s="77" t="s">
        <v>275</v>
      </c>
      <c r="I12" s="77" t="s">
        <v>286</v>
      </c>
    </row>
    <row r="13" spans="1:9" x14ac:dyDescent="0.25">
      <c r="A13" s="26">
        <v>1993</v>
      </c>
      <c r="B13" s="28">
        <v>1.232</v>
      </c>
      <c r="C13" s="28">
        <v>1.200656E-3</v>
      </c>
      <c r="D13" s="28">
        <v>5.1999999999999998E-2</v>
      </c>
      <c r="E13" s="28">
        <v>0.32345156600000002</v>
      </c>
      <c r="F13" s="28">
        <v>4.4000000000000039E-2</v>
      </c>
      <c r="G13" s="28">
        <v>0.56510000000000005</v>
      </c>
      <c r="H13" s="28">
        <v>0.72517235699999993</v>
      </c>
      <c r="I13" s="28">
        <v>2.942924579</v>
      </c>
    </row>
    <row r="14" spans="1:9" x14ac:dyDescent="0.25">
      <c r="A14" s="26">
        <v>1994</v>
      </c>
      <c r="B14" s="28">
        <v>1.167</v>
      </c>
      <c r="C14" s="28">
        <v>1.4003284E-2</v>
      </c>
      <c r="D14" s="28">
        <v>6.2122900000000005E-4</v>
      </c>
      <c r="E14" s="28">
        <v>0.30682640700000002</v>
      </c>
      <c r="F14" s="28">
        <v>3.037877099999986E-2</v>
      </c>
      <c r="G14" s="28">
        <v>0.72799999999999998</v>
      </c>
      <c r="H14" s="28">
        <v>0.78950307900000016</v>
      </c>
      <c r="I14" s="28">
        <v>3.03633277</v>
      </c>
    </row>
    <row r="15" spans="1:9" x14ac:dyDescent="0.25">
      <c r="A15" s="26">
        <v>1995</v>
      </c>
      <c r="B15" s="28">
        <v>1.351</v>
      </c>
      <c r="C15" s="28">
        <v>4.2725048000000002E-2</v>
      </c>
      <c r="D15" s="28">
        <v>1.90237E-4</v>
      </c>
      <c r="E15" s="28">
        <v>0.37953780599999998</v>
      </c>
      <c r="F15" s="28">
        <v>3.9809763000000054E-2</v>
      </c>
      <c r="G15" s="28">
        <v>0.69499999999999995</v>
      </c>
      <c r="H15" s="28">
        <v>0.83564724000000012</v>
      </c>
      <c r="I15" s="28">
        <v>3.3439100939999999</v>
      </c>
    </row>
    <row r="16" spans="1:9" x14ac:dyDescent="0.25">
      <c r="A16" s="26">
        <v>1996</v>
      </c>
      <c r="B16" s="28">
        <v>1.7669999999999999</v>
      </c>
      <c r="C16" s="28">
        <v>4.4674762999999999E-2</v>
      </c>
      <c r="D16" s="28">
        <v>2.83899E-4</v>
      </c>
      <c r="E16" s="28">
        <v>0.40296688800000002</v>
      </c>
      <c r="F16" s="28">
        <v>5.0716101000000124E-2</v>
      </c>
      <c r="G16" s="28">
        <v>0.68700000000000006</v>
      </c>
      <c r="H16" s="28">
        <v>0.82318971099999949</v>
      </c>
      <c r="I16" s="28">
        <v>3.7758313619999999</v>
      </c>
    </row>
    <row r="17" spans="1:9" x14ac:dyDescent="0.25">
      <c r="A17" s="26">
        <v>1997</v>
      </c>
      <c r="B17" s="28">
        <v>1.6140000000000001</v>
      </c>
      <c r="C17" s="28">
        <v>5.6751604999999997E-2</v>
      </c>
      <c r="D17" s="28">
        <v>6.9099999999999999E-4</v>
      </c>
      <c r="E17" s="28">
        <v>0.457761319</v>
      </c>
      <c r="F17" s="28">
        <v>4.8308999999999935E-2</v>
      </c>
      <c r="G17" s="28">
        <v>0.65600000000000003</v>
      </c>
      <c r="H17" s="28">
        <v>0.91809743499999952</v>
      </c>
      <c r="I17" s="28">
        <v>3.7516103589999998</v>
      </c>
    </row>
    <row r="18" spans="1:9" x14ac:dyDescent="0.25">
      <c r="A18" s="26">
        <v>1998</v>
      </c>
      <c r="B18" s="28">
        <v>1.722</v>
      </c>
      <c r="C18" s="28">
        <v>0.18242341300000001</v>
      </c>
      <c r="D18" s="28">
        <v>9.6000000000000002E-4</v>
      </c>
      <c r="E18" s="28">
        <v>0.46471421499999999</v>
      </c>
      <c r="F18" s="28">
        <v>7.1039999999999992E-2</v>
      </c>
      <c r="G18" s="28">
        <v>0.51700000000000002</v>
      </c>
      <c r="H18" s="28">
        <v>0.85662830300000037</v>
      </c>
      <c r="I18" s="28">
        <v>3.8147659310000002</v>
      </c>
    </row>
    <row r="19" spans="1:9" x14ac:dyDescent="0.25">
      <c r="A19" s="26">
        <v>1999</v>
      </c>
      <c r="B19" s="28">
        <v>1.514</v>
      </c>
      <c r="C19" s="28">
        <v>0.26704635500000001</v>
      </c>
      <c r="D19" s="28">
        <v>7.1699999999999997E-4</v>
      </c>
      <c r="E19" s="28">
        <v>0.50768545899999995</v>
      </c>
      <c r="F19" s="28">
        <v>6.7282999999999982E-2</v>
      </c>
      <c r="G19" s="28">
        <v>0.38900000000000001</v>
      </c>
      <c r="H19" s="28">
        <v>1.0133587629999998</v>
      </c>
      <c r="I19" s="28">
        <v>3.7590905769999998</v>
      </c>
    </row>
    <row r="20" spans="1:9" x14ac:dyDescent="0.25">
      <c r="A20" s="26">
        <v>2000</v>
      </c>
      <c r="B20" s="28">
        <v>1.6259999999999999</v>
      </c>
      <c r="C20" s="28">
        <v>0.20188856399999999</v>
      </c>
      <c r="D20" s="28">
        <v>1.0089999999999999E-3</v>
      </c>
      <c r="E20" s="28">
        <v>0.59625516000000001</v>
      </c>
      <c r="F20" s="28">
        <v>6.8991000000000025E-2</v>
      </c>
      <c r="G20" s="28">
        <v>0.52500000000000002</v>
      </c>
      <c r="H20" s="28">
        <v>1.2375531500000001</v>
      </c>
      <c r="I20" s="28">
        <v>4.2566968740000002</v>
      </c>
    </row>
    <row r="21" spans="1:9" x14ac:dyDescent="0.25">
      <c r="A21" s="26">
        <v>2001</v>
      </c>
      <c r="B21" s="28">
        <v>1.3160000000000001</v>
      </c>
      <c r="C21" s="28">
        <v>0.142866154</v>
      </c>
      <c r="D21" s="28">
        <v>1.013E-3</v>
      </c>
      <c r="E21" s="28">
        <v>0.72609052600000001</v>
      </c>
      <c r="F21" s="28">
        <v>7.1987000000000023E-2</v>
      </c>
      <c r="G21" s="28">
        <v>0.49</v>
      </c>
      <c r="H21" s="28">
        <v>1.1025152770000002</v>
      </c>
      <c r="I21" s="28">
        <v>3.8504719569999999</v>
      </c>
    </row>
    <row r="22" spans="1:9" x14ac:dyDescent="0.25">
      <c r="A22" s="26">
        <v>2002</v>
      </c>
      <c r="B22" s="28">
        <v>1.4379999999999999</v>
      </c>
      <c r="C22" s="28">
        <v>0.17989907199999999</v>
      </c>
      <c r="D22" s="28">
        <v>9.9500000000000001E-4</v>
      </c>
      <c r="E22" s="28">
        <v>0.71854467799999999</v>
      </c>
      <c r="F22" s="28">
        <v>8.8004999999999889E-2</v>
      </c>
      <c r="G22" s="28">
        <v>0.53800000000000003</v>
      </c>
      <c r="H22" s="28">
        <v>1.201480482</v>
      </c>
      <c r="I22" s="28">
        <v>4.1649242319999997</v>
      </c>
    </row>
    <row r="23" spans="1:9" x14ac:dyDescent="0.25">
      <c r="A23" s="26">
        <v>2003</v>
      </c>
      <c r="B23" s="28">
        <v>1.3959999999999999</v>
      </c>
      <c r="C23" s="28">
        <v>0.19309358300000001</v>
      </c>
      <c r="D23" s="28">
        <v>6.3599999999999996E-4</v>
      </c>
      <c r="E23" s="28">
        <v>0.70052930300000005</v>
      </c>
      <c r="F23" s="28">
        <v>8.1363999999999992E-2</v>
      </c>
      <c r="G23" s="28">
        <v>0.45400000000000001</v>
      </c>
      <c r="H23" s="28">
        <v>1.0217107990000001</v>
      </c>
      <c r="I23" s="28">
        <v>3.8473336850000002</v>
      </c>
    </row>
    <row r="24" spans="1:9" x14ac:dyDescent="0.25">
      <c r="A24" s="26">
        <v>2004</v>
      </c>
      <c r="B24" s="28">
        <v>2.0640000000000001</v>
      </c>
      <c r="C24" s="28">
        <v>0.239840887</v>
      </c>
      <c r="D24" s="28">
        <v>7.2300000000000001E-4</v>
      </c>
      <c r="E24" s="28">
        <v>0.76456534200000004</v>
      </c>
      <c r="F24" s="28">
        <v>8.9277000000000051E-2</v>
      </c>
      <c r="G24" s="28">
        <v>0.52</v>
      </c>
      <c r="H24" s="28">
        <v>0.95396802899999944</v>
      </c>
      <c r="I24" s="28">
        <v>4.6323742579999996</v>
      </c>
    </row>
    <row r="25" spans="1:9" x14ac:dyDescent="0.25">
      <c r="A25" s="26">
        <v>2005</v>
      </c>
      <c r="B25" s="28">
        <v>1.5449999999999999</v>
      </c>
      <c r="C25" s="28">
        <v>0.148150368</v>
      </c>
      <c r="D25" s="28">
        <v>6.4700000000000001E-4</v>
      </c>
      <c r="E25" s="28">
        <v>0.82048798099999998</v>
      </c>
      <c r="F25" s="28">
        <v>8.1353000000000009E-2</v>
      </c>
      <c r="G25" s="28">
        <v>0.45</v>
      </c>
      <c r="H25" s="28">
        <v>1.0710117229999994</v>
      </c>
      <c r="I25" s="28">
        <v>4.1166500719999997</v>
      </c>
    </row>
    <row r="26" spans="1:9" x14ac:dyDescent="0.25">
      <c r="A26" s="26">
        <v>2006</v>
      </c>
      <c r="B26" s="28">
        <v>1.734</v>
      </c>
      <c r="C26" s="28">
        <v>0.185892791</v>
      </c>
      <c r="D26" s="28">
        <v>6.1600000000000001E-4</v>
      </c>
      <c r="E26" s="28">
        <v>0.869507802</v>
      </c>
      <c r="F26" s="28">
        <v>0.11138400000000015</v>
      </c>
      <c r="G26" s="28">
        <v>0.53</v>
      </c>
      <c r="H26" s="28">
        <v>1.3515370139999998</v>
      </c>
      <c r="I26" s="28">
        <v>4.782937607</v>
      </c>
    </row>
    <row r="27" spans="1:9" x14ac:dyDescent="0.25">
      <c r="A27" s="26">
        <v>2007</v>
      </c>
      <c r="B27" s="28">
        <v>1.4179999999999999</v>
      </c>
      <c r="C27" s="28">
        <v>9.7786297999999994E-2</v>
      </c>
      <c r="D27" s="28">
        <v>3.77E-4</v>
      </c>
      <c r="E27" s="28">
        <v>0.759798682</v>
      </c>
      <c r="F27" s="28">
        <v>0.14562300000000006</v>
      </c>
      <c r="G27" s="28">
        <v>0.40100000000000002</v>
      </c>
      <c r="H27" s="28">
        <v>1.2211635149999998</v>
      </c>
      <c r="I27" s="28">
        <v>4.043748495</v>
      </c>
    </row>
    <row r="28" spans="1:9" x14ac:dyDescent="0.25">
      <c r="A28" s="26">
        <v>2008</v>
      </c>
      <c r="B28" s="28">
        <v>2.4169999999999998</v>
      </c>
      <c r="C28" s="28">
        <v>0.32418564599999999</v>
      </c>
      <c r="D28" s="28">
        <v>7.4899999999999999E-4</v>
      </c>
      <c r="E28" s="28">
        <v>0.870249151</v>
      </c>
      <c r="F28" s="28">
        <v>0.20925100000000008</v>
      </c>
      <c r="G28" s="28">
        <v>0.26600000000000001</v>
      </c>
      <c r="H28" s="28">
        <v>1.296041175</v>
      </c>
      <c r="I28" s="28">
        <v>5.3834759720000003</v>
      </c>
    </row>
    <row r="29" spans="1:9" x14ac:dyDescent="0.25">
      <c r="A29" s="26">
        <v>2009</v>
      </c>
      <c r="B29" s="28">
        <v>2.266</v>
      </c>
      <c r="C29" s="28">
        <v>0.58560442300000004</v>
      </c>
      <c r="D29" s="28">
        <v>4.3300000000000001E-4</v>
      </c>
      <c r="E29" s="28">
        <v>0.84623350500000005</v>
      </c>
      <c r="F29" s="28">
        <v>0.22256699999999974</v>
      </c>
      <c r="G29" s="28">
        <v>0.35</v>
      </c>
      <c r="H29" s="28">
        <v>1.1638567780000004</v>
      </c>
      <c r="I29" s="28">
        <v>5.4346947060000002</v>
      </c>
    </row>
    <row r="30" spans="1:9" x14ac:dyDescent="0.25">
      <c r="A30" s="26">
        <v>2010</v>
      </c>
      <c r="B30" s="28">
        <v>1.7250000000000001</v>
      </c>
      <c r="C30" s="28">
        <v>0.402908035</v>
      </c>
      <c r="D30" s="28">
        <v>2.2100000000000001E-4</v>
      </c>
      <c r="E30" s="28">
        <v>0.90669966800000001</v>
      </c>
      <c r="F30" s="28">
        <v>0.1767789999999998</v>
      </c>
      <c r="G30" s="28">
        <v>0.41499999999999998</v>
      </c>
      <c r="H30" s="28">
        <v>1.196184063</v>
      </c>
      <c r="I30" s="28">
        <v>4.8227917659999999</v>
      </c>
    </row>
    <row r="31" spans="1:9" x14ac:dyDescent="0.25">
      <c r="A31" s="26">
        <v>2011</v>
      </c>
      <c r="B31" s="28">
        <v>1.7230000000000001</v>
      </c>
      <c r="C31" s="28">
        <v>0.49887716799999998</v>
      </c>
      <c r="D31" s="28">
        <v>1.16E-4</v>
      </c>
      <c r="E31" s="28">
        <v>0.73092830099999995</v>
      </c>
      <c r="F31" s="28">
        <v>0.16488399999999981</v>
      </c>
      <c r="G31" s="28">
        <v>0.46500000000000002</v>
      </c>
      <c r="H31" s="28">
        <v>1.1431590850000002</v>
      </c>
      <c r="I31" s="28">
        <v>4.7259645539999999</v>
      </c>
    </row>
    <row r="32" spans="1:9" x14ac:dyDescent="0.25">
      <c r="A32" s="26">
        <v>2012</v>
      </c>
      <c r="B32" s="28">
        <v>2.5590000000000002</v>
      </c>
      <c r="C32" s="28">
        <v>0.63274812000000002</v>
      </c>
      <c r="D32" s="28">
        <v>6.4999999999999994E-5</v>
      </c>
      <c r="E32" s="28">
        <v>0.67169186000000003</v>
      </c>
      <c r="F32" s="28">
        <v>0.17493499999999962</v>
      </c>
      <c r="G32" s="28">
        <v>0.39800000000000002</v>
      </c>
      <c r="H32" s="28">
        <v>1.1310227800000003</v>
      </c>
      <c r="I32" s="28">
        <v>5.5674627599999997</v>
      </c>
    </row>
    <row r="33" spans="1:14" x14ac:dyDescent="0.25">
      <c r="A33" s="26">
        <v>2013</v>
      </c>
      <c r="B33" s="28">
        <v>2.4060000000000001</v>
      </c>
      <c r="C33" s="28">
        <v>0.94599999999999995</v>
      </c>
      <c r="D33" s="28">
        <v>0</v>
      </c>
      <c r="E33" s="28">
        <v>0.76930149000000003</v>
      </c>
      <c r="F33" s="28">
        <v>0.19500000000000001</v>
      </c>
      <c r="G33" s="28">
        <v>0.46400000000000002</v>
      </c>
      <c r="H33" s="28">
        <v>1.0826985100000002</v>
      </c>
      <c r="I33" s="28">
        <v>5.8630000000000004</v>
      </c>
      <c r="K33" s="32"/>
      <c r="N33" s="9"/>
    </row>
    <row r="34" spans="1:14" x14ac:dyDescent="0.25">
      <c r="A34" s="26">
        <v>2014</v>
      </c>
      <c r="B34" s="28">
        <v>3.0819999999999999</v>
      </c>
      <c r="C34" s="28">
        <v>0.81399999999999995</v>
      </c>
      <c r="D34" s="28">
        <v>1.0498E-5</v>
      </c>
      <c r="E34" s="28">
        <v>0.94299999999999995</v>
      </c>
      <c r="F34" s="28">
        <v>0.19800000000000001</v>
      </c>
      <c r="G34" s="28">
        <v>0.42</v>
      </c>
      <c r="H34" s="28">
        <v>1.1589895020000007</v>
      </c>
      <c r="I34" s="28">
        <v>6.6159999999999997</v>
      </c>
      <c r="K34" s="32"/>
      <c r="N34" s="9"/>
    </row>
    <row r="35" spans="1:14" x14ac:dyDescent="0.25">
      <c r="A35" s="26">
        <v>2015</v>
      </c>
      <c r="B35" s="28">
        <v>3</v>
      </c>
      <c r="C35" s="28">
        <v>0.96299999999999997</v>
      </c>
      <c r="D35" s="28">
        <v>0</v>
      </c>
      <c r="E35" s="28">
        <v>1.06</v>
      </c>
      <c r="F35" s="28">
        <v>0.2</v>
      </c>
      <c r="G35" s="28">
        <v>0.47199999999999998</v>
      </c>
      <c r="H35" s="28">
        <v>1.3119999999999994</v>
      </c>
      <c r="I35" s="28">
        <v>7.0069999999999997</v>
      </c>
      <c r="K35" s="32"/>
      <c r="N35" s="9"/>
    </row>
    <row r="36" spans="1:14" x14ac:dyDescent="0.25">
      <c r="A36" s="26">
        <v>2016</v>
      </c>
      <c r="B36" s="28">
        <v>2.4870000000000001</v>
      </c>
      <c r="C36" s="28">
        <v>0.93799999999999994</v>
      </c>
      <c r="D36" s="28">
        <v>0</v>
      </c>
      <c r="E36" s="28">
        <v>0.8</v>
      </c>
      <c r="F36" s="28">
        <v>0.17899999999999999</v>
      </c>
      <c r="G36" s="28">
        <v>0.53600000000000003</v>
      </c>
      <c r="H36" s="28">
        <v>1.8100000000000005</v>
      </c>
      <c r="I36" s="28">
        <v>6.75</v>
      </c>
      <c r="K36" s="32"/>
      <c r="N36" s="9"/>
    </row>
    <row r="37" spans="1:14" x14ac:dyDescent="0.25">
      <c r="A37" s="26">
        <v>2017</v>
      </c>
      <c r="B37" s="28">
        <v>2.27</v>
      </c>
      <c r="C37" s="28">
        <v>1.075</v>
      </c>
      <c r="D37" s="28">
        <v>0</v>
      </c>
      <c r="E37" s="28">
        <v>1.1000000000000001</v>
      </c>
      <c r="F37" s="28">
        <v>0.2</v>
      </c>
      <c r="G37" s="28">
        <v>0.68600000000000005</v>
      </c>
      <c r="H37" s="28">
        <v>1.4410000000000007</v>
      </c>
      <c r="I37" s="28">
        <v>6.7720000000000002</v>
      </c>
      <c r="K37" s="32"/>
      <c r="N37" s="9"/>
    </row>
    <row r="38" spans="1:14" s="46" customFormat="1" x14ac:dyDescent="0.25">
      <c r="A38" s="130">
        <v>2018</v>
      </c>
      <c r="B38" s="131">
        <v>2.2000000000000002</v>
      </c>
      <c r="C38" s="131">
        <v>0.88800000000000001</v>
      </c>
      <c r="D38" s="131">
        <v>0.78400000000000003</v>
      </c>
      <c r="E38" s="131">
        <v>1.2</v>
      </c>
      <c r="F38" s="131">
        <v>0.20699999999999999</v>
      </c>
      <c r="G38" s="131">
        <v>0.69899999999999995</v>
      </c>
      <c r="H38" s="131">
        <v>1.4160000000000004</v>
      </c>
      <c r="I38" s="131">
        <v>7.3940000000000001</v>
      </c>
      <c r="K38" s="32"/>
      <c r="N38" s="132"/>
    </row>
    <row r="39" spans="1:14" x14ac:dyDescent="0.25">
      <c r="A39" s="26">
        <v>2019</v>
      </c>
      <c r="B39" s="28">
        <v>2.8159999999999998</v>
      </c>
      <c r="C39" s="28">
        <v>0.71499999999999997</v>
      </c>
      <c r="D39" s="28">
        <v>0.94299999999999995</v>
      </c>
      <c r="E39" s="28">
        <v>1.4359999999999999</v>
      </c>
      <c r="F39" s="28">
        <v>0.29799999999999999</v>
      </c>
      <c r="G39" s="28">
        <v>0.60799999999999998</v>
      </c>
      <c r="H39" s="28">
        <v>1.4970000000000017</v>
      </c>
      <c r="I39" s="28">
        <v>8.3130000000000006</v>
      </c>
      <c r="K39" s="32"/>
      <c r="N39" s="9"/>
    </row>
    <row r="40" spans="1:14" x14ac:dyDescent="0.25">
      <c r="A40" s="26">
        <v>2020</v>
      </c>
      <c r="B40" s="28">
        <v>2.37</v>
      </c>
      <c r="C40" s="28">
        <v>0.81899999999999995</v>
      </c>
      <c r="D40" s="28">
        <v>0.86199999999999999</v>
      </c>
      <c r="E40" s="28">
        <v>1.381</v>
      </c>
      <c r="F40" s="28">
        <v>0.34899999999999998</v>
      </c>
      <c r="G40" s="28">
        <v>0.438</v>
      </c>
      <c r="H40" s="28">
        <v>1.2029999999999994</v>
      </c>
      <c r="I40" s="28">
        <v>7.4219999999999997</v>
      </c>
      <c r="K40" s="32"/>
      <c r="N40" s="9"/>
    </row>
    <row r="41" spans="1:14" x14ac:dyDescent="0.25">
      <c r="A41" s="26">
        <v>2021</v>
      </c>
      <c r="B41" s="28">
        <v>3.3</v>
      </c>
      <c r="C41" s="28">
        <v>1.5</v>
      </c>
      <c r="D41" s="28">
        <v>1.1830000000000001</v>
      </c>
      <c r="E41" s="28">
        <v>1.3129999999999999</v>
      </c>
      <c r="F41" s="28">
        <v>0.46</v>
      </c>
      <c r="G41" s="28">
        <v>0.63300000000000001</v>
      </c>
      <c r="H41" s="28">
        <v>1.3180000000000014</v>
      </c>
      <c r="I41" s="28">
        <v>9.7070000000000007</v>
      </c>
      <c r="K41" s="32"/>
      <c r="N41" s="9"/>
    </row>
    <row r="42" spans="1:14" x14ac:dyDescent="0.25">
      <c r="A42" s="26">
        <v>2022</v>
      </c>
      <c r="B42" s="28">
        <v>5.5</v>
      </c>
      <c r="C42" s="28">
        <v>3.8</v>
      </c>
      <c r="D42" s="28">
        <v>1.897</v>
      </c>
      <c r="E42" s="28">
        <v>1.46</v>
      </c>
      <c r="F42" s="28">
        <v>0.63200000000000001</v>
      </c>
      <c r="G42" s="28">
        <v>0.02</v>
      </c>
      <c r="H42" s="28">
        <v>2.1809999999999992</v>
      </c>
      <c r="I42" s="28">
        <v>15.49</v>
      </c>
      <c r="K42" s="32"/>
      <c r="N42" s="9"/>
    </row>
    <row r="43" spans="1:14" s="46" customFormat="1" x14ac:dyDescent="0.25">
      <c r="A43" s="130">
        <v>2023</v>
      </c>
      <c r="B43" s="131">
        <v>5.98</v>
      </c>
      <c r="C43" s="131">
        <v>2.766</v>
      </c>
      <c r="D43" s="131">
        <v>1.93</v>
      </c>
      <c r="E43" s="131">
        <v>1.43</v>
      </c>
      <c r="F43" s="131">
        <v>0.65</v>
      </c>
      <c r="G43" s="131">
        <v>0.64900000000000002</v>
      </c>
      <c r="H43" s="131">
        <v>1.7359999999999989</v>
      </c>
      <c r="I43" s="131">
        <v>15.141</v>
      </c>
      <c r="K43" s="32"/>
      <c r="N43" s="132"/>
    </row>
    <row r="44" spans="1:14" x14ac:dyDescent="0.25">
      <c r="A44" s="77"/>
      <c r="B44" s="72"/>
      <c r="C44" s="72"/>
      <c r="D44" s="72"/>
      <c r="E44" s="72"/>
      <c r="F44" s="72"/>
      <c r="G44" s="72"/>
      <c r="H44" s="72"/>
      <c r="I44" s="72"/>
    </row>
    <row r="45" spans="1:14" x14ac:dyDescent="0.25">
      <c r="A45" s="46" t="s">
        <v>459</v>
      </c>
      <c r="B45" s="72"/>
      <c r="C45" s="72"/>
      <c r="D45" s="72"/>
      <c r="E45" s="72"/>
      <c r="F45" s="72"/>
      <c r="G45" s="72"/>
      <c r="H45" s="72"/>
      <c r="I45" s="72"/>
    </row>
    <row r="46" spans="1:14" x14ac:dyDescent="0.25">
      <c r="A46" s="26" t="s">
        <v>675</v>
      </c>
      <c r="B46" s="72"/>
      <c r="C46" s="72"/>
      <c r="D46" s="72"/>
      <c r="E46" s="72"/>
      <c r="F46" s="72"/>
      <c r="G46" s="72"/>
      <c r="H46" s="72"/>
      <c r="I46" s="72"/>
    </row>
    <row r="47" spans="1:14" x14ac:dyDescent="0.25">
      <c r="A47" s="26" t="s">
        <v>676</v>
      </c>
      <c r="B47" s="73"/>
      <c r="C47" s="73"/>
      <c r="D47" s="73"/>
      <c r="E47" s="73"/>
      <c r="F47" s="73"/>
      <c r="G47" s="73"/>
      <c r="H47" s="73"/>
      <c r="I47" s="73"/>
    </row>
    <row r="48" spans="1:14" x14ac:dyDescent="0.25">
      <c r="A48" s="77"/>
      <c r="B48" s="6"/>
      <c r="C48" s="6"/>
      <c r="D48" s="6"/>
      <c r="E48" s="133"/>
    </row>
    <row r="49" spans="1:4" x14ac:dyDescent="0.25">
      <c r="A49" s="46" t="s">
        <v>455</v>
      </c>
      <c r="B49" s="6"/>
      <c r="C49" s="6"/>
      <c r="D49" s="6"/>
    </row>
    <row r="50" spans="1:4" x14ac:dyDescent="0.25">
      <c r="A50" s="37" t="s">
        <v>494</v>
      </c>
    </row>
  </sheetData>
  <hyperlinks>
    <hyperlink ref="A9" location="Contents!A1" display="Back to contents" xr:uid="{2EB59693-E9DD-43EF-959A-B225EB170B4A}"/>
    <hyperlink ref="B2" r:id="rId1" display="https://www.abs.gov.au/statistics/economy/international-trade/international-trade-goods/latest-release" xr:uid="{5558220D-15A8-4132-A5B8-0EB019240A1C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995F-A4D3-41D3-AE80-A9B222DED4E2}">
  <sheetPr>
    <tabColor theme="3"/>
  </sheetPr>
  <dimension ref="A1:J36"/>
  <sheetViews>
    <sheetView workbookViewId="0">
      <selection activeCell="C17" sqref="C17"/>
    </sheetView>
  </sheetViews>
  <sheetFormatPr defaultRowHeight="15" x14ac:dyDescent="0.25"/>
  <cols>
    <col min="1" max="1" width="25.5703125" customWidth="1"/>
    <col min="2" max="3" width="12.5703125" customWidth="1"/>
    <col min="4" max="5" width="15.5703125" customWidth="1"/>
  </cols>
  <sheetData>
    <row r="1" spans="1:3" s="37" customFormat="1" ht="18.75" x14ac:dyDescent="0.3">
      <c r="A1" s="88" t="s">
        <v>678</v>
      </c>
    </row>
    <row r="2" spans="1:3" s="37" customFormat="1" x14ac:dyDescent="0.25">
      <c r="A2" s="49" t="s">
        <v>364</v>
      </c>
      <c r="B2" s="34" t="s">
        <v>805</v>
      </c>
    </row>
    <row r="3" spans="1:3" s="37" customFormat="1" x14ac:dyDescent="0.25">
      <c r="A3" s="46" t="s">
        <v>492</v>
      </c>
      <c r="B3" s="37" t="s">
        <v>333</v>
      </c>
    </row>
    <row r="4" spans="1:3" s="37" customFormat="1" x14ac:dyDescent="0.25">
      <c r="A4" s="46" t="s">
        <v>333</v>
      </c>
      <c r="B4" s="37" t="s">
        <v>450</v>
      </c>
    </row>
    <row r="5" spans="1:3" s="37" customFormat="1" x14ac:dyDescent="0.25">
      <c r="A5" s="46" t="s">
        <v>456</v>
      </c>
      <c r="B5" s="37" t="s">
        <v>271</v>
      </c>
    </row>
    <row r="6" spans="1:3" x14ac:dyDescent="0.25">
      <c r="A6" s="46" t="s">
        <v>269</v>
      </c>
      <c r="B6" t="s">
        <v>679</v>
      </c>
    </row>
    <row r="7" spans="1:3" x14ac:dyDescent="0.25">
      <c r="A7" s="46" t="s">
        <v>270</v>
      </c>
      <c r="B7" t="s">
        <v>272</v>
      </c>
    </row>
    <row r="8" spans="1:3" x14ac:dyDescent="0.25">
      <c r="A8" s="46" t="s">
        <v>457</v>
      </c>
      <c r="B8" t="s">
        <v>458</v>
      </c>
    </row>
    <row r="9" spans="1:3" s="37" customFormat="1" x14ac:dyDescent="0.25">
      <c r="A9" s="34" t="s">
        <v>701</v>
      </c>
    </row>
    <row r="10" spans="1:3" x14ac:dyDescent="0.25">
      <c r="A10" s="43"/>
    </row>
    <row r="11" spans="1:3" x14ac:dyDescent="0.25">
      <c r="A11" s="49" t="s">
        <v>454</v>
      </c>
    </row>
    <row r="12" spans="1:3" ht="60" x14ac:dyDescent="0.25">
      <c r="B12" s="91" t="s">
        <v>331</v>
      </c>
      <c r="C12" s="91" t="s">
        <v>332</v>
      </c>
    </row>
    <row r="13" spans="1:3" x14ac:dyDescent="0.25">
      <c r="A13" s="26" t="s">
        <v>26</v>
      </c>
      <c r="B13" s="7">
        <v>238</v>
      </c>
      <c r="C13" s="14">
        <v>3.8</v>
      </c>
    </row>
    <row r="14" spans="1:3" x14ac:dyDescent="0.25">
      <c r="A14" s="26" t="s">
        <v>27</v>
      </c>
      <c r="B14" s="7">
        <v>274</v>
      </c>
      <c r="C14" s="14">
        <v>3.9</v>
      </c>
    </row>
    <row r="15" spans="1:3" x14ac:dyDescent="0.25">
      <c r="A15" s="26" t="s">
        <v>28</v>
      </c>
      <c r="B15" s="7">
        <v>387</v>
      </c>
      <c r="C15" s="14">
        <v>5.2</v>
      </c>
    </row>
    <row r="16" spans="1:3" x14ac:dyDescent="0.25">
      <c r="A16" s="26" t="s">
        <v>29</v>
      </c>
      <c r="B16" s="7">
        <v>385</v>
      </c>
      <c r="C16" s="14">
        <v>4.7</v>
      </c>
    </row>
    <row r="17" spans="1:10" x14ac:dyDescent="0.25">
      <c r="A17" s="26" t="s">
        <v>30</v>
      </c>
      <c r="B17" s="7">
        <v>366</v>
      </c>
      <c r="C17" s="14">
        <v>4.2</v>
      </c>
    </row>
    <row r="18" spans="1:10" x14ac:dyDescent="0.25">
      <c r="A18" s="26" t="s">
        <v>31</v>
      </c>
      <c r="B18" s="7">
        <v>411</v>
      </c>
      <c r="C18" s="14">
        <v>4</v>
      </c>
    </row>
    <row r="19" spans="1:10" x14ac:dyDescent="0.25">
      <c r="A19" s="26" t="s">
        <v>32</v>
      </c>
      <c r="B19" s="7">
        <v>469</v>
      </c>
      <c r="C19" s="14">
        <v>4.4000000000000004</v>
      </c>
    </row>
    <row r="21" spans="1:10" x14ac:dyDescent="0.25">
      <c r="A21" s="46" t="s">
        <v>459</v>
      </c>
      <c r="B21" s="19">
        <f>B19/B13-1</f>
        <v>0.97058823529411775</v>
      </c>
    </row>
    <row r="22" spans="1:10" x14ac:dyDescent="0.25">
      <c r="A22" s="26" t="s">
        <v>494</v>
      </c>
    </row>
    <row r="24" spans="1:10" x14ac:dyDescent="0.25">
      <c r="A24" s="46" t="s">
        <v>455</v>
      </c>
    </row>
    <row r="25" spans="1:10" ht="45" x14ac:dyDescent="0.25">
      <c r="A25" s="74" t="s">
        <v>32</v>
      </c>
      <c r="B25" s="91" t="s">
        <v>680</v>
      </c>
      <c r="C25" s="91" t="s">
        <v>542</v>
      </c>
      <c r="D25" s="91" t="s">
        <v>681</v>
      </c>
      <c r="E25" s="91" t="s">
        <v>542</v>
      </c>
    </row>
    <row r="26" spans="1:10" x14ac:dyDescent="0.25">
      <c r="A26" s="26" t="s">
        <v>246</v>
      </c>
      <c r="B26" s="7">
        <v>3432</v>
      </c>
      <c r="C26" s="14">
        <v>32.299999999999997</v>
      </c>
      <c r="D26" s="7">
        <v>22700</v>
      </c>
      <c r="E26" s="14">
        <v>35.4</v>
      </c>
    </row>
    <row r="27" spans="1:10" x14ac:dyDescent="0.25">
      <c r="A27" s="26" t="s">
        <v>247</v>
      </c>
      <c r="B27" s="7">
        <v>2249</v>
      </c>
      <c r="C27" s="14">
        <v>21.2</v>
      </c>
      <c r="D27" s="7">
        <v>13600</v>
      </c>
      <c r="E27" s="14">
        <v>21.2</v>
      </c>
    </row>
    <row r="28" spans="1:10" x14ac:dyDescent="0.25">
      <c r="A28" s="26" t="s">
        <v>248</v>
      </c>
      <c r="B28" s="7">
        <v>1127</v>
      </c>
      <c r="C28" s="14">
        <v>10.6</v>
      </c>
      <c r="D28" s="7">
        <v>7100</v>
      </c>
      <c r="E28" s="14">
        <v>11.1</v>
      </c>
    </row>
    <row r="29" spans="1:10" x14ac:dyDescent="0.25">
      <c r="A29" s="26" t="s">
        <v>249</v>
      </c>
      <c r="B29" s="7">
        <v>1684</v>
      </c>
      <c r="C29" s="14">
        <v>15.8</v>
      </c>
      <c r="D29" s="7">
        <v>9500</v>
      </c>
      <c r="E29" s="14">
        <v>14.8</v>
      </c>
    </row>
    <row r="30" spans="1:10" x14ac:dyDescent="0.25">
      <c r="A30" s="26" t="s">
        <v>250</v>
      </c>
      <c r="B30" s="7">
        <v>469</v>
      </c>
      <c r="C30" s="14">
        <v>4.4000000000000004</v>
      </c>
      <c r="D30" s="7">
        <v>3000</v>
      </c>
      <c r="E30" s="14">
        <v>4.7</v>
      </c>
      <c r="J30" s="1"/>
    </row>
    <row r="31" spans="1:10" x14ac:dyDescent="0.25">
      <c r="A31" s="26" t="s">
        <v>251</v>
      </c>
      <c r="B31" s="7">
        <v>17</v>
      </c>
      <c r="C31" s="14">
        <v>0.2</v>
      </c>
      <c r="D31" s="7">
        <v>200</v>
      </c>
      <c r="E31" s="14">
        <v>0.3</v>
      </c>
      <c r="J31" s="1"/>
    </row>
    <row r="32" spans="1:10" x14ac:dyDescent="0.25">
      <c r="A32" s="26" t="s">
        <v>252</v>
      </c>
      <c r="B32" s="7">
        <v>51</v>
      </c>
      <c r="C32" s="14">
        <v>0.5</v>
      </c>
      <c r="D32" s="7">
        <v>300</v>
      </c>
      <c r="E32" s="14">
        <v>0.5</v>
      </c>
      <c r="J32" s="1"/>
    </row>
    <row r="33" spans="1:10" x14ac:dyDescent="0.25">
      <c r="A33" s="26" t="s">
        <v>253</v>
      </c>
      <c r="B33" s="7">
        <v>1604</v>
      </c>
      <c r="C33" s="14">
        <v>15.1</v>
      </c>
      <c r="D33" s="7">
        <v>7800</v>
      </c>
      <c r="E33" s="14">
        <v>12.2</v>
      </c>
      <c r="J33" s="1"/>
    </row>
    <row r="34" spans="1:10" x14ac:dyDescent="0.25">
      <c r="A34" s="26" t="s">
        <v>51</v>
      </c>
      <c r="B34" s="7">
        <v>10633</v>
      </c>
      <c r="C34" s="14">
        <v>100</v>
      </c>
      <c r="D34" s="7">
        <v>64099.999999999993</v>
      </c>
      <c r="E34" s="14">
        <v>100.00000000000001</v>
      </c>
      <c r="J34" s="1"/>
    </row>
    <row r="35" spans="1:10" x14ac:dyDescent="0.25">
      <c r="J35" s="1"/>
    </row>
    <row r="36" spans="1:10" x14ac:dyDescent="0.25">
      <c r="A36" s="26" t="s">
        <v>665</v>
      </c>
      <c r="J36" s="1"/>
    </row>
  </sheetData>
  <phoneticPr fontId="7" type="noConversion"/>
  <hyperlinks>
    <hyperlink ref="A9" location="Contents!A1" display="Back to contents" xr:uid="{289520E3-78B1-4742-95E1-C47E95FF7E48}"/>
    <hyperlink ref="B2" r:id="rId1" display="https://www.abs.gov.au/statistics/economy/national-accounts/australian-defence-industry-account-experimental-estimates/latest-release" xr:uid="{11129F6D-60E6-456F-A5CD-3F393127706C}"/>
  </hyperlinks>
  <pageMargins left="0.7" right="0.7" top="0.75" bottom="0.75" header="0.3" footer="0.3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8FE7-1E75-4855-BCF2-B67C02B1D830}">
  <sheetPr>
    <tabColor theme="3"/>
  </sheetPr>
  <dimension ref="A1:L54"/>
  <sheetViews>
    <sheetView workbookViewId="0">
      <selection activeCell="D17" sqref="D17"/>
    </sheetView>
  </sheetViews>
  <sheetFormatPr defaultRowHeight="15" x14ac:dyDescent="0.25"/>
  <cols>
    <col min="1" max="1" width="19.85546875" customWidth="1"/>
    <col min="2" max="5" width="12.28515625" customWidth="1"/>
    <col min="11" max="11" width="9.140625" style="23"/>
    <col min="12" max="12" width="19.140625" customWidth="1"/>
  </cols>
  <sheetData>
    <row r="1" spans="1:12" s="37" customFormat="1" ht="18.75" x14ac:dyDescent="0.3">
      <c r="A1" s="88" t="s">
        <v>682</v>
      </c>
    </row>
    <row r="2" spans="1:12" s="37" customFormat="1" x14ac:dyDescent="0.25">
      <c r="A2" s="49" t="s">
        <v>364</v>
      </c>
      <c r="B2" s="34" t="s">
        <v>622</v>
      </c>
    </row>
    <row r="3" spans="1:12" s="37" customFormat="1" x14ac:dyDescent="0.25">
      <c r="A3" s="49"/>
      <c r="B3" s="34" t="s">
        <v>683</v>
      </c>
    </row>
    <row r="4" spans="1:12" s="37" customFormat="1" x14ac:dyDescent="0.25">
      <c r="A4" s="46" t="s">
        <v>492</v>
      </c>
      <c r="B4" s="37" t="s">
        <v>333</v>
      </c>
    </row>
    <row r="5" spans="1:12" s="37" customFormat="1" x14ac:dyDescent="0.25">
      <c r="A5" s="46" t="s">
        <v>333</v>
      </c>
      <c r="B5" s="37" t="s">
        <v>450</v>
      </c>
    </row>
    <row r="6" spans="1:12" s="37" customFormat="1" x14ac:dyDescent="0.25">
      <c r="A6" s="46" t="s">
        <v>456</v>
      </c>
      <c r="B6" s="37" t="s">
        <v>271</v>
      </c>
    </row>
    <row r="7" spans="1:12" s="37" customFormat="1" x14ac:dyDescent="0.25">
      <c r="A7" s="46" t="s">
        <v>269</v>
      </c>
      <c r="B7" s="37" t="s">
        <v>507</v>
      </c>
    </row>
    <row r="8" spans="1:12" s="37" customFormat="1" x14ac:dyDescent="0.25">
      <c r="A8" s="46" t="s">
        <v>270</v>
      </c>
      <c r="B8" s="37" t="s">
        <v>272</v>
      </c>
    </row>
    <row r="9" spans="1:12" s="37" customFormat="1" x14ac:dyDescent="0.25">
      <c r="A9" s="46" t="s">
        <v>457</v>
      </c>
      <c r="B9" s="37" t="s">
        <v>458</v>
      </c>
    </row>
    <row r="10" spans="1:12" s="37" customFormat="1" x14ac:dyDescent="0.25">
      <c r="A10" s="34" t="s">
        <v>701</v>
      </c>
    </row>
    <row r="11" spans="1:12" s="37" customFormat="1" x14ac:dyDescent="0.25">
      <c r="A11" s="43"/>
    </row>
    <row r="12" spans="1:12" x14ac:dyDescent="0.25">
      <c r="A12" s="49" t="s">
        <v>454</v>
      </c>
    </row>
    <row r="13" spans="1:12" ht="30" x14ac:dyDescent="0.25">
      <c r="A13" s="4"/>
      <c r="B13" s="91" t="s">
        <v>287</v>
      </c>
      <c r="C13" s="91" t="s">
        <v>288</v>
      </c>
      <c r="D13" s="91" t="s">
        <v>289</v>
      </c>
      <c r="E13" s="91" t="s">
        <v>290</v>
      </c>
      <c r="F13" s="91" t="s">
        <v>51</v>
      </c>
    </row>
    <row r="14" spans="1:12" s="4" customFormat="1" x14ac:dyDescent="0.25">
      <c r="A14" s="26">
        <v>2008</v>
      </c>
      <c r="B14" s="14">
        <v>1.8</v>
      </c>
      <c r="C14" s="14">
        <v>1.4</v>
      </c>
      <c r="D14" s="14">
        <v>3.2</v>
      </c>
      <c r="E14" s="14">
        <v>1.3</v>
      </c>
      <c r="F14" s="14">
        <v>7.7</v>
      </c>
    </row>
    <row r="15" spans="1:12" x14ac:dyDescent="0.25">
      <c r="A15" s="26">
        <v>2009</v>
      </c>
      <c r="B15" s="14">
        <v>1.7</v>
      </c>
      <c r="C15" s="14">
        <v>1.3</v>
      </c>
      <c r="D15" s="14">
        <v>2.8</v>
      </c>
      <c r="E15" s="14">
        <v>1.1000000000000001</v>
      </c>
      <c r="F15" s="14">
        <v>6.9</v>
      </c>
      <c r="H15" s="9"/>
      <c r="I15" s="9"/>
      <c r="J15" s="9"/>
      <c r="K15" s="9"/>
    </row>
    <row r="16" spans="1:12" x14ac:dyDescent="0.25">
      <c r="A16" s="26">
        <v>2010</v>
      </c>
      <c r="B16" s="14">
        <v>1.9</v>
      </c>
      <c r="C16" s="14">
        <v>1.5</v>
      </c>
      <c r="D16" s="14">
        <v>2.8</v>
      </c>
      <c r="E16" s="14">
        <v>1.3</v>
      </c>
      <c r="F16" s="14">
        <v>7.4999999999999991</v>
      </c>
      <c r="H16" s="9"/>
      <c r="I16" s="9"/>
      <c r="J16" s="9"/>
      <c r="K16" s="9"/>
      <c r="L16" s="9"/>
    </row>
    <row r="17" spans="1:12" x14ac:dyDescent="0.25">
      <c r="A17" s="26">
        <v>2011</v>
      </c>
      <c r="B17" s="14">
        <v>2</v>
      </c>
      <c r="C17" s="14">
        <v>1.5</v>
      </c>
      <c r="D17" s="14">
        <v>3</v>
      </c>
      <c r="E17" s="14">
        <v>1.4</v>
      </c>
      <c r="F17" s="14">
        <v>8</v>
      </c>
      <c r="H17" s="9"/>
      <c r="I17" s="9"/>
      <c r="J17" s="9"/>
      <c r="K17" s="9"/>
      <c r="L17" s="9"/>
    </row>
    <row r="18" spans="1:12" x14ac:dyDescent="0.25">
      <c r="A18" s="26">
        <v>2012</v>
      </c>
      <c r="B18" s="14">
        <v>2.3528479999999998</v>
      </c>
      <c r="C18" s="14">
        <v>1.5</v>
      </c>
      <c r="D18" s="14">
        <v>3.5</v>
      </c>
      <c r="E18" s="14">
        <v>1.5</v>
      </c>
      <c r="F18" s="14">
        <v>8.8528479999999998</v>
      </c>
      <c r="H18" s="9"/>
      <c r="I18" s="9"/>
      <c r="J18" s="9"/>
      <c r="K18" s="9"/>
      <c r="L18" s="9"/>
    </row>
    <row r="19" spans="1:12" x14ac:dyDescent="0.25">
      <c r="A19" s="26">
        <v>2013</v>
      </c>
      <c r="B19" s="14">
        <v>2.2277669999999996</v>
      </c>
      <c r="C19" s="14">
        <v>1.9</v>
      </c>
      <c r="D19" s="14">
        <v>3.3</v>
      </c>
      <c r="E19" s="14">
        <v>1.6</v>
      </c>
      <c r="F19" s="14">
        <v>9.027766999999999</v>
      </c>
      <c r="H19" s="9"/>
      <c r="I19" s="9"/>
      <c r="J19" s="9"/>
      <c r="K19" s="9"/>
      <c r="L19" s="9"/>
    </row>
    <row r="20" spans="1:12" x14ac:dyDescent="0.25">
      <c r="A20" s="26">
        <v>2014</v>
      </c>
      <c r="B20" s="14">
        <v>2.3380740000000002</v>
      </c>
      <c r="C20" s="14">
        <v>2</v>
      </c>
      <c r="D20" s="14">
        <v>5.4</v>
      </c>
      <c r="E20" s="14">
        <v>2</v>
      </c>
      <c r="F20" s="14">
        <v>11.8</v>
      </c>
      <c r="H20" s="9"/>
      <c r="I20" s="9"/>
      <c r="J20" s="9"/>
      <c r="K20" s="9"/>
      <c r="L20" s="9"/>
    </row>
    <row r="21" spans="1:12" x14ac:dyDescent="0.25">
      <c r="A21" s="26">
        <v>2015</v>
      </c>
      <c r="B21" s="14">
        <v>2.2691219999999999</v>
      </c>
      <c r="C21" s="14">
        <v>1.9</v>
      </c>
      <c r="D21" s="14">
        <v>5.5</v>
      </c>
      <c r="E21" s="14">
        <v>2.1</v>
      </c>
      <c r="F21" s="14">
        <v>11.7</v>
      </c>
      <c r="H21" s="9"/>
      <c r="I21" s="9"/>
      <c r="J21" s="9"/>
      <c r="K21" s="9"/>
      <c r="L21" s="9"/>
    </row>
    <row r="22" spans="1:12" x14ac:dyDescent="0.25">
      <c r="A22" s="26">
        <v>2016</v>
      </c>
      <c r="B22" s="14">
        <v>2.3862310000000004</v>
      </c>
      <c r="C22" s="14">
        <v>2</v>
      </c>
      <c r="D22" s="14">
        <v>5.4</v>
      </c>
      <c r="E22" s="14">
        <v>2.2000000000000002</v>
      </c>
      <c r="F22" s="14">
        <v>11.986231</v>
      </c>
      <c r="H22" s="9"/>
      <c r="I22" s="9"/>
      <c r="J22" s="9"/>
      <c r="K22" s="9"/>
      <c r="L22" s="9"/>
    </row>
    <row r="23" spans="1:12" x14ac:dyDescent="0.25">
      <c r="A23" s="26">
        <v>2017</v>
      </c>
      <c r="B23" s="14">
        <v>2.2608809999999999</v>
      </c>
      <c r="C23" s="14">
        <v>1.8</v>
      </c>
      <c r="D23" s="14">
        <v>4.7</v>
      </c>
      <c r="E23" s="14">
        <v>2</v>
      </c>
      <c r="F23" s="14">
        <v>10.7</v>
      </c>
      <c r="H23" s="9"/>
      <c r="I23" s="9"/>
      <c r="J23" s="9"/>
      <c r="K23" s="9"/>
      <c r="L23" s="9"/>
    </row>
    <row r="24" spans="1:12" x14ac:dyDescent="0.25">
      <c r="A24" s="26">
        <v>2018</v>
      </c>
      <c r="B24" s="14">
        <v>2.2343500000000001</v>
      </c>
      <c r="C24" s="14">
        <v>2.1</v>
      </c>
      <c r="D24" s="14">
        <v>5.0999999999999996</v>
      </c>
      <c r="E24" s="14">
        <v>2.1</v>
      </c>
      <c r="F24" s="14">
        <v>11.53435</v>
      </c>
      <c r="H24" s="9"/>
      <c r="I24" s="9"/>
      <c r="J24" s="9"/>
      <c r="K24" s="9"/>
      <c r="L24" s="9"/>
    </row>
    <row r="25" spans="1:12" x14ac:dyDescent="0.25">
      <c r="A25" s="26">
        <v>2019</v>
      </c>
      <c r="B25" s="14">
        <v>2.3849549999999997</v>
      </c>
      <c r="C25" s="14">
        <v>2.6</v>
      </c>
      <c r="D25" s="14">
        <v>6</v>
      </c>
      <c r="E25" s="14">
        <v>2.5</v>
      </c>
      <c r="F25" s="14">
        <v>13.484954999999999</v>
      </c>
      <c r="H25" s="9"/>
      <c r="I25" s="9"/>
      <c r="J25" s="9"/>
      <c r="K25" s="9"/>
      <c r="L25" s="9"/>
    </row>
    <row r="26" spans="1:12" x14ac:dyDescent="0.25">
      <c r="A26" s="26">
        <v>2020</v>
      </c>
      <c r="B26" s="14">
        <v>0.55208500000000005</v>
      </c>
      <c r="C26" s="14">
        <v>0.8</v>
      </c>
      <c r="D26" s="14">
        <v>5.3</v>
      </c>
      <c r="E26" s="14">
        <v>2.1</v>
      </c>
      <c r="F26" s="14">
        <v>8.7520849999999992</v>
      </c>
      <c r="H26" s="9"/>
      <c r="I26" s="9"/>
      <c r="J26" s="9"/>
      <c r="K26" s="9"/>
      <c r="L26" s="9"/>
    </row>
    <row r="27" spans="1:12" x14ac:dyDescent="0.25">
      <c r="A27" s="26">
        <v>2021</v>
      </c>
      <c r="B27" s="14">
        <v>8.1806000000000004E-2</v>
      </c>
      <c r="C27" s="14">
        <v>1.1000000000000001</v>
      </c>
      <c r="D27" s="14">
        <v>7.2</v>
      </c>
      <c r="E27" s="14">
        <v>2</v>
      </c>
      <c r="F27" s="14">
        <v>10.381806000000001</v>
      </c>
      <c r="H27" s="9"/>
      <c r="I27" s="9"/>
      <c r="J27" s="9"/>
      <c r="K27" s="9"/>
      <c r="L27" s="9"/>
    </row>
    <row r="28" spans="1:12" x14ac:dyDescent="0.25">
      <c r="A28" s="26">
        <v>2022</v>
      </c>
      <c r="B28" s="14">
        <v>1.0531969999999999</v>
      </c>
      <c r="C28" s="14">
        <v>2.7</v>
      </c>
      <c r="D28" s="14">
        <v>7.3</v>
      </c>
      <c r="E28" s="14">
        <v>2.8</v>
      </c>
      <c r="F28" s="14">
        <v>14</v>
      </c>
      <c r="H28" s="9"/>
      <c r="I28" s="9"/>
      <c r="J28" s="9"/>
      <c r="K28" s="9"/>
      <c r="L28" s="9"/>
    </row>
    <row r="29" spans="1:12" x14ac:dyDescent="0.25">
      <c r="A29" s="26">
        <v>2023</v>
      </c>
      <c r="B29" s="14">
        <v>2.2999999999999998</v>
      </c>
      <c r="C29" s="14">
        <v>3.4239999999999999</v>
      </c>
      <c r="D29" s="14">
        <v>8.6999999999999993</v>
      </c>
      <c r="E29" s="14">
        <v>3.3</v>
      </c>
      <c r="F29" s="14">
        <v>17.724</v>
      </c>
      <c r="H29" s="23"/>
      <c r="I29" s="9"/>
      <c r="J29" s="9"/>
      <c r="K29" s="9"/>
    </row>
    <row r="30" spans="1:12" x14ac:dyDescent="0.25">
      <c r="B30" s="19"/>
      <c r="H30" s="9"/>
      <c r="I30" s="9"/>
      <c r="J30" s="9"/>
      <c r="K30" s="9"/>
    </row>
    <row r="31" spans="1:12" x14ac:dyDescent="0.25">
      <c r="A31" s="46" t="s">
        <v>459</v>
      </c>
      <c r="B31" s="19"/>
      <c r="D31" s="8"/>
      <c r="F31" s="20"/>
    </row>
    <row r="32" spans="1:12" x14ac:dyDescent="0.25">
      <c r="A32" s="26" t="s">
        <v>494</v>
      </c>
      <c r="D32" s="19"/>
      <c r="F32" s="128"/>
    </row>
    <row r="33" spans="1:6" x14ac:dyDescent="0.25">
      <c r="A33" s="37"/>
    </row>
    <row r="34" spans="1:6" x14ac:dyDescent="0.25">
      <c r="A34" s="46" t="s">
        <v>455</v>
      </c>
    </row>
    <row r="35" spans="1:6" s="37" customFormat="1" x14ac:dyDescent="0.25">
      <c r="A35" s="46"/>
    </row>
    <row r="36" spans="1:6" x14ac:dyDescent="0.25">
      <c r="A36" s="129"/>
      <c r="B36" t="s">
        <v>808</v>
      </c>
      <c r="C36" t="s">
        <v>807</v>
      </c>
    </row>
    <row r="37" spans="1:6" x14ac:dyDescent="0.25">
      <c r="A37" s="26">
        <v>2018</v>
      </c>
      <c r="B37" s="14">
        <v>30.234000000000002</v>
      </c>
      <c r="C37" s="24">
        <f>B24/B37</f>
        <v>7.3901898524839582E-2</v>
      </c>
    </row>
    <row r="38" spans="1:6" x14ac:dyDescent="0.25">
      <c r="A38" s="26">
        <v>2019</v>
      </c>
      <c r="B38" s="103">
        <v>31.437999999999999</v>
      </c>
      <c r="C38" s="24">
        <f t="shared" ref="C38:C42" si="0">B25/B38</f>
        <v>7.5862173166231936E-2</v>
      </c>
      <c r="D38" s="127"/>
      <c r="E38" s="127"/>
      <c r="F38" s="127"/>
    </row>
    <row r="39" spans="1:6" x14ac:dyDescent="0.25">
      <c r="A39" s="26">
        <v>2020</v>
      </c>
      <c r="B39" s="14">
        <v>7.782</v>
      </c>
      <c r="C39" s="24">
        <f t="shared" si="0"/>
        <v>7.0943844769982015E-2</v>
      </c>
      <c r="D39" s="14"/>
      <c r="E39" s="14"/>
      <c r="F39" s="14"/>
    </row>
    <row r="40" spans="1:6" x14ac:dyDescent="0.25">
      <c r="A40" s="26">
        <v>2021</v>
      </c>
      <c r="B40" s="14">
        <v>1.448</v>
      </c>
      <c r="C40" s="24">
        <f t="shared" si="0"/>
        <v>5.6495856353591167E-2</v>
      </c>
      <c r="D40" s="14"/>
      <c r="E40" s="14"/>
      <c r="F40" s="14"/>
    </row>
    <row r="41" spans="1:6" x14ac:dyDescent="0.25">
      <c r="A41" s="26">
        <v>2022</v>
      </c>
      <c r="B41" s="14">
        <v>12.742000000000001</v>
      </c>
      <c r="C41" s="24">
        <f t="shared" si="0"/>
        <v>8.2655548579500859E-2</v>
      </c>
      <c r="D41" s="14"/>
      <c r="E41" s="14"/>
      <c r="F41" s="14"/>
    </row>
    <row r="42" spans="1:6" x14ac:dyDescent="0.25">
      <c r="A42" s="26">
        <v>2023</v>
      </c>
      <c r="B42" s="14">
        <v>27.995999999999999</v>
      </c>
      <c r="C42" s="24">
        <f t="shared" si="0"/>
        <v>8.2154593513359048E-2</v>
      </c>
      <c r="D42" s="14"/>
      <c r="E42" s="14"/>
      <c r="F42" s="14"/>
    </row>
    <row r="43" spans="1:6" x14ac:dyDescent="0.25">
      <c r="A43" s="26"/>
      <c r="B43" s="19"/>
      <c r="C43" s="14"/>
      <c r="D43" s="14"/>
      <c r="E43" s="14"/>
      <c r="F43" s="14"/>
    </row>
    <row r="44" spans="1:6" x14ac:dyDescent="0.25">
      <c r="A44" s="26"/>
      <c r="B44" s="22"/>
      <c r="C44" s="14"/>
      <c r="D44" s="14"/>
      <c r="E44" s="14"/>
      <c r="F44" s="14"/>
    </row>
    <row r="45" spans="1:6" x14ac:dyDescent="0.25">
      <c r="A45" s="26"/>
      <c r="B45" s="14"/>
      <c r="C45" s="14"/>
      <c r="D45" s="14"/>
      <c r="E45" s="14"/>
      <c r="F45" s="14"/>
    </row>
    <row r="46" spans="1:6" x14ac:dyDescent="0.25">
      <c r="A46" s="26"/>
      <c r="B46" s="14"/>
      <c r="C46" s="14"/>
      <c r="D46" s="14"/>
      <c r="E46" s="14"/>
      <c r="F46" s="14"/>
    </row>
    <row r="47" spans="1:6" x14ac:dyDescent="0.25">
      <c r="A47" s="26"/>
      <c r="B47" s="14"/>
      <c r="C47" s="14"/>
      <c r="D47" s="14"/>
      <c r="E47" s="14"/>
      <c r="F47" s="14"/>
    </row>
    <row r="48" spans="1:6" x14ac:dyDescent="0.25">
      <c r="A48" s="26"/>
      <c r="B48" s="14"/>
      <c r="C48" s="14"/>
      <c r="D48" s="14"/>
      <c r="E48" s="14"/>
      <c r="F48" s="14"/>
    </row>
    <row r="49" spans="1:6" x14ac:dyDescent="0.25">
      <c r="A49" s="26"/>
      <c r="B49" s="14"/>
      <c r="C49" s="14"/>
      <c r="D49" s="14"/>
      <c r="E49" s="14"/>
      <c r="F49" s="14"/>
    </row>
    <row r="50" spans="1:6" x14ac:dyDescent="0.25">
      <c r="A50" s="26"/>
      <c r="B50" s="14"/>
      <c r="C50" s="14"/>
      <c r="D50" s="14"/>
      <c r="E50" s="14"/>
      <c r="F50" s="14"/>
    </row>
    <row r="51" spans="1:6" x14ac:dyDescent="0.25">
      <c r="A51" s="26"/>
      <c r="B51" s="14"/>
      <c r="C51" s="14"/>
      <c r="D51" s="14"/>
      <c r="E51" s="14"/>
      <c r="F51" s="14"/>
    </row>
    <row r="52" spans="1:6" x14ac:dyDescent="0.25">
      <c r="A52" s="26"/>
      <c r="B52" s="14"/>
      <c r="C52" s="14"/>
      <c r="D52" s="14"/>
      <c r="E52" s="14"/>
      <c r="F52" s="14"/>
    </row>
    <row r="53" spans="1:6" x14ac:dyDescent="0.25">
      <c r="A53" s="26"/>
      <c r="B53" s="14"/>
      <c r="C53" s="14"/>
      <c r="D53" s="14"/>
      <c r="E53" s="14"/>
      <c r="F53" s="14"/>
    </row>
    <row r="54" spans="1:6" x14ac:dyDescent="0.25">
      <c r="A54" s="26"/>
      <c r="B54" s="14"/>
      <c r="C54" s="14"/>
      <c r="D54" s="14"/>
      <c r="E54" s="14"/>
      <c r="F54" s="14"/>
    </row>
  </sheetData>
  <hyperlinks>
    <hyperlink ref="B2" r:id="rId1" display="https://www.tra.gov.au/en/data-and-research" xr:uid="{61DF95CE-D3AC-4C12-A98B-7978457B5BA9}"/>
    <hyperlink ref="B3" r:id="rId2" location="/" display="https://www.tourism.wa.gov.au/Markets-and-research/Latest-tourism-statistics/Pages/Latest-tourism-statistics.aspx - /" xr:uid="{1D554C1D-5295-46DB-A44D-A73F13E9D7A4}"/>
    <hyperlink ref="A10" location="Contents!A1" display="Back to contents" xr:uid="{912D13D6-EE7E-4AC4-8CFE-FF562D107655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B497-376D-4E5F-91AE-AC463ACFADF3}">
  <sheetPr>
    <tabColor theme="3"/>
  </sheetPr>
  <dimension ref="A1:N40"/>
  <sheetViews>
    <sheetView workbookViewId="0">
      <selection activeCell="N5" sqref="N5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4" s="37" customFormat="1" ht="18.75" x14ac:dyDescent="0.3">
      <c r="A1" s="88" t="s">
        <v>684</v>
      </c>
    </row>
    <row r="2" spans="1:14" s="37" customFormat="1" x14ac:dyDescent="0.25">
      <c r="A2" s="49" t="s">
        <v>364</v>
      </c>
      <c r="B2" s="34" t="s">
        <v>620</v>
      </c>
    </row>
    <row r="3" spans="1:14" s="37" customFormat="1" x14ac:dyDescent="0.25">
      <c r="A3" s="49"/>
      <c r="B3" s="34" t="s">
        <v>621</v>
      </c>
      <c r="N3" s="125"/>
    </row>
    <row r="4" spans="1:14" s="37" customFormat="1" x14ac:dyDescent="0.25">
      <c r="A4" s="46" t="s">
        <v>492</v>
      </c>
      <c r="B4" s="37" t="s">
        <v>333</v>
      </c>
    </row>
    <row r="5" spans="1:14" s="37" customFormat="1" x14ac:dyDescent="0.25">
      <c r="A5" s="46" t="s">
        <v>333</v>
      </c>
      <c r="B5" s="37" t="s">
        <v>450</v>
      </c>
    </row>
    <row r="6" spans="1:14" s="37" customFormat="1" x14ac:dyDescent="0.25">
      <c r="A6" s="46" t="s">
        <v>456</v>
      </c>
      <c r="B6" s="37" t="s">
        <v>271</v>
      </c>
    </row>
    <row r="7" spans="1:14" s="37" customFormat="1" x14ac:dyDescent="0.25">
      <c r="A7" s="46" t="s">
        <v>269</v>
      </c>
      <c r="B7" s="37" t="s">
        <v>507</v>
      </c>
    </row>
    <row r="8" spans="1:14" s="37" customFormat="1" x14ac:dyDescent="0.25">
      <c r="A8" s="46" t="s">
        <v>270</v>
      </c>
      <c r="B8" s="37" t="s">
        <v>272</v>
      </c>
    </row>
    <row r="9" spans="1:14" x14ac:dyDescent="0.25">
      <c r="A9" s="46" t="s">
        <v>457</v>
      </c>
      <c r="B9" t="s">
        <v>458</v>
      </c>
    </row>
    <row r="10" spans="1:14" s="37" customFormat="1" x14ac:dyDescent="0.25">
      <c r="A10" s="34" t="s">
        <v>701</v>
      </c>
    </row>
    <row r="11" spans="1:14" x14ac:dyDescent="0.25">
      <c r="A11" s="43"/>
    </row>
    <row r="12" spans="1:14" x14ac:dyDescent="0.25">
      <c r="A12" s="49" t="s">
        <v>454</v>
      </c>
    </row>
    <row r="13" spans="1:14" s="4" customFormat="1" ht="45" x14ac:dyDescent="0.25">
      <c r="A13" s="6"/>
      <c r="B13" s="100" t="s">
        <v>333</v>
      </c>
      <c r="C13" s="91" t="s">
        <v>332</v>
      </c>
    </row>
    <row r="14" spans="1:14" x14ac:dyDescent="0.25">
      <c r="A14" s="99" t="s">
        <v>12</v>
      </c>
      <c r="B14" s="15">
        <v>0.72</v>
      </c>
      <c r="C14" s="28">
        <v>10.554089709762533</v>
      </c>
    </row>
    <row r="15" spans="1:14" x14ac:dyDescent="0.25">
      <c r="A15" s="99" t="s">
        <v>13</v>
      </c>
      <c r="B15" s="15">
        <v>0.66</v>
      </c>
      <c r="C15" s="28">
        <v>8.4044314274799437</v>
      </c>
    </row>
    <row r="16" spans="1:14" x14ac:dyDescent="0.25">
      <c r="A16" s="99" t="s">
        <v>14</v>
      </c>
      <c r="B16" s="15">
        <v>0.69099999999999995</v>
      </c>
      <c r="C16" s="28">
        <v>8.0630105017502931</v>
      </c>
    </row>
    <row r="17" spans="1:3" x14ac:dyDescent="0.25">
      <c r="A17" s="99" t="s">
        <v>15</v>
      </c>
      <c r="B17" s="15">
        <v>0.71599999999999997</v>
      </c>
      <c r="C17" s="28">
        <v>7.7213415291707115</v>
      </c>
    </row>
    <row r="18" spans="1:3" x14ac:dyDescent="0.25">
      <c r="A18" s="99" t="s">
        <v>16</v>
      </c>
      <c r="B18" s="15">
        <v>0.91400000000000003</v>
      </c>
      <c r="C18" s="28">
        <v>8.2550578034682083</v>
      </c>
    </row>
    <row r="19" spans="1:3" x14ac:dyDescent="0.25">
      <c r="A19" s="99" t="s">
        <v>17</v>
      </c>
      <c r="B19" s="15">
        <v>1.085</v>
      </c>
      <c r="C19" s="28">
        <v>7.7511073010430058</v>
      </c>
    </row>
    <row r="20" spans="1:3" x14ac:dyDescent="0.25">
      <c r="A20" s="99" t="s">
        <v>18</v>
      </c>
      <c r="B20" s="15">
        <v>1.39</v>
      </c>
      <c r="C20" s="28">
        <v>7.974298663301016</v>
      </c>
    </row>
    <row r="21" spans="1:3" x14ac:dyDescent="0.25">
      <c r="A21" s="99" t="s">
        <v>19</v>
      </c>
      <c r="B21" s="15">
        <v>1.534</v>
      </c>
      <c r="C21" s="28">
        <v>8.1125390025913582</v>
      </c>
    </row>
    <row r="22" spans="1:3" x14ac:dyDescent="0.25">
      <c r="A22" s="99" t="s">
        <v>20</v>
      </c>
      <c r="B22" s="15">
        <v>1.403</v>
      </c>
      <c r="C22" s="28">
        <v>7.7066739906619066</v>
      </c>
    </row>
    <row r="23" spans="1:3" x14ac:dyDescent="0.25">
      <c r="A23" s="99" t="s">
        <v>21</v>
      </c>
      <c r="B23" s="15">
        <v>1.3620000000000001</v>
      </c>
      <c r="C23" s="28">
        <v>7.9393762751384429</v>
      </c>
    </row>
    <row r="24" spans="1:3" x14ac:dyDescent="0.25">
      <c r="A24" s="99" t="s">
        <v>22</v>
      </c>
      <c r="B24" s="15">
        <v>1.3240000000000001</v>
      </c>
      <c r="C24" s="28">
        <v>7.8352467747662438</v>
      </c>
    </row>
    <row r="25" spans="1:3" x14ac:dyDescent="0.25">
      <c r="A25" s="99" t="s">
        <v>23</v>
      </c>
      <c r="B25" s="15">
        <v>1.383</v>
      </c>
      <c r="C25" s="28">
        <v>7.4643782383419692</v>
      </c>
    </row>
    <row r="26" spans="1:3" x14ac:dyDescent="0.25">
      <c r="A26" s="99" t="s">
        <v>24</v>
      </c>
      <c r="B26" s="15">
        <v>1.4970000000000001</v>
      </c>
      <c r="C26" s="28">
        <v>7.0420547558566193</v>
      </c>
    </row>
    <row r="27" spans="1:3" x14ac:dyDescent="0.25">
      <c r="A27" s="99" t="s">
        <v>25</v>
      </c>
      <c r="B27" s="15">
        <v>1.6839999999999999</v>
      </c>
      <c r="C27" s="28">
        <v>6.974528887968523</v>
      </c>
    </row>
    <row r="28" spans="1:3" x14ac:dyDescent="0.25">
      <c r="A28" s="99" t="s">
        <v>26</v>
      </c>
      <c r="B28" s="15">
        <v>1.8819999999999999</v>
      </c>
      <c r="C28" s="28">
        <v>6.6920314333463713</v>
      </c>
    </row>
    <row r="29" spans="1:3" x14ac:dyDescent="0.25">
      <c r="A29" s="99" t="s">
        <v>27</v>
      </c>
      <c r="B29" s="15">
        <v>1.88</v>
      </c>
      <c r="C29" s="28">
        <v>5.7684636862937619</v>
      </c>
    </row>
    <row r="30" spans="1:3" x14ac:dyDescent="0.25">
      <c r="A30" s="99" t="s">
        <v>28</v>
      </c>
      <c r="B30" s="15">
        <v>1.9890000000000001</v>
      </c>
      <c r="C30" s="28">
        <v>5.2962321927839167</v>
      </c>
    </row>
    <row r="31" spans="1:3" x14ac:dyDescent="0.25">
      <c r="A31" s="99" t="s">
        <v>29</v>
      </c>
      <c r="B31" s="15">
        <v>2.0819999999999999</v>
      </c>
      <c r="C31" s="28">
        <v>5.5760887031978141</v>
      </c>
    </row>
    <row r="32" spans="1:3" x14ac:dyDescent="0.25">
      <c r="A32" s="99" t="s">
        <v>30</v>
      </c>
      <c r="B32" s="15">
        <v>1.6339999999999999</v>
      </c>
      <c r="C32" s="28">
        <v>5.9301734775350221</v>
      </c>
    </row>
    <row r="33" spans="1:3" x14ac:dyDescent="0.25">
      <c r="A33" s="99" t="s">
        <v>31</v>
      </c>
      <c r="B33" s="15">
        <v>1.171</v>
      </c>
      <c r="C33" s="28">
        <v>5.6363111282248743</v>
      </c>
    </row>
    <row r="34" spans="1:3" x14ac:dyDescent="0.25">
      <c r="A34" s="99" t="s">
        <v>32</v>
      </c>
      <c r="B34" s="15">
        <v>2.3719999999999999</v>
      </c>
      <c r="C34" s="28">
        <v>6.5123685583285278</v>
      </c>
    </row>
    <row r="36" spans="1:3" x14ac:dyDescent="0.25">
      <c r="A36" s="46" t="s">
        <v>459</v>
      </c>
    </row>
    <row r="37" spans="1:3" x14ac:dyDescent="0.25">
      <c r="A37" s="26" t="s">
        <v>494</v>
      </c>
    </row>
    <row r="38" spans="1:3" x14ac:dyDescent="0.25">
      <c r="A38" s="37"/>
    </row>
    <row r="39" spans="1:3" x14ac:dyDescent="0.25">
      <c r="A39" s="46" t="s">
        <v>455</v>
      </c>
    </row>
    <row r="40" spans="1:3" x14ac:dyDescent="0.25">
      <c r="A40" s="37" t="s">
        <v>494</v>
      </c>
    </row>
  </sheetData>
  <phoneticPr fontId="7" type="noConversion"/>
  <hyperlinks>
    <hyperlink ref="B2" r:id="rId1" display="https://www.abs.gov.au/statistics/economy/international-trade/international-trade-supplementary-information-financial-year/2022-23" xr:uid="{D1E290F0-D212-4EB2-8881-A9A4660DE5AD}"/>
    <hyperlink ref="B3" r:id="rId2" display="https://www.abs.gov.au/statistics/economy/international-trade/international-trade-supplementary-information-calendar-year/2022" xr:uid="{79BB511D-B5D1-4204-9CD6-443F7D6B5513}"/>
    <hyperlink ref="A10" location="Contents!A1" display="Back to contents" xr:uid="{0C3378A7-5CEC-4D1E-B028-3691E824EBA5}"/>
  </hyperlinks>
  <pageMargins left="0.7" right="0.7" top="0.75" bottom="0.75" header="0.3" footer="0.3"/>
  <pageSetup paperSize="9" orientation="portrait" r:id="rId3"/>
  <drawing r:id="rId4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9059-ADDD-418C-9FC2-7FDA0908834B}">
  <sheetPr>
    <tabColor theme="3"/>
  </sheetPr>
  <dimension ref="A1:R63"/>
  <sheetViews>
    <sheetView workbookViewId="0">
      <selection activeCell="B35" sqref="B35"/>
    </sheetView>
  </sheetViews>
  <sheetFormatPr defaultColWidth="8.7109375" defaultRowHeight="15" x14ac:dyDescent="0.25"/>
  <cols>
    <col min="1" max="1" width="25.5703125" style="37" customWidth="1"/>
    <col min="2" max="8" width="15.5703125" style="37" customWidth="1"/>
    <col min="9" max="16384" width="8.7109375" style="37"/>
  </cols>
  <sheetData>
    <row r="1" spans="1:7" ht="18.75" x14ac:dyDescent="0.3">
      <c r="A1" s="88" t="s">
        <v>685</v>
      </c>
    </row>
    <row r="2" spans="1:7" x14ac:dyDescent="0.25">
      <c r="A2" s="49" t="s">
        <v>364</v>
      </c>
      <c r="B2" s="34" t="s">
        <v>609</v>
      </c>
    </row>
    <row r="3" spans="1:7" x14ac:dyDescent="0.25">
      <c r="A3" s="46" t="s">
        <v>492</v>
      </c>
      <c r="B3" s="37" t="s">
        <v>495</v>
      </c>
    </row>
    <row r="4" spans="1:7" x14ac:dyDescent="0.25">
      <c r="A4" s="46" t="s">
        <v>333</v>
      </c>
      <c r="B4" s="37" t="s">
        <v>496</v>
      </c>
    </row>
    <row r="5" spans="1:7" x14ac:dyDescent="0.25">
      <c r="A5" s="46" t="s">
        <v>456</v>
      </c>
      <c r="B5" s="37" t="s">
        <v>271</v>
      </c>
    </row>
    <row r="6" spans="1:7" x14ac:dyDescent="0.25">
      <c r="A6" s="46" t="s">
        <v>269</v>
      </c>
      <c r="B6" s="37" t="s">
        <v>383</v>
      </c>
    </row>
    <row r="7" spans="1:7" x14ac:dyDescent="0.25">
      <c r="A7" s="46" t="s">
        <v>270</v>
      </c>
      <c r="B7" s="37" t="s">
        <v>272</v>
      </c>
    </row>
    <row r="8" spans="1:7" x14ac:dyDescent="0.25">
      <c r="A8" s="46" t="s">
        <v>457</v>
      </c>
      <c r="B8" s="37" t="s">
        <v>458</v>
      </c>
    </row>
    <row r="9" spans="1:7" x14ac:dyDescent="0.25">
      <c r="A9" s="34" t="s">
        <v>701</v>
      </c>
    </row>
    <row r="10" spans="1:7" x14ac:dyDescent="0.25">
      <c r="A10" s="43"/>
      <c r="B10" s="34"/>
    </row>
    <row r="11" spans="1:7" x14ac:dyDescent="0.25">
      <c r="A11" s="49" t="s">
        <v>454</v>
      </c>
      <c r="B11" s="34"/>
    </row>
    <row r="12" spans="1:7" s="4" customFormat="1" ht="30" x14ac:dyDescent="0.25">
      <c r="A12" s="78"/>
      <c r="B12" s="91" t="s">
        <v>256</v>
      </c>
      <c r="C12" s="91" t="s">
        <v>404</v>
      </c>
      <c r="D12" s="91" t="s">
        <v>257</v>
      </c>
      <c r="E12" s="91" t="s">
        <v>405</v>
      </c>
      <c r="F12" s="91" t="s">
        <v>406</v>
      </c>
      <c r="G12" s="91" t="s">
        <v>51</v>
      </c>
    </row>
    <row r="13" spans="1:7" x14ac:dyDescent="0.25">
      <c r="A13" s="101">
        <v>2003</v>
      </c>
      <c r="B13" s="7">
        <v>16283</v>
      </c>
      <c r="C13" s="7">
        <v>3214</v>
      </c>
      <c r="D13" s="7">
        <v>2513</v>
      </c>
      <c r="E13" s="7">
        <v>6502</v>
      </c>
      <c r="F13" s="7">
        <v>1934</v>
      </c>
      <c r="G13" s="7">
        <v>30446</v>
      </c>
    </row>
    <row r="14" spans="1:7" x14ac:dyDescent="0.25">
      <c r="A14" s="101">
        <v>2004</v>
      </c>
      <c r="B14" s="7">
        <v>17081</v>
      </c>
      <c r="C14" s="7">
        <v>3187</v>
      </c>
      <c r="D14" s="7">
        <v>2474</v>
      </c>
      <c r="E14" s="7">
        <v>6362</v>
      </c>
      <c r="F14" s="7">
        <v>1781</v>
      </c>
      <c r="G14" s="7">
        <v>30885</v>
      </c>
    </row>
    <row r="15" spans="1:7" x14ac:dyDescent="0.25">
      <c r="A15" s="101">
        <v>2005</v>
      </c>
      <c r="B15" s="7">
        <v>17481</v>
      </c>
      <c r="C15" s="7">
        <v>3419</v>
      </c>
      <c r="D15" s="7">
        <v>2212</v>
      </c>
      <c r="E15" s="7">
        <v>6441</v>
      </c>
      <c r="F15" s="7">
        <v>1876</v>
      </c>
      <c r="G15" s="7">
        <v>31429</v>
      </c>
    </row>
    <row r="16" spans="1:7" x14ac:dyDescent="0.25">
      <c r="A16" s="101">
        <v>2006</v>
      </c>
      <c r="B16" s="7">
        <v>17639</v>
      </c>
      <c r="C16" s="7">
        <v>3934</v>
      </c>
      <c r="D16" s="7">
        <v>2029</v>
      </c>
      <c r="E16" s="7">
        <v>7231</v>
      </c>
      <c r="F16" s="7">
        <v>1729</v>
      </c>
      <c r="G16" s="7">
        <v>32562</v>
      </c>
    </row>
    <row r="17" spans="1:8" x14ac:dyDescent="0.25">
      <c r="A17" s="101">
        <v>2007</v>
      </c>
      <c r="B17" s="7">
        <v>17505</v>
      </c>
      <c r="C17" s="7">
        <v>5318</v>
      </c>
      <c r="D17" s="7">
        <v>2010</v>
      </c>
      <c r="E17" s="7">
        <v>8683</v>
      </c>
      <c r="F17" s="7">
        <v>1712</v>
      </c>
      <c r="G17" s="7">
        <v>35228</v>
      </c>
    </row>
    <row r="18" spans="1:8" x14ac:dyDescent="0.25">
      <c r="A18" s="101">
        <v>2008</v>
      </c>
      <c r="B18" s="7">
        <v>18082</v>
      </c>
      <c r="C18" s="7">
        <v>8848</v>
      </c>
      <c r="D18" s="7">
        <v>1954</v>
      </c>
      <c r="E18" s="7">
        <v>10820</v>
      </c>
      <c r="F18" s="7">
        <v>1992</v>
      </c>
      <c r="G18" s="7">
        <v>41696</v>
      </c>
    </row>
    <row r="19" spans="1:8" x14ac:dyDescent="0.25">
      <c r="A19" s="101">
        <v>2009</v>
      </c>
      <c r="B19" s="7">
        <v>20231</v>
      </c>
      <c r="C19" s="7">
        <v>13719</v>
      </c>
      <c r="D19" s="7">
        <v>1921</v>
      </c>
      <c r="E19" s="7">
        <v>11953</v>
      </c>
      <c r="F19" s="7">
        <v>2130</v>
      </c>
      <c r="G19" s="7">
        <v>49954</v>
      </c>
    </row>
    <row r="20" spans="1:8" x14ac:dyDescent="0.25">
      <c r="A20" s="101">
        <v>2010</v>
      </c>
      <c r="B20" s="7">
        <v>21072</v>
      </c>
      <c r="C20" s="7">
        <v>14302</v>
      </c>
      <c r="D20" s="7">
        <v>1789</v>
      </c>
      <c r="E20" s="7">
        <v>9448</v>
      </c>
      <c r="F20" s="7">
        <v>2151</v>
      </c>
      <c r="G20" s="7">
        <v>48762</v>
      </c>
    </row>
    <row r="21" spans="1:8" x14ac:dyDescent="0.25">
      <c r="A21" s="101">
        <v>2011</v>
      </c>
      <c r="B21" s="7">
        <v>20558</v>
      </c>
      <c r="C21" s="7">
        <v>12215</v>
      </c>
      <c r="D21" s="7">
        <v>1512</v>
      </c>
      <c r="E21" s="7">
        <v>8242</v>
      </c>
      <c r="F21" s="7">
        <v>2036</v>
      </c>
      <c r="G21" s="7">
        <v>44563</v>
      </c>
    </row>
    <row r="22" spans="1:8" x14ac:dyDescent="0.25">
      <c r="A22" s="101">
        <v>2012</v>
      </c>
      <c r="B22" s="7">
        <v>18783</v>
      </c>
      <c r="C22" s="7">
        <v>11423</v>
      </c>
      <c r="D22" s="7">
        <v>1267</v>
      </c>
      <c r="E22" s="7">
        <v>8211</v>
      </c>
      <c r="F22" s="7">
        <v>1824</v>
      </c>
      <c r="G22" s="7">
        <v>41508</v>
      </c>
    </row>
    <row r="23" spans="1:8" x14ac:dyDescent="0.25">
      <c r="A23" s="101">
        <v>2013</v>
      </c>
      <c r="B23" s="7">
        <v>17916</v>
      </c>
      <c r="C23" s="7">
        <v>11439</v>
      </c>
      <c r="D23" s="7">
        <v>1066</v>
      </c>
      <c r="E23" s="7">
        <v>9686</v>
      </c>
      <c r="F23" s="7">
        <v>2098</v>
      </c>
      <c r="G23" s="7">
        <v>42205</v>
      </c>
    </row>
    <row r="24" spans="1:8" x14ac:dyDescent="0.25">
      <c r="A24" s="101">
        <v>2014</v>
      </c>
      <c r="B24" s="7">
        <v>18021</v>
      </c>
      <c r="C24" s="7">
        <v>13176</v>
      </c>
      <c r="D24" s="7">
        <v>874</v>
      </c>
      <c r="E24" s="7">
        <v>11180</v>
      </c>
      <c r="F24" s="7">
        <v>2507</v>
      </c>
      <c r="G24" s="7">
        <v>45758</v>
      </c>
    </row>
    <row r="25" spans="1:8" x14ac:dyDescent="0.25">
      <c r="A25" s="101">
        <v>2015</v>
      </c>
      <c r="B25" s="7">
        <v>18609</v>
      </c>
      <c r="C25" s="7">
        <v>15421</v>
      </c>
      <c r="D25" s="7">
        <v>840</v>
      </c>
      <c r="E25" s="7">
        <v>12979</v>
      </c>
      <c r="F25" s="7">
        <v>2450</v>
      </c>
      <c r="G25" s="7">
        <v>50299</v>
      </c>
    </row>
    <row r="26" spans="1:8" x14ac:dyDescent="0.25">
      <c r="A26" s="101">
        <v>2016</v>
      </c>
      <c r="B26" s="7">
        <v>20164</v>
      </c>
      <c r="C26" s="7">
        <v>17768</v>
      </c>
      <c r="D26" s="7">
        <v>881</v>
      </c>
      <c r="E26" s="7">
        <v>13336</v>
      </c>
      <c r="F26" s="7">
        <v>2666</v>
      </c>
      <c r="G26" s="7">
        <v>54815</v>
      </c>
    </row>
    <row r="27" spans="1:8" x14ac:dyDescent="0.25">
      <c r="A27" s="101">
        <v>2017</v>
      </c>
      <c r="B27" s="7">
        <v>21010</v>
      </c>
      <c r="C27" s="7">
        <v>18811</v>
      </c>
      <c r="D27" s="7">
        <v>840</v>
      </c>
      <c r="E27" s="7">
        <v>10392</v>
      </c>
      <c r="F27" s="7">
        <v>2498</v>
      </c>
      <c r="G27" s="7">
        <v>53551</v>
      </c>
    </row>
    <row r="28" spans="1:8" x14ac:dyDescent="0.25">
      <c r="A28" s="101">
        <v>2018</v>
      </c>
      <c r="B28" s="7">
        <v>22133</v>
      </c>
      <c r="C28" s="7">
        <v>17004</v>
      </c>
      <c r="D28" s="7">
        <v>869</v>
      </c>
      <c r="E28" s="7">
        <v>9208</v>
      </c>
      <c r="F28" s="7">
        <v>2407</v>
      </c>
      <c r="G28" s="7">
        <v>51621</v>
      </c>
    </row>
    <row r="29" spans="1:8" x14ac:dyDescent="0.25">
      <c r="A29" s="101">
        <v>2019</v>
      </c>
      <c r="B29" s="7">
        <v>24953</v>
      </c>
      <c r="C29" s="7">
        <v>15376</v>
      </c>
      <c r="D29" s="7">
        <v>852</v>
      </c>
      <c r="E29" s="7">
        <v>9805</v>
      </c>
      <c r="F29" s="7">
        <v>2382</v>
      </c>
      <c r="G29" s="7">
        <v>53368</v>
      </c>
    </row>
    <row r="30" spans="1:8" x14ac:dyDescent="0.25">
      <c r="A30" s="101">
        <v>2020</v>
      </c>
      <c r="B30" s="7">
        <v>24050</v>
      </c>
      <c r="C30" s="7">
        <v>16647</v>
      </c>
      <c r="D30" s="7">
        <v>752</v>
      </c>
      <c r="E30" s="7">
        <v>6986</v>
      </c>
      <c r="F30" s="7">
        <v>1424</v>
      </c>
      <c r="G30" s="7">
        <v>49859</v>
      </c>
    </row>
    <row r="31" spans="1:8" x14ac:dyDescent="0.25">
      <c r="A31" s="101">
        <v>2021</v>
      </c>
      <c r="B31" s="7">
        <v>20456</v>
      </c>
      <c r="C31" s="7">
        <v>16354</v>
      </c>
      <c r="D31" s="7">
        <v>552</v>
      </c>
      <c r="E31" s="7">
        <v>3081</v>
      </c>
      <c r="F31" s="7">
        <v>406</v>
      </c>
      <c r="G31" s="7">
        <v>40849</v>
      </c>
    </row>
    <row r="32" spans="1:8" x14ac:dyDescent="0.25">
      <c r="A32" s="101">
        <v>2022</v>
      </c>
      <c r="B32" s="7">
        <v>21445</v>
      </c>
      <c r="C32" s="7">
        <v>16883</v>
      </c>
      <c r="D32" s="7">
        <v>443</v>
      </c>
      <c r="E32" s="7">
        <v>4914</v>
      </c>
      <c r="F32" s="7">
        <v>1160</v>
      </c>
      <c r="G32" s="7">
        <v>44845</v>
      </c>
      <c r="H32" s="19"/>
    </row>
    <row r="33" spans="1:18" x14ac:dyDescent="0.25">
      <c r="A33" s="101" t="s">
        <v>403</v>
      </c>
      <c r="B33" s="7">
        <v>34172</v>
      </c>
      <c r="C33" s="7">
        <v>23175</v>
      </c>
      <c r="D33" s="7">
        <v>555</v>
      </c>
      <c r="E33" s="7">
        <v>11504</v>
      </c>
      <c r="F33" s="7">
        <v>2809</v>
      </c>
      <c r="G33" s="7">
        <v>72215</v>
      </c>
      <c r="H33" s="19"/>
    </row>
    <row r="35" spans="1:18" x14ac:dyDescent="0.25">
      <c r="A35" s="46" t="s">
        <v>459</v>
      </c>
      <c r="B35" s="19"/>
      <c r="C35" s="19"/>
      <c r="G35" s="19"/>
    </row>
    <row r="36" spans="1:18" x14ac:dyDescent="0.25">
      <c r="A36" s="37" t="s">
        <v>806</v>
      </c>
      <c r="G36" s="19"/>
    </row>
    <row r="37" spans="1:18" x14ac:dyDescent="0.25">
      <c r="A37" s="37" t="s">
        <v>686</v>
      </c>
    </row>
    <row r="38" spans="1:18" x14ac:dyDescent="0.25">
      <c r="A38" s="37" t="s">
        <v>687</v>
      </c>
    </row>
    <row r="39" spans="1:18" x14ac:dyDescent="0.25">
      <c r="A39" s="37" t="s">
        <v>688</v>
      </c>
    </row>
    <row r="40" spans="1:18" x14ac:dyDescent="0.25">
      <c r="N40" s="9"/>
      <c r="O40" s="9"/>
      <c r="P40" s="9"/>
      <c r="Q40" s="9"/>
      <c r="R40" s="9"/>
    </row>
    <row r="41" spans="1:18" x14ac:dyDescent="0.25">
      <c r="A41" s="46" t="s">
        <v>455</v>
      </c>
      <c r="N41" s="9"/>
      <c r="O41" s="9"/>
      <c r="P41" s="9"/>
      <c r="Q41" s="9"/>
      <c r="R41" s="9"/>
    </row>
    <row r="42" spans="1:18" ht="30" x14ac:dyDescent="0.25">
      <c r="B42" s="78" t="s">
        <v>689</v>
      </c>
      <c r="C42" s="78" t="s">
        <v>255</v>
      </c>
      <c r="E42" s="74" t="s">
        <v>793</v>
      </c>
      <c r="F42" s="26" t="s">
        <v>690</v>
      </c>
      <c r="G42" s="77" t="s">
        <v>698</v>
      </c>
      <c r="H42" s="77" t="s">
        <v>542</v>
      </c>
      <c r="N42" s="9"/>
      <c r="O42" s="9"/>
      <c r="P42" s="9"/>
      <c r="Q42" s="9"/>
      <c r="R42" s="9"/>
    </row>
    <row r="43" spans="1:18" x14ac:dyDescent="0.25">
      <c r="A43" s="85">
        <v>2003</v>
      </c>
      <c r="B43" s="7">
        <v>308804</v>
      </c>
      <c r="C43" s="14">
        <f>(G13/B43)*100</f>
        <v>9.8593282470434325</v>
      </c>
      <c r="E43" s="37">
        <v>1</v>
      </c>
      <c r="F43" s="26" t="s">
        <v>691</v>
      </c>
      <c r="G43" s="7">
        <v>11799</v>
      </c>
      <c r="H43" s="6">
        <f>(G43/$G$32)*100</f>
        <v>26.310625487791285</v>
      </c>
      <c r="J43" s="86"/>
      <c r="N43" s="9"/>
      <c r="O43" s="9"/>
      <c r="P43" s="9"/>
      <c r="Q43" s="9"/>
      <c r="R43" s="9"/>
    </row>
    <row r="44" spans="1:18" x14ac:dyDescent="0.25">
      <c r="A44" s="85">
        <v>2004</v>
      </c>
      <c r="B44" s="7">
        <v>326617</v>
      </c>
      <c r="C44" s="14">
        <f t="shared" ref="C44:C63" si="0">(G14/B44)*100</f>
        <v>9.4560295391850389</v>
      </c>
      <c r="E44" s="37">
        <v>2</v>
      </c>
      <c r="F44" s="26" t="s">
        <v>692</v>
      </c>
      <c r="G44" s="7">
        <v>10230</v>
      </c>
      <c r="H44" s="6">
        <f t="shared" ref="H44:H52" si="1">(G44/$G$32)*100</f>
        <v>22.811907682015832</v>
      </c>
      <c r="J44" s="86"/>
      <c r="N44" s="9"/>
      <c r="O44" s="9"/>
      <c r="P44" s="9"/>
      <c r="Q44" s="9"/>
      <c r="R44" s="9"/>
    </row>
    <row r="45" spans="1:18" x14ac:dyDescent="0.25">
      <c r="A45" s="85">
        <v>2005</v>
      </c>
      <c r="B45" s="7">
        <v>346366</v>
      </c>
      <c r="C45" s="14">
        <f>(G15/B45)*100</f>
        <v>9.0739275794968322</v>
      </c>
      <c r="E45" s="37">
        <v>3</v>
      </c>
      <c r="F45" s="26" t="s">
        <v>796</v>
      </c>
      <c r="G45" s="7">
        <v>6359</v>
      </c>
      <c r="H45" s="6">
        <f t="shared" si="1"/>
        <v>14.179953172037015</v>
      </c>
      <c r="J45" s="86"/>
      <c r="N45" s="9"/>
      <c r="O45" s="9"/>
      <c r="P45" s="9"/>
      <c r="Q45" s="9"/>
      <c r="R45" s="9"/>
    </row>
    <row r="46" spans="1:18" x14ac:dyDescent="0.25">
      <c r="A46" s="85">
        <v>2006</v>
      </c>
      <c r="B46" s="7">
        <v>381977</v>
      </c>
      <c r="C46" s="14">
        <f t="shared" si="0"/>
        <v>8.5245970307112735</v>
      </c>
      <c r="E46" s="37">
        <v>4</v>
      </c>
      <c r="F46" s="26" t="s">
        <v>694</v>
      </c>
      <c r="G46" s="7">
        <v>5160</v>
      </c>
      <c r="H46" s="6">
        <f t="shared" si="1"/>
        <v>11.506299475972796</v>
      </c>
      <c r="J46" s="86"/>
    </row>
    <row r="47" spans="1:18" x14ac:dyDescent="0.25">
      <c r="A47" s="85">
        <v>2007</v>
      </c>
      <c r="B47" s="7">
        <v>452870</v>
      </c>
      <c r="C47" s="14">
        <f t="shared" si="0"/>
        <v>7.7788327776183008</v>
      </c>
      <c r="E47" s="37">
        <v>5</v>
      </c>
      <c r="F47" s="26" t="s">
        <v>697</v>
      </c>
      <c r="G47" s="7">
        <v>4071</v>
      </c>
      <c r="H47" s="6">
        <f t="shared" si="1"/>
        <v>9.0779351098227234</v>
      </c>
      <c r="J47" s="86"/>
    </row>
    <row r="48" spans="1:18" x14ac:dyDescent="0.25">
      <c r="A48" s="85">
        <v>2008</v>
      </c>
      <c r="B48" s="7">
        <v>544920</v>
      </c>
      <c r="C48" s="14">
        <f t="shared" si="0"/>
        <v>7.6517653967554873</v>
      </c>
      <c r="E48" s="37">
        <v>6</v>
      </c>
      <c r="F48" s="26" t="s">
        <v>693</v>
      </c>
      <c r="G48" s="7">
        <v>3573</v>
      </c>
      <c r="H48" s="6">
        <f t="shared" si="1"/>
        <v>7.9674434162113954</v>
      </c>
      <c r="J48" s="86"/>
    </row>
    <row r="49" spans="1:10" x14ac:dyDescent="0.25">
      <c r="A49" s="85">
        <v>2009</v>
      </c>
      <c r="B49" s="7">
        <v>632959</v>
      </c>
      <c r="C49" s="14">
        <f t="shared" si="0"/>
        <v>7.8921383533530607</v>
      </c>
      <c r="E49" s="37">
        <v>7</v>
      </c>
      <c r="F49" s="26" t="s">
        <v>695</v>
      </c>
      <c r="G49" s="7">
        <v>3156</v>
      </c>
      <c r="H49" s="6">
        <f t="shared" si="1"/>
        <v>7.0375738655368485</v>
      </c>
      <c r="J49" s="86"/>
    </row>
    <row r="50" spans="1:10" x14ac:dyDescent="0.25">
      <c r="A50" s="85">
        <v>2010</v>
      </c>
      <c r="B50" s="7">
        <v>617194</v>
      </c>
      <c r="C50" s="14">
        <f t="shared" si="0"/>
        <v>7.9005952747434351</v>
      </c>
      <c r="E50" s="37">
        <v>8</v>
      </c>
      <c r="F50" s="26" t="s">
        <v>794</v>
      </c>
      <c r="G50" s="7">
        <v>2098</v>
      </c>
      <c r="H50" s="6">
        <f t="shared" si="1"/>
        <v>4.6783364923625825</v>
      </c>
      <c r="J50" s="86"/>
    </row>
    <row r="51" spans="1:10" x14ac:dyDescent="0.25">
      <c r="A51" s="85">
        <v>2011</v>
      </c>
      <c r="B51" s="7">
        <v>554454</v>
      </c>
      <c r="C51" s="14">
        <f t="shared" si="0"/>
        <v>8.0372763114703822</v>
      </c>
      <c r="E51" s="37">
        <v>9</v>
      </c>
      <c r="F51" s="26" t="s">
        <v>696</v>
      </c>
      <c r="G51" s="7">
        <v>2008</v>
      </c>
      <c r="H51" s="6">
        <f t="shared" si="1"/>
        <v>4.4776452224328249</v>
      </c>
      <c r="J51" s="86"/>
    </row>
    <row r="52" spans="1:10" x14ac:dyDescent="0.25">
      <c r="A52" s="85">
        <v>2012</v>
      </c>
      <c r="B52" s="7">
        <v>513253</v>
      </c>
      <c r="C52" s="14">
        <f t="shared" si="0"/>
        <v>8.0872396264610238</v>
      </c>
      <c r="E52" s="37">
        <v>10</v>
      </c>
      <c r="F52" s="26" t="s">
        <v>795</v>
      </c>
      <c r="G52" s="7">
        <v>1982</v>
      </c>
      <c r="H52" s="6">
        <f t="shared" si="1"/>
        <v>4.4196677444531165</v>
      </c>
      <c r="J52" s="86"/>
    </row>
    <row r="53" spans="1:10" x14ac:dyDescent="0.25">
      <c r="A53" s="85">
        <v>2013</v>
      </c>
      <c r="B53" s="7">
        <v>524318</v>
      </c>
      <c r="C53" s="14">
        <f t="shared" si="0"/>
        <v>8.0495043084540292</v>
      </c>
    </row>
    <row r="54" spans="1:10" x14ac:dyDescent="0.25">
      <c r="A54" s="85">
        <v>2014</v>
      </c>
      <c r="B54" s="7">
        <v>586421</v>
      </c>
      <c r="C54" s="14">
        <f t="shared" si="0"/>
        <v>7.8029265664087744</v>
      </c>
    </row>
    <row r="55" spans="1:10" x14ac:dyDescent="0.25">
      <c r="A55" s="85">
        <v>2015</v>
      </c>
      <c r="B55" s="7">
        <v>641794</v>
      </c>
      <c r="C55" s="14">
        <f t="shared" si="0"/>
        <v>7.837249958709493</v>
      </c>
    </row>
    <row r="56" spans="1:10" x14ac:dyDescent="0.25">
      <c r="A56" s="85">
        <v>2016</v>
      </c>
      <c r="B56" s="7">
        <v>708975</v>
      </c>
      <c r="C56" s="14">
        <f t="shared" si="0"/>
        <v>7.7315843294897562</v>
      </c>
    </row>
    <row r="57" spans="1:10" x14ac:dyDescent="0.25">
      <c r="A57" s="85">
        <v>2017</v>
      </c>
      <c r="B57" s="7">
        <v>795774</v>
      </c>
      <c r="C57" s="14">
        <f t="shared" si="0"/>
        <v>6.7294231779374547</v>
      </c>
    </row>
    <row r="58" spans="1:10" x14ac:dyDescent="0.25">
      <c r="A58" s="85">
        <v>2018</v>
      </c>
      <c r="B58" s="7">
        <v>872596</v>
      </c>
      <c r="C58" s="14">
        <f t="shared" si="0"/>
        <v>5.9157960843276838</v>
      </c>
    </row>
    <row r="59" spans="1:10" x14ac:dyDescent="0.25">
      <c r="A59" s="85">
        <v>2019</v>
      </c>
      <c r="B59" s="7">
        <v>952379</v>
      </c>
      <c r="C59" s="14">
        <f t="shared" si="0"/>
        <v>5.6036514874855499</v>
      </c>
    </row>
    <row r="60" spans="1:10" x14ac:dyDescent="0.25">
      <c r="A60" s="85">
        <v>2020</v>
      </c>
      <c r="B60" s="7">
        <v>879925</v>
      </c>
      <c r="C60" s="14">
        <f t="shared" si="0"/>
        <v>5.6662783759979547</v>
      </c>
    </row>
    <row r="61" spans="1:10" x14ac:dyDescent="0.25">
      <c r="A61" s="85">
        <v>2021</v>
      </c>
      <c r="B61" s="7">
        <v>715824</v>
      </c>
      <c r="C61" s="14">
        <f t="shared" si="0"/>
        <v>5.7065703301370165</v>
      </c>
    </row>
    <row r="62" spans="1:10" x14ac:dyDescent="0.25">
      <c r="A62" s="85">
        <v>2022</v>
      </c>
      <c r="B62" s="7">
        <v>742332</v>
      </c>
      <c r="C62" s="14">
        <f t="shared" si="0"/>
        <v>6.0410975143197385</v>
      </c>
    </row>
    <row r="63" spans="1:10" x14ac:dyDescent="0.25">
      <c r="A63" s="85" t="s">
        <v>403</v>
      </c>
      <c r="B63" s="7">
        <v>975229</v>
      </c>
      <c r="C63" s="14">
        <f t="shared" si="0"/>
        <v>7.4049274580636952</v>
      </c>
    </row>
  </sheetData>
  <hyperlinks>
    <hyperlink ref="B2" r:id="rId1" xr:uid="{3DAFF60D-1E4D-4FA8-9017-5A2D232D90CB}"/>
    <hyperlink ref="A9" location="Contents!A1" display="Back to contents" xr:uid="{C2251723-CEBF-42C6-864C-EECEBBD9B93A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A2D3-CFE5-4EB4-8CFD-7B7BABB344C9}">
  <sheetPr>
    <tabColor rgb="FF002060"/>
  </sheetPr>
  <dimension ref="A1:L27"/>
  <sheetViews>
    <sheetView workbookViewId="0">
      <selection activeCell="C23" sqref="C23"/>
    </sheetView>
  </sheetViews>
  <sheetFormatPr defaultRowHeight="15" x14ac:dyDescent="0.25"/>
  <cols>
    <col min="1" max="1" width="27.28515625" style="38" customWidth="1"/>
    <col min="2" max="12" width="8.7109375" style="38"/>
  </cols>
  <sheetData>
    <row r="1" spans="1:12" s="37" customFormat="1" ht="18.75" x14ac:dyDescent="0.3">
      <c r="A1" s="88" t="s">
        <v>521</v>
      </c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s="37" customFormat="1" x14ac:dyDescent="0.25">
      <c r="A2" s="49" t="s">
        <v>364</v>
      </c>
      <c r="B2" s="121" t="s">
        <v>791</v>
      </c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s="37" customFormat="1" x14ac:dyDescent="0.25">
      <c r="A3" s="49" t="s">
        <v>492</v>
      </c>
      <c r="B3" s="37" t="s">
        <v>516</v>
      </c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s="37" customFormat="1" x14ac:dyDescent="0.25">
      <c r="A4" s="46" t="s">
        <v>333</v>
      </c>
      <c r="B4" s="37" t="s">
        <v>510</v>
      </c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1:12" s="37" customFormat="1" x14ac:dyDescent="0.25">
      <c r="A5" s="46" t="s">
        <v>456</v>
      </c>
      <c r="B5" s="37" t="s">
        <v>483</v>
      </c>
      <c r="C5" s="38"/>
      <c r="D5" s="38"/>
      <c r="E5" s="38"/>
      <c r="F5" s="38"/>
      <c r="G5" s="38"/>
      <c r="H5" s="38"/>
      <c r="I5" s="38"/>
      <c r="J5" s="38"/>
      <c r="K5" s="38"/>
      <c r="L5" s="38"/>
    </row>
    <row r="6" spans="1:12" s="37" customFormat="1" x14ac:dyDescent="0.25">
      <c r="A6" s="46" t="s">
        <v>269</v>
      </c>
      <c r="B6" s="37" t="s">
        <v>513</v>
      </c>
      <c r="C6" s="38"/>
      <c r="D6" s="38"/>
      <c r="E6" s="38"/>
      <c r="F6" s="38"/>
      <c r="G6" s="38"/>
      <c r="H6" s="38"/>
      <c r="I6" s="38"/>
      <c r="J6" s="38"/>
      <c r="K6" s="38"/>
      <c r="L6" s="38"/>
    </row>
    <row r="7" spans="1:12" s="37" customFormat="1" x14ac:dyDescent="0.25">
      <c r="A7" s="46" t="s">
        <v>270</v>
      </c>
      <c r="B7" s="37" t="s">
        <v>334</v>
      </c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12" s="37" customFormat="1" x14ac:dyDescent="0.25">
      <c r="A8" s="46" t="s">
        <v>457</v>
      </c>
      <c r="B8" s="55">
        <v>45291</v>
      </c>
      <c r="C8" s="38"/>
      <c r="D8" s="38"/>
      <c r="E8" s="38"/>
      <c r="F8" s="38"/>
      <c r="G8" s="38"/>
      <c r="H8" s="38"/>
      <c r="I8" s="38"/>
      <c r="J8" s="38"/>
      <c r="K8" s="38"/>
      <c r="L8" s="38"/>
    </row>
    <row r="9" spans="1:12" s="37" customFormat="1" x14ac:dyDescent="0.25">
      <c r="A9" s="34" t="s">
        <v>701</v>
      </c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</row>
    <row r="10" spans="1:12" s="37" customFormat="1" x14ac:dyDescent="0.25">
      <c r="A10" s="43"/>
      <c r="E10" s="38"/>
      <c r="F10" s="38"/>
      <c r="G10" s="38"/>
      <c r="H10" s="38"/>
      <c r="I10" s="38"/>
      <c r="J10" s="38"/>
      <c r="K10" s="38"/>
      <c r="L10" s="38"/>
    </row>
    <row r="11" spans="1:12" s="37" customFormat="1" x14ac:dyDescent="0.25">
      <c r="A11" s="49" t="s">
        <v>454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2" s="37" customFormat="1" x14ac:dyDescent="0.25">
      <c r="A12" s="61" t="s">
        <v>362</v>
      </c>
      <c r="B12" s="11">
        <v>-0.34172525894004685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</row>
    <row r="13" spans="1:12" s="37" customFormat="1" x14ac:dyDescent="0.25">
      <c r="A13" s="61" t="s">
        <v>363</v>
      </c>
      <c r="B13" s="11">
        <v>-4.3849701368413097E-2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2" s="37" customFormat="1" x14ac:dyDescent="0.25">
      <c r="A14" s="61" t="s">
        <v>361</v>
      </c>
      <c r="B14" s="11">
        <v>1.4999621985333031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</row>
    <row r="15" spans="1:12" x14ac:dyDescent="0.25">
      <c r="A15" s="61" t="s">
        <v>360</v>
      </c>
      <c r="B15" s="11">
        <v>3.2010281998941559</v>
      </c>
    </row>
    <row r="16" spans="1:12" x14ac:dyDescent="0.25">
      <c r="A16" s="61" t="s">
        <v>359</v>
      </c>
      <c r="B16" s="11">
        <v>4.3093672034475006</v>
      </c>
    </row>
    <row r="18" spans="1:2" x14ac:dyDescent="0.25">
      <c r="A18" s="49" t="s">
        <v>459</v>
      </c>
    </row>
    <row r="19" spans="1:2" x14ac:dyDescent="0.25">
      <c r="A19" s="59" t="s">
        <v>494</v>
      </c>
    </row>
    <row r="20" spans="1:2" x14ac:dyDescent="0.25">
      <c r="A20" s="43"/>
    </row>
    <row r="21" spans="1:2" x14ac:dyDescent="0.25">
      <c r="A21" s="49" t="s">
        <v>455</v>
      </c>
    </row>
    <row r="22" spans="1:2" x14ac:dyDescent="0.25">
      <c r="A22" s="60"/>
      <c r="B22" s="58" t="s">
        <v>226</v>
      </c>
    </row>
    <row r="23" spans="1:2" x14ac:dyDescent="0.25">
      <c r="A23" s="61" t="s">
        <v>362</v>
      </c>
      <c r="B23" s="11">
        <v>-0.67780343700326595</v>
      </c>
    </row>
    <row r="24" spans="1:2" x14ac:dyDescent="0.25">
      <c r="A24" s="61" t="s">
        <v>363</v>
      </c>
      <c r="B24" s="11">
        <v>-1.1064479206409739</v>
      </c>
    </row>
    <row r="25" spans="1:2" x14ac:dyDescent="0.25">
      <c r="A25" s="61" t="s">
        <v>361</v>
      </c>
      <c r="B25" s="11">
        <v>4.6796867629021577</v>
      </c>
    </row>
    <row r="26" spans="1:2" x14ac:dyDescent="0.25">
      <c r="A26" s="61" t="s">
        <v>360</v>
      </c>
      <c r="B26" s="11">
        <v>23.598261063426595</v>
      </c>
    </row>
    <row r="27" spans="1:2" x14ac:dyDescent="0.25">
      <c r="A27" s="61" t="s">
        <v>359</v>
      </c>
      <c r="B27" s="11">
        <v>4.3093672034475006</v>
      </c>
    </row>
  </sheetData>
  <sortState xmlns:xlrd2="http://schemas.microsoft.com/office/spreadsheetml/2017/richdata2" ref="A12:B15">
    <sortCondition ref="B12:B15"/>
  </sortState>
  <hyperlinks>
    <hyperlink ref="A9" location="Contents!A1" display="Back to contents" xr:uid="{E2A18124-0DAE-40E3-BCBC-64F42E1FFA0A}"/>
    <hyperlink ref="B2" r:id="rId1" display="https://www.abs.gov.au/statistics/economy/national-accounts/australian-national-accounts-national-income-expenditure-and-product/latest-release" xr:uid="{848601A8-A2D2-4845-B3A4-ED49DFF5F78A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FEBF-DDFF-45EE-80F1-A52390B6491B}">
  <sheetPr>
    <tabColor theme="3"/>
  </sheetPr>
  <dimension ref="A1:T202"/>
  <sheetViews>
    <sheetView workbookViewId="0">
      <selection activeCell="A9" sqref="A9"/>
    </sheetView>
  </sheetViews>
  <sheetFormatPr defaultRowHeight="15" x14ac:dyDescent="0.25"/>
  <cols>
    <col min="1" max="1" width="23.5703125" customWidth="1"/>
    <col min="2" max="2" width="11.5703125" customWidth="1"/>
    <col min="3" max="3" width="13.5703125" customWidth="1"/>
    <col min="4" max="5" width="11.5703125" customWidth="1"/>
    <col min="6" max="6" width="18" bestFit="1" customWidth="1"/>
    <col min="7" max="13" width="11.5703125" customWidth="1"/>
  </cols>
  <sheetData>
    <row r="1" spans="1:20" s="37" customFormat="1" ht="18.75" x14ac:dyDescent="0.3">
      <c r="A1" s="88" t="s">
        <v>700</v>
      </c>
    </row>
    <row r="2" spans="1:20" s="37" customFormat="1" x14ac:dyDescent="0.25">
      <c r="A2" s="49" t="s">
        <v>364</v>
      </c>
      <c r="B2" s="34" t="s">
        <v>819</v>
      </c>
    </row>
    <row r="3" spans="1:20" s="37" customFormat="1" x14ac:dyDescent="0.25">
      <c r="A3" s="46" t="s">
        <v>492</v>
      </c>
      <c r="B3" s="37" t="s">
        <v>495</v>
      </c>
      <c r="S3" s="18"/>
      <c r="T3" s="20"/>
    </row>
    <row r="4" spans="1:20" s="37" customFormat="1" x14ac:dyDescent="0.25">
      <c r="A4" s="46" t="s">
        <v>333</v>
      </c>
      <c r="B4" s="37" t="s">
        <v>496</v>
      </c>
      <c r="T4" s="20"/>
    </row>
    <row r="5" spans="1:20" s="37" customFormat="1" x14ac:dyDescent="0.25">
      <c r="A5" s="46" t="s">
        <v>456</v>
      </c>
      <c r="B5" s="37" t="s">
        <v>271</v>
      </c>
      <c r="T5" s="20"/>
    </row>
    <row r="6" spans="1:20" s="37" customFormat="1" x14ac:dyDescent="0.25">
      <c r="A6" s="46" t="s">
        <v>269</v>
      </c>
      <c r="B6" s="37" t="s">
        <v>383</v>
      </c>
      <c r="T6" s="20"/>
    </row>
    <row r="7" spans="1:20" s="37" customFormat="1" x14ac:dyDescent="0.25">
      <c r="A7" s="46" t="s">
        <v>270</v>
      </c>
      <c r="B7" s="37" t="s">
        <v>699</v>
      </c>
      <c r="T7" s="20"/>
    </row>
    <row r="8" spans="1:20" s="37" customFormat="1" x14ac:dyDescent="0.25">
      <c r="A8" s="46" t="s">
        <v>457</v>
      </c>
      <c r="B8" s="37" t="s">
        <v>458</v>
      </c>
      <c r="T8" s="20"/>
    </row>
    <row r="9" spans="1:20" s="37" customFormat="1" x14ac:dyDescent="0.25">
      <c r="A9" s="34" t="s">
        <v>701</v>
      </c>
      <c r="T9" s="20"/>
    </row>
    <row r="10" spans="1:20" s="37" customFormat="1" x14ac:dyDescent="0.25">
      <c r="T10" s="20"/>
    </row>
    <row r="11" spans="1:20" s="37" customFormat="1" x14ac:dyDescent="0.25">
      <c r="A11" s="49" t="s">
        <v>454</v>
      </c>
      <c r="T11" s="20"/>
    </row>
    <row r="12" spans="1:20" s="37" customFormat="1" ht="45" x14ac:dyDescent="0.25">
      <c r="A12"/>
      <c r="B12" s="91" t="s">
        <v>58</v>
      </c>
      <c r="C12" s="91" t="s">
        <v>301</v>
      </c>
      <c r="D12" s="91" t="s">
        <v>51</v>
      </c>
      <c r="G12" s="91" t="str">
        <f>A13</f>
        <v>2002-03</v>
      </c>
      <c r="H12" s="91" t="str">
        <f>A33</f>
        <v>2022-23</v>
      </c>
      <c r="I12" s="91" t="s">
        <v>225</v>
      </c>
      <c r="J12" s="100" t="s">
        <v>226</v>
      </c>
      <c r="K12" s="100" t="s">
        <v>542</v>
      </c>
      <c r="T12" s="20"/>
    </row>
    <row r="13" spans="1:20" s="37" customFormat="1" x14ac:dyDescent="0.25">
      <c r="A13" s="26" t="s">
        <v>12</v>
      </c>
      <c r="B13" s="7">
        <v>1482696</v>
      </c>
      <c r="C13" s="7">
        <f>D13-B13</f>
        <v>470045</v>
      </c>
      <c r="D13" s="7">
        <v>1952741</v>
      </c>
      <c r="F13" s="37" t="s">
        <v>59</v>
      </c>
      <c r="G13" s="7">
        <f>C13</f>
        <v>470045</v>
      </c>
      <c r="H13" s="7">
        <f>C33</f>
        <v>591861</v>
      </c>
      <c r="I13" s="7">
        <f>H13-G13</f>
        <v>121816</v>
      </c>
      <c r="J13" s="15">
        <f>(H13/G13-1)*100</f>
        <v>25.915816570753858</v>
      </c>
      <c r="K13" s="15">
        <f>(H13/$D$33)*100</f>
        <v>20.541977428366458</v>
      </c>
    </row>
    <row r="14" spans="1:20" s="37" customFormat="1" x14ac:dyDescent="0.25">
      <c r="A14" s="26" t="s">
        <v>13</v>
      </c>
      <c r="B14" s="7">
        <v>1506590</v>
      </c>
      <c r="C14" s="7">
        <f t="shared" ref="C14:C33" si="0">D14-B14</f>
        <v>472952</v>
      </c>
      <c r="D14" s="7">
        <v>1979542</v>
      </c>
      <c r="F14" s="37" t="s">
        <v>58</v>
      </c>
      <c r="G14" s="7">
        <f>B13</f>
        <v>1482696</v>
      </c>
      <c r="H14" s="7">
        <f>B33</f>
        <v>2289366</v>
      </c>
      <c r="I14" s="7">
        <f t="shared" ref="I14:I24" si="1">H14-G14</f>
        <v>806670</v>
      </c>
      <c r="J14" s="15">
        <f t="shared" ref="J14:J24" si="2">(H14/G14-1)*100</f>
        <v>54.405623270043215</v>
      </c>
      <c r="K14" s="15">
        <f t="shared" ref="K14:K24" si="3">(H14/$D$33)*100</f>
        <v>79.458022571633549</v>
      </c>
    </row>
    <row r="15" spans="1:20" s="37" customFormat="1" x14ac:dyDescent="0.25">
      <c r="A15" s="26" t="s">
        <v>14</v>
      </c>
      <c r="B15" s="7">
        <v>1530805</v>
      </c>
      <c r="C15" s="7">
        <f t="shared" si="0"/>
        <v>480402</v>
      </c>
      <c r="D15" s="7">
        <v>2011207</v>
      </c>
      <c r="F15" s="37" t="s">
        <v>439</v>
      </c>
      <c r="G15" s="7">
        <v>255458</v>
      </c>
      <c r="H15" s="7">
        <v>293976</v>
      </c>
      <c r="I15" s="7">
        <f t="shared" si="1"/>
        <v>38518</v>
      </c>
      <c r="J15" s="15">
        <f t="shared" si="2"/>
        <v>15.078016738563683</v>
      </c>
      <c r="K15" s="15">
        <f t="shared" si="3"/>
        <v>10.203153031677131</v>
      </c>
    </row>
    <row r="16" spans="1:20" s="37" customFormat="1" x14ac:dyDescent="0.25">
      <c r="A16" s="26" t="s">
        <v>15</v>
      </c>
      <c r="B16" s="7">
        <v>1562246</v>
      </c>
      <c r="C16" s="7">
        <f t="shared" si="0"/>
        <v>488335</v>
      </c>
      <c r="D16" s="7">
        <v>2050581</v>
      </c>
      <c r="F16" s="37" t="s">
        <v>141</v>
      </c>
      <c r="G16" s="7">
        <v>29814</v>
      </c>
      <c r="H16" s="7">
        <v>30504</v>
      </c>
      <c r="I16" s="7">
        <f t="shared" si="1"/>
        <v>690</v>
      </c>
      <c r="J16" s="15">
        <f t="shared" si="2"/>
        <v>2.3143489635741643</v>
      </c>
      <c r="K16" s="15">
        <f t="shared" si="3"/>
        <v>1.0587156097037824</v>
      </c>
    </row>
    <row r="17" spans="1:11" s="37" customFormat="1" x14ac:dyDescent="0.25">
      <c r="A17" s="26" t="s">
        <v>16</v>
      </c>
      <c r="B17" s="7">
        <v>1613345</v>
      </c>
      <c r="C17" s="7">
        <f t="shared" si="0"/>
        <v>492794</v>
      </c>
      <c r="D17" s="7">
        <v>2106139</v>
      </c>
      <c r="F17" s="37" t="s">
        <v>66</v>
      </c>
      <c r="G17" s="7">
        <v>11272</v>
      </c>
      <c r="H17" s="7">
        <v>12565</v>
      </c>
      <c r="I17" s="7">
        <f t="shared" si="1"/>
        <v>1293</v>
      </c>
      <c r="J17" s="15">
        <f t="shared" si="2"/>
        <v>11.470901348474104</v>
      </c>
      <c r="K17" s="15">
        <f t="shared" si="3"/>
        <v>0.4360989259089964</v>
      </c>
    </row>
    <row r="18" spans="1:11" s="37" customFormat="1" x14ac:dyDescent="0.25">
      <c r="A18" s="26" t="s">
        <v>17</v>
      </c>
      <c r="B18" s="7">
        <v>1667233</v>
      </c>
      <c r="C18" s="7">
        <f t="shared" si="0"/>
        <v>504467</v>
      </c>
      <c r="D18" s="7">
        <v>2171700</v>
      </c>
      <c r="F18" s="37" t="s">
        <v>69</v>
      </c>
      <c r="G18" s="7">
        <v>12575</v>
      </c>
      <c r="H18" s="7">
        <v>16834</v>
      </c>
      <c r="I18" s="7">
        <f t="shared" si="1"/>
        <v>4259</v>
      </c>
      <c r="J18" s="15">
        <f t="shared" si="2"/>
        <v>33.868787276341948</v>
      </c>
      <c r="K18" s="15">
        <f t="shared" si="3"/>
        <v>0.5842649676682885</v>
      </c>
    </row>
    <row r="19" spans="1:11" s="37" customFormat="1" x14ac:dyDescent="0.25">
      <c r="A19" s="26" t="s">
        <v>18</v>
      </c>
      <c r="B19" s="7">
        <v>1723325</v>
      </c>
      <c r="C19" s="7">
        <f t="shared" si="0"/>
        <v>516925</v>
      </c>
      <c r="D19" s="7">
        <v>2240250</v>
      </c>
      <c r="F19" s="37" t="s">
        <v>63</v>
      </c>
      <c r="G19" s="7">
        <v>11617</v>
      </c>
      <c r="H19" s="7">
        <v>16008</v>
      </c>
      <c r="I19" s="7">
        <f t="shared" si="1"/>
        <v>4391</v>
      </c>
      <c r="J19" s="15">
        <f t="shared" si="2"/>
        <v>37.798054575191522</v>
      </c>
      <c r="K19" s="15">
        <f t="shared" si="3"/>
        <v>0.55559662602078908</v>
      </c>
    </row>
    <row r="20" spans="1:11" s="37" customFormat="1" x14ac:dyDescent="0.25">
      <c r="A20" s="26" t="s">
        <v>19</v>
      </c>
      <c r="B20" s="7">
        <v>1764896</v>
      </c>
      <c r="C20" s="7">
        <f t="shared" si="0"/>
        <v>525949</v>
      </c>
      <c r="D20" s="7">
        <v>2290845</v>
      </c>
      <c r="F20" s="37" t="s">
        <v>68</v>
      </c>
      <c r="G20" s="7">
        <v>12020</v>
      </c>
      <c r="H20" s="7">
        <v>18631</v>
      </c>
      <c r="I20" s="7">
        <f t="shared" si="1"/>
        <v>6611</v>
      </c>
      <c r="J20" s="15">
        <f t="shared" si="2"/>
        <v>55.000000000000007</v>
      </c>
      <c r="K20" s="15">
        <f t="shared" si="3"/>
        <v>0.64663422909753387</v>
      </c>
    </row>
    <row r="21" spans="1:11" s="37" customFormat="1" x14ac:dyDescent="0.25">
      <c r="A21" s="26" t="s">
        <v>20</v>
      </c>
      <c r="B21" s="7">
        <v>1817023</v>
      </c>
      <c r="C21" s="7">
        <f t="shared" si="0"/>
        <v>536386</v>
      </c>
      <c r="D21" s="7">
        <v>2353409</v>
      </c>
      <c r="F21" s="37" t="s">
        <v>62</v>
      </c>
      <c r="G21" s="7">
        <v>29183</v>
      </c>
      <c r="H21" s="7">
        <v>37037</v>
      </c>
      <c r="I21" s="7">
        <f t="shared" si="1"/>
        <v>7854</v>
      </c>
      <c r="J21" s="15">
        <f t="shared" si="2"/>
        <v>26.912928759894463</v>
      </c>
      <c r="K21" s="15">
        <f t="shared" si="3"/>
        <v>1.2854592852281337</v>
      </c>
    </row>
    <row r="22" spans="1:11" s="37" customFormat="1" x14ac:dyDescent="0.25">
      <c r="A22" s="26" t="s">
        <v>21</v>
      </c>
      <c r="B22" s="7">
        <v>1875801</v>
      </c>
      <c r="C22" s="7">
        <f t="shared" si="0"/>
        <v>549706</v>
      </c>
      <c r="D22" s="7">
        <v>2425507</v>
      </c>
      <c r="F22" s="37" t="s">
        <v>67</v>
      </c>
      <c r="G22" s="7">
        <v>32468</v>
      </c>
      <c r="H22" s="7">
        <v>41086</v>
      </c>
      <c r="I22" s="7">
        <f t="shared" si="1"/>
        <v>8618</v>
      </c>
      <c r="J22" s="15">
        <f t="shared" si="2"/>
        <v>26.54305777996797</v>
      </c>
      <c r="K22" s="15">
        <f t="shared" si="3"/>
        <v>1.4259896911975349</v>
      </c>
    </row>
    <row r="23" spans="1:11" s="37" customFormat="1" x14ac:dyDescent="0.25">
      <c r="A23" s="26" t="s">
        <v>22</v>
      </c>
      <c r="B23" s="7">
        <v>1926352</v>
      </c>
      <c r="C23" s="7">
        <f t="shared" si="0"/>
        <v>560592</v>
      </c>
      <c r="D23" s="7">
        <v>2486944</v>
      </c>
      <c r="F23" s="37" t="s">
        <v>65</v>
      </c>
      <c r="G23" s="7">
        <v>24215</v>
      </c>
      <c r="H23" s="7">
        <v>43853</v>
      </c>
      <c r="I23" s="7">
        <f t="shared" si="1"/>
        <v>19638</v>
      </c>
      <c r="J23" s="15">
        <f t="shared" si="2"/>
        <v>81.098492669832751</v>
      </c>
      <c r="K23" s="15">
        <f t="shared" si="3"/>
        <v>1.5220251649731174</v>
      </c>
    </row>
    <row r="24" spans="1:11" s="37" customFormat="1" x14ac:dyDescent="0.25">
      <c r="A24" s="26" t="s">
        <v>23</v>
      </c>
      <c r="B24" s="7">
        <v>1956188</v>
      </c>
      <c r="C24" s="7">
        <f t="shared" si="0"/>
        <v>561420</v>
      </c>
      <c r="D24" s="7">
        <v>2517608</v>
      </c>
      <c r="F24" s="37" t="s">
        <v>64</v>
      </c>
      <c r="G24" s="7">
        <v>51423</v>
      </c>
      <c r="H24" s="7">
        <v>81367</v>
      </c>
      <c r="I24" s="7">
        <f t="shared" si="1"/>
        <v>29944</v>
      </c>
      <c r="J24" s="15">
        <f t="shared" si="2"/>
        <v>58.230752775995185</v>
      </c>
      <c r="K24" s="15">
        <f t="shared" si="3"/>
        <v>2.8240398968911511</v>
      </c>
    </row>
    <row r="25" spans="1:11" s="37" customFormat="1" x14ac:dyDescent="0.25">
      <c r="A25" s="26" t="s">
        <v>24</v>
      </c>
      <c r="B25" s="7">
        <v>1980960</v>
      </c>
      <c r="C25" s="7">
        <f t="shared" si="0"/>
        <v>559712</v>
      </c>
      <c r="D25" s="7">
        <v>2540672</v>
      </c>
    </row>
    <row r="26" spans="1:11" s="37" customFormat="1" x14ac:dyDescent="0.25">
      <c r="A26" s="26" t="s">
        <v>25</v>
      </c>
      <c r="B26" s="7">
        <v>2001025</v>
      </c>
      <c r="C26" s="7">
        <f t="shared" si="0"/>
        <v>554953</v>
      </c>
      <c r="D26" s="7">
        <v>2555978</v>
      </c>
    </row>
    <row r="27" spans="1:11" s="37" customFormat="1" x14ac:dyDescent="0.25">
      <c r="A27" s="26" t="s">
        <v>26</v>
      </c>
      <c r="B27" s="7">
        <v>2027973</v>
      </c>
      <c r="C27" s="7">
        <f t="shared" si="0"/>
        <v>557747</v>
      </c>
      <c r="D27" s="7">
        <v>2585720</v>
      </c>
    </row>
    <row r="28" spans="1:11" s="37" customFormat="1" x14ac:dyDescent="0.25">
      <c r="A28" s="26" t="s">
        <v>27</v>
      </c>
      <c r="B28" s="7">
        <v>2057415</v>
      </c>
      <c r="C28" s="7">
        <f t="shared" si="0"/>
        <v>560377</v>
      </c>
      <c r="D28" s="7">
        <v>2617792</v>
      </c>
    </row>
    <row r="29" spans="1:11" s="37" customFormat="1" x14ac:dyDescent="0.25">
      <c r="A29" s="26" t="s">
        <v>28</v>
      </c>
      <c r="B29" s="7">
        <v>2095536</v>
      </c>
      <c r="C29" s="7">
        <f t="shared" si="0"/>
        <v>564089</v>
      </c>
      <c r="D29" s="7">
        <v>2659625</v>
      </c>
    </row>
    <row r="30" spans="1:11" s="37" customFormat="1" x14ac:dyDescent="0.25">
      <c r="A30" s="26" t="s">
        <v>29</v>
      </c>
      <c r="B30" s="7">
        <v>2142717</v>
      </c>
      <c r="C30" s="7">
        <f t="shared" si="0"/>
        <v>570195</v>
      </c>
      <c r="D30" s="7">
        <v>2712912</v>
      </c>
    </row>
    <row r="31" spans="1:11" s="37" customFormat="1" x14ac:dyDescent="0.25">
      <c r="A31" s="26" t="s">
        <v>30</v>
      </c>
      <c r="B31" s="7">
        <v>2172759</v>
      </c>
      <c r="C31" s="7">
        <f t="shared" si="0"/>
        <v>576606</v>
      </c>
      <c r="D31" s="7">
        <v>2749365</v>
      </c>
    </row>
    <row r="32" spans="1:11" s="37" customFormat="1" x14ac:dyDescent="0.25">
      <c r="A32" s="26" t="s">
        <v>31</v>
      </c>
      <c r="B32" s="7">
        <v>2208775</v>
      </c>
      <c r="C32" s="7">
        <f t="shared" si="0"/>
        <v>583019</v>
      </c>
      <c r="D32" s="7">
        <v>2791794</v>
      </c>
    </row>
    <row r="33" spans="1:12" s="37" customFormat="1" x14ac:dyDescent="0.25">
      <c r="A33" s="26" t="s">
        <v>32</v>
      </c>
      <c r="B33" s="7">
        <v>2289366</v>
      </c>
      <c r="C33" s="7">
        <f t="shared" si="0"/>
        <v>591861</v>
      </c>
      <c r="D33" s="7">
        <v>2881227</v>
      </c>
    </row>
    <row r="34" spans="1:12" s="37" customFormat="1" x14ac:dyDescent="0.25">
      <c r="D34" s="9"/>
    </row>
    <row r="35" spans="1:12" s="37" customFormat="1" x14ac:dyDescent="0.25"/>
    <row r="36" spans="1:12" s="37" customFormat="1" x14ac:dyDescent="0.25"/>
    <row r="37" spans="1:12" s="37" customFormat="1" x14ac:dyDescent="0.25"/>
    <row r="41" spans="1:12" x14ac:dyDescent="0.25">
      <c r="A41" s="46" t="s">
        <v>459</v>
      </c>
    </row>
    <row r="42" spans="1:12" x14ac:dyDescent="0.25">
      <c r="A42" s="26" t="s">
        <v>494</v>
      </c>
      <c r="B42" s="37"/>
      <c r="C42" s="37"/>
      <c r="D42" s="37"/>
    </row>
    <row r="43" spans="1:12" x14ac:dyDescent="0.25">
      <c r="A43" s="37"/>
      <c r="B43" s="37"/>
      <c r="C43" s="37"/>
      <c r="D43" s="37"/>
      <c r="L43" s="37"/>
    </row>
    <row r="44" spans="1:12" x14ac:dyDescent="0.25">
      <c r="A44" s="46" t="s">
        <v>455</v>
      </c>
      <c r="B44" s="9"/>
      <c r="C44" s="9"/>
      <c r="D44" s="9"/>
      <c r="H44" s="9"/>
      <c r="L44" s="9"/>
    </row>
    <row r="45" spans="1:12" ht="30" x14ac:dyDescent="0.25">
      <c r="A45" s="4" t="s">
        <v>394</v>
      </c>
      <c r="B45" s="124" t="s">
        <v>395</v>
      </c>
      <c r="C45" s="124" t="s">
        <v>797</v>
      </c>
      <c r="D45" s="124" t="s">
        <v>542</v>
      </c>
      <c r="H45" s="9"/>
      <c r="L45" s="9"/>
    </row>
    <row r="46" spans="1:12" x14ac:dyDescent="0.25">
      <c r="A46" s="4" t="s">
        <v>219</v>
      </c>
      <c r="B46" s="124"/>
      <c r="C46" s="124"/>
      <c r="D46" s="9"/>
      <c r="H46" s="9"/>
      <c r="L46" s="9"/>
    </row>
    <row r="47" spans="1:12" x14ac:dyDescent="0.25">
      <c r="A47" s="53" t="s">
        <v>63</v>
      </c>
      <c r="B47" s="123">
        <v>50980</v>
      </c>
      <c r="C47" s="7">
        <v>18611</v>
      </c>
      <c r="D47" s="15">
        <f>(C47/$D$33)*100</f>
        <v>0.6459400803893619</v>
      </c>
      <c r="H47" s="9"/>
      <c r="L47" s="9"/>
    </row>
    <row r="48" spans="1:12" x14ac:dyDescent="0.25">
      <c r="A48" s="53" t="s">
        <v>121</v>
      </c>
      <c r="B48" s="123">
        <v>52800</v>
      </c>
      <c r="C48" s="7">
        <v>8433</v>
      </c>
      <c r="D48" s="15">
        <f t="shared" ref="D48:D51" si="4">(C48/$D$33)*100</f>
        <v>0.2926878028006818</v>
      </c>
      <c r="H48" s="9"/>
      <c r="L48" s="9"/>
    </row>
    <row r="49" spans="1:12" x14ac:dyDescent="0.25">
      <c r="A49" s="53" t="s">
        <v>135</v>
      </c>
      <c r="B49" s="123">
        <v>53920</v>
      </c>
      <c r="C49" s="7">
        <v>4136</v>
      </c>
      <c r="D49" s="15">
        <f t="shared" si="4"/>
        <v>0.14354995284994901</v>
      </c>
      <c r="H49" s="9"/>
      <c r="L49" s="9"/>
    </row>
    <row r="50" spans="1:12" x14ac:dyDescent="0.25">
      <c r="A50" s="53" t="s">
        <v>212</v>
      </c>
      <c r="B50" s="123">
        <v>59340</v>
      </c>
      <c r="C50" s="7">
        <v>8209</v>
      </c>
      <c r="D50" s="15">
        <f t="shared" si="4"/>
        <v>0.28491333726915646</v>
      </c>
      <c r="H50" s="9"/>
      <c r="L50" s="9"/>
    </row>
    <row r="51" spans="1:12" x14ac:dyDescent="0.25">
      <c r="A51" s="53" t="s">
        <v>51</v>
      </c>
      <c r="B51" s="123"/>
      <c r="C51" s="7">
        <f>SUM(C47:C50)</f>
        <v>39389</v>
      </c>
      <c r="D51" s="15">
        <f t="shared" si="4"/>
        <v>1.3670911733091491</v>
      </c>
      <c r="H51" s="9"/>
      <c r="L51" s="9"/>
    </row>
    <row r="52" spans="1:12" x14ac:dyDescent="0.25">
      <c r="A52" s="26" t="s">
        <v>221</v>
      </c>
      <c r="B52" s="123"/>
      <c r="C52" s="7"/>
      <c r="D52" s="9"/>
      <c r="H52" s="9"/>
      <c r="L52" s="9"/>
    </row>
    <row r="53" spans="1:12" x14ac:dyDescent="0.25">
      <c r="A53" s="53" t="s">
        <v>94</v>
      </c>
      <c r="B53" s="123">
        <v>50630</v>
      </c>
      <c r="C53" s="7">
        <v>1786</v>
      </c>
      <c r="D53" s="15">
        <f t="shared" ref="D53:D58" si="5">(C53/$D$33)*100</f>
        <v>6.1987479639750702E-2</v>
      </c>
      <c r="H53" s="9"/>
      <c r="L53" s="9"/>
    </row>
    <row r="54" spans="1:12" x14ac:dyDescent="0.25">
      <c r="A54" s="53" t="s">
        <v>153</v>
      </c>
      <c r="B54" s="123">
        <v>55110</v>
      </c>
      <c r="C54" s="7">
        <v>99272</v>
      </c>
      <c r="D54" s="15">
        <f t="shared" si="5"/>
        <v>3.4454765278820445</v>
      </c>
      <c r="H54" s="9"/>
      <c r="L54" s="9"/>
    </row>
    <row r="55" spans="1:12" x14ac:dyDescent="0.25">
      <c r="A55" s="53" t="s">
        <v>168</v>
      </c>
      <c r="B55" s="123">
        <v>56230</v>
      </c>
      <c r="C55" s="7">
        <v>19823</v>
      </c>
      <c r="D55" s="15">
        <f t="shared" si="5"/>
        <v>0.68800549210457906</v>
      </c>
      <c r="H55" s="9"/>
      <c r="L55" s="9"/>
    </row>
    <row r="56" spans="1:12" x14ac:dyDescent="0.25">
      <c r="A56" s="53" t="s">
        <v>186</v>
      </c>
      <c r="B56" s="123">
        <v>57700</v>
      </c>
      <c r="C56" s="7">
        <v>36739</v>
      </c>
      <c r="D56" s="15">
        <f t="shared" si="5"/>
        <v>1.2751164694763724</v>
      </c>
      <c r="H56" s="9"/>
      <c r="L56" s="9"/>
    </row>
    <row r="57" spans="1:12" x14ac:dyDescent="0.25">
      <c r="A57" s="53" t="s">
        <v>203</v>
      </c>
      <c r="B57" s="123">
        <v>58820</v>
      </c>
      <c r="C57" s="7">
        <v>4457</v>
      </c>
      <c r="D57" s="15">
        <f t="shared" si="5"/>
        <v>0.154691039616108</v>
      </c>
      <c r="H57" s="9"/>
      <c r="L57" s="9"/>
    </row>
    <row r="58" spans="1:12" x14ac:dyDescent="0.25">
      <c r="A58" s="53" t="s">
        <v>51</v>
      </c>
      <c r="B58" s="123"/>
      <c r="C58" s="7">
        <f>SUM(C53:C57)</f>
        <v>162077</v>
      </c>
      <c r="D58" s="15">
        <f t="shared" si="5"/>
        <v>5.6252770087188546</v>
      </c>
      <c r="H58" s="9"/>
      <c r="L58" s="9"/>
    </row>
    <row r="59" spans="1:12" x14ac:dyDescent="0.25">
      <c r="A59" s="26" t="s">
        <v>179</v>
      </c>
      <c r="B59" s="123"/>
      <c r="C59" s="7"/>
      <c r="D59" s="9"/>
      <c r="H59" s="9"/>
      <c r="L59" s="9"/>
    </row>
    <row r="60" spans="1:12" x14ac:dyDescent="0.25">
      <c r="A60" s="53" t="s">
        <v>87</v>
      </c>
      <c r="B60" s="123">
        <v>50210</v>
      </c>
      <c r="C60" s="7">
        <v>105094</v>
      </c>
      <c r="D60" s="15">
        <f t="shared" ref="D60:D89" si="6">(C60/$D$33)*100</f>
        <v>3.647543216830885</v>
      </c>
      <c r="H60" s="9"/>
      <c r="L60" s="9"/>
    </row>
    <row r="61" spans="1:12" x14ac:dyDescent="0.25">
      <c r="A61" s="53" t="s">
        <v>90</v>
      </c>
      <c r="B61" s="123">
        <v>50350</v>
      </c>
      <c r="C61" s="7">
        <v>16914</v>
      </c>
      <c r="D61" s="15">
        <f t="shared" si="6"/>
        <v>0.58704156250097617</v>
      </c>
      <c r="H61" s="9"/>
      <c r="L61" s="9"/>
    </row>
    <row r="62" spans="1:12" x14ac:dyDescent="0.25">
      <c r="A62" s="53" t="s">
        <v>91</v>
      </c>
      <c r="B62" s="123">
        <v>50420</v>
      </c>
      <c r="C62" s="7">
        <v>74283</v>
      </c>
      <c r="D62" s="15">
        <f t="shared" si="6"/>
        <v>2.5781724244566635</v>
      </c>
    </row>
    <row r="63" spans="1:12" x14ac:dyDescent="0.25">
      <c r="A63" s="53" t="s">
        <v>92</v>
      </c>
      <c r="B63" s="123">
        <v>50490</v>
      </c>
      <c r="C63" s="7">
        <v>45976</v>
      </c>
      <c r="D63" s="15">
        <f t="shared" si="6"/>
        <v>1.5957090503455644</v>
      </c>
    </row>
    <row r="64" spans="1:12" x14ac:dyDescent="0.25">
      <c r="A64" s="53" t="s">
        <v>99</v>
      </c>
      <c r="B64" s="123">
        <v>51310</v>
      </c>
      <c r="C64" s="7">
        <v>31133</v>
      </c>
      <c r="D64" s="15">
        <f t="shared" si="6"/>
        <v>1.0805465865757888</v>
      </c>
    </row>
    <row r="65" spans="1:4" x14ac:dyDescent="0.25">
      <c r="A65" s="53" t="s">
        <v>100</v>
      </c>
      <c r="B65" s="123">
        <v>51330</v>
      </c>
      <c r="C65" s="7">
        <v>103691</v>
      </c>
      <c r="D65" s="15">
        <f t="shared" si="6"/>
        <v>3.598848684952626</v>
      </c>
    </row>
    <row r="66" spans="1:4" x14ac:dyDescent="0.25">
      <c r="A66" s="53" t="s">
        <v>106</v>
      </c>
      <c r="B66" s="123">
        <v>51750</v>
      </c>
      <c r="C66" s="7">
        <v>12178</v>
      </c>
      <c r="D66" s="15">
        <f t="shared" si="6"/>
        <v>0.42266714840587016</v>
      </c>
    </row>
    <row r="67" spans="1:4" s="37" customFormat="1" x14ac:dyDescent="0.25">
      <c r="A67" s="53" t="s">
        <v>107</v>
      </c>
      <c r="B67" s="123">
        <v>51820</v>
      </c>
      <c r="C67" s="7">
        <v>130282</v>
      </c>
      <c r="D67" s="15">
        <f t="shared" si="6"/>
        <v>4.5217540999025765</v>
      </c>
    </row>
    <row r="68" spans="1:4" x14ac:dyDescent="0.25">
      <c r="A68" s="53" t="s">
        <v>112</v>
      </c>
      <c r="B68" s="123">
        <v>52170</v>
      </c>
      <c r="C68" s="7">
        <v>8695</v>
      </c>
      <c r="D68" s="15">
        <f t="shared" si="6"/>
        <v>0.30178115087773366</v>
      </c>
    </row>
    <row r="69" spans="1:4" x14ac:dyDescent="0.25">
      <c r="A69" s="53" t="s">
        <v>126</v>
      </c>
      <c r="B69" s="123">
        <v>53150</v>
      </c>
      <c r="C69" s="7">
        <v>8222</v>
      </c>
      <c r="D69" s="15">
        <f t="shared" si="6"/>
        <v>0.28536453392946826</v>
      </c>
    </row>
    <row r="70" spans="1:4" x14ac:dyDescent="0.25">
      <c r="A70" s="53" t="s">
        <v>129</v>
      </c>
      <c r="B70" s="123">
        <v>53430</v>
      </c>
      <c r="C70" s="7">
        <v>35157</v>
      </c>
      <c r="D70" s="15">
        <f t="shared" si="6"/>
        <v>1.2202093066599751</v>
      </c>
    </row>
    <row r="71" spans="1:4" x14ac:dyDescent="0.25">
      <c r="A71" s="53" t="s">
        <v>133</v>
      </c>
      <c r="B71" s="123">
        <v>53780</v>
      </c>
      <c r="C71" s="7">
        <v>137355</v>
      </c>
      <c r="D71" s="15">
        <f t="shared" si="6"/>
        <v>4.7672397905475687</v>
      </c>
    </row>
    <row r="72" spans="1:4" x14ac:dyDescent="0.25">
      <c r="A72" s="53" t="s">
        <v>139</v>
      </c>
      <c r="B72" s="123">
        <v>54170</v>
      </c>
      <c r="C72" s="7">
        <v>169657</v>
      </c>
      <c r="D72" s="15">
        <f t="shared" si="6"/>
        <v>5.8883593691160048</v>
      </c>
    </row>
    <row r="73" spans="1:4" x14ac:dyDescent="0.25">
      <c r="A73" s="53" t="s">
        <v>140</v>
      </c>
      <c r="B73" s="123">
        <v>54200</v>
      </c>
      <c r="C73" s="7">
        <v>62670</v>
      </c>
      <c r="D73" s="15">
        <f t="shared" si="6"/>
        <v>2.1751149770566496</v>
      </c>
    </row>
    <row r="74" spans="1:4" x14ac:dyDescent="0.25">
      <c r="A74" s="53" t="s">
        <v>149</v>
      </c>
      <c r="B74" s="123">
        <v>54830</v>
      </c>
      <c r="C74" s="7">
        <v>52103</v>
      </c>
      <c r="D74" s="15">
        <f t="shared" si="6"/>
        <v>1.8083615070940262</v>
      </c>
    </row>
    <row r="75" spans="1:4" x14ac:dyDescent="0.25">
      <c r="A75" s="53" t="s">
        <v>156</v>
      </c>
      <c r="B75" s="123">
        <v>55320</v>
      </c>
      <c r="C75" s="7">
        <v>110426</v>
      </c>
      <c r="D75" s="15">
        <f t="shared" si="6"/>
        <v>3.8326032624295134</v>
      </c>
    </row>
    <row r="76" spans="1:4" x14ac:dyDescent="0.25">
      <c r="A76" s="53" t="s">
        <v>162</v>
      </c>
      <c r="B76" s="123">
        <v>55740</v>
      </c>
      <c r="C76" s="7">
        <v>10032</v>
      </c>
      <c r="D76" s="15">
        <f t="shared" si="6"/>
        <v>0.3481849920190252</v>
      </c>
    </row>
    <row r="77" spans="1:4" x14ac:dyDescent="0.25">
      <c r="A77" s="53" t="s">
        <v>166</v>
      </c>
      <c r="B77" s="123">
        <v>56090</v>
      </c>
      <c r="C77" s="7">
        <v>41421</v>
      </c>
      <c r="D77" s="15">
        <f t="shared" si="6"/>
        <v>1.4376166820594143</v>
      </c>
    </row>
    <row r="78" spans="1:4" x14ac:dyDescent="0.25">
      <c r="A78" s="53" t="s">
        <v>172</v>
      </c>
      <c r="B78" s="123">
        <v>56580</v>
      </c>
      <c r="C78" s="7">
        <v>24127</v>
      </c>
      <c r="D78" s="15">
        <f t="shared" si="6"/>
        <v>0.837386294103172</v>
      </c>
    </row>
    <row r="79" spans="1:4" x14ac:dyDescent="0.25">
      <c r="A79" s="53" t="s">
        <v>177</v>
      </c>
      <c r="B79" s="123">
        <v>56930</v>
      </c>
      <c r="C79" s="7">
        <v>1736</v>
      </c>
      <c r="D79" s="15">
        <f t="shared" si="6"/>
        <v>6.0252107869320955E-2</v>
      </c>
    </row>
    <row r="80" spans="1:4" x14ac:dyDescent="0.25">
      <c r="A80" s="53" t="s">
        <v>179</v>
      </c>
      <c r="B80" s="123">
        <v>57080</v>
      </c>
      <c r="C80" s="7">
        <v>32856</v>
      </c>
      <c r="D80" s="15">
        <f t="shared" si="6"/>
        <v>1.140347497784798</v>
      </c>
    </row>
    <row r="81" spans="1:4" x14ac:dyDescent="0.25">
      <c r="A81" s="53" t="s">
        <v>184</v>
      </c>
      <c r="B81" s="123">
        <v>57490</v>
      </c>
      <c r="C81" s="7">
        <v>148822</v>
      </c>
      <c r="D81" s="15">
        <f t="shared" si="6"/>
        <v>5.1652299523779277</v>
      </c>
    </row>
    <row r="82" spans="1:4" x14ac:dyDescent="0.25">
      <c r="A82" s="53" t="s">
        <v>188</v>
      </c>
      <c r="B82" s="123">
        <v>57840</v>
      </c>
      <c r="C82" s="7">
        <v>46701</v>
      </c>
      <c r="D82" s="15">
        <f t="shared" si="6"/>
        <v>1.6208719410167958</v>
      </c>
    </row>
    <row r="83" spans="1:4" x14ac:dyDescent="0.25">
      <c r="A83" s="53" t="s">
        <v>189</v>
      </c>
      <c r="B83" s="123">
        <v>57910</v>
      </c>
      <c r="C83" s="7">
        <v>243871</v>
      </c>
      <c r="D83" s="15">
        <f t="shared" si="6"/>
        <v>8.4641369805294762</v>
      </c>
    </row>
    <row r="84" spans="1:4" x14ac:dyDescent="0.25">
      <c r="A84" s="53" t="s">
        <v>190</v>
      </c>
      <c r="B84" s="123">
        <v>57980</v>
      </c>
      <c r="C84" s="7">
        <v>18870</v>
      </c>
      <c r="D84" s="15">
        <f t="shared" si="6"/>
        <v>0.65492930616018796</v>
      </c>
    </row>
    <row r="85" spans="1:4" x14ac:dyDescent="0.25">
      <c r="A85" s="53" t="s">
        <v>191</v>
      </c>
      <c r="B85" s="123">
        <v>58050</v>
      </c>
      <c r="C85" s="7">
        <v>171588</v>
      </c>
      <c r="D85" s="15">
        <f t="shared" si="6"/>
        <v>5.9553794268900022</v>
      </c>
    </row>
    <row r="86" spans="1:4" x14ac:dyDescent="0.25">
      <c r="A86" s="53" t="s">
        <v>197</v>
      </c>
      <c r="B86" s="123">
        <v>58510</v>
      </c>
      <c r="C86" s="7">
        <v>40782</v>
      </c>
      <c r="D86" s="15">
        <f t="shared" si="6"/>
        <v>1.415438630833322</v>
      </c>
    </row>
    <row r="87" spans="1:4" x14ac:dyDescent="0.25">
      <c r="A87" s="53" t="s">
        <v>199</v>
      </c>
      <c r="B87" s="123">
        <v>58570</v>
      </c>
      <c r="C87" s="7">
        <v>40125</v>
      </c>
      <c r="D87" s="15">
        <f t="shared" si="6"/>
        <v>1.3926358457698751</v>
      </c>
    </row>
    <row r="88" spans="1:4" x14ac:dyDescent="0.25">
      <c r="A88" s="53" t="s">
        <v>202</v>
      </c>
      <c r="B88" s="123">
        <v>58760</v>
      </c>
      <c r="C88" s="7">
        <v>229438</v>
      </c>
      <c r="D88" s="15">
        <f t="shared" si="6"/>
        <v>7.9632045652772234</v>
      </c>
    </row>
    <row r="89" spans="1:4" x14ac:dyDescent="0.25">
      <c r="A89" s="53" t="s">
        <v>51</v>
      </c>
      <c r="B89" s="123"/>
      <c r="C89" s="7">
        <f>SUM(C60:C88)</f>
        <v>2154205</v>
      </c>
      <c r="D89" s="15">
        <f t="shared" si="6"/>
        <v>74.766930894372436</v>
      </c>
    </row>
    <row r="90" spans="1:4" x14ac:dyDescent="0.25">
      <c r="A90" s="26" t="s">
        <v>223</v>
      </c>
      <c r="B90" s="123"/>
      <c r="C90" s="7"/>
    </row>
    <row r="91" spans="1:4" x14ac:dyDescent="0.25">
      <c r="A91" s="53" t="s">
        <v>89</v>
      </c>
      <c r="B91" s="123">
        <v>50280</v>
      </c>
      <c r="C91" s="7">
        <v>18620</v>
      </c>
      <c r="D91" s="15">
        <f t="shared" ref="D91:D103" si="7">(C91/$D$33)*100</f>
        <v>0.64625244730803921</v>
      </c>
    </row>
    <row r="92" spans="1:4" x14ac:dyDescent="0.25">
      <c r="A92" s="53" t="s">
        <v>95</v>
      </c>
      <c r="B92" s="123">
        <v>50770</v>
      </c>
      <c r="C92" s="7">
        <v>1948</v>
      </c>
      <c r="D92" s="15">
        <f t="shared" si="7"/>
        <v>6.7610084175943094E-2</v>
      </c>
    </row>
    <row r="93" spans="1:4" x14ac:dyDescent="0.25">
      <c r="A93" s="53" t="s">
        <v>396</v>
      </c>
      <c r="B93" s="123">
        <v>50840</v>
      </c>
      <c r="C93" s="7">
        <v>5669</v>
      </c>
      <c r="D93" s="15">
        <f t="shared" si="7"/>
        <v>0.19675645133132516</v>
      </c>
    </row>
    <row r="94" spans="1:4" x14ac:dyDescent="0.25">
      <c r="A94" s="53" t="s">
        <v>64</v>
      </c>
      <c r="B94" s="123">
        <v>51190</v>
      </c>
      <c r="C94" s="7">
        <v>34768</v>
      </c>
      <c r="D94" s="15">
        <f t="shared" si="7"/>
        <v>1.2067081142860316</v>
      </c>
    </row>
    <row r="95" spans="1:4" x14ac:dyDescent="0.25">
      <c r="A95" s="53" t="s">
        <v>65</v>
      </c>
      <c r="B95" s="123">
        <v>51260</v>
      </c>
      <c r="C95" s="7">
        <v>43969</v>
      </c>
      <c r="D95" s="15">
        <f t="shared" si="7"/>
        <v>1.5260512274805145</v>
      </c>
    </row>
    <row r="96" spans="1:4" x14ac:dyDescent="0.25">
      <c r="A96" s="53" t="s">
        <v>101</v>
      </c>
      <c r="B96" s="123">
        <v>51400</v>
      </c>
      <c r="C96" s="7">
        <v>19335</v>
      </c>
      <c r="D96" s="15">
        <f t="shared" si="7"/>
        <v>0.67106826362518468</v>
      </c>
    </row>
    <row r="97" spans="1:4" x14ac:dyDescent="0.25">
      <c r="A97" s="53" t="s">
        <v>108</v>
      </c>
      <c r="B97" s="123">
        <v>51890</v>
      </c>
      <c r="C97" s="7">
        <v>9295</v>
      </c>
      <c r="D97" s="15">
        <f t="shared" si="7"/>
        <v>0.32260561212289068</v>
      </c>
    </row>
    <row r="98" spans="1:4" x14ac:dyDescent="0.25">
      <c r="A98" s="53" t="s">
        <v>119</v>
      </c>
      <c r="B98" s="123">
        <v>52660</v>
      </c>
      <c r="C98" s="7">
        <v>15685</v>
      </c>
      <c r="D98" s="15">
        <f t="shared" si="7"/>
        <v>0.54438612438381284</v>
      </c>
    </row>
    <row r="99" spans="1:4" x14ac:dyDescent="0.25">
      <c r="A99" s="53" t="s">
        <v>122</v>
      </c>
      <c r="B99" s="123">
        <v>52870</v>
      </c>
      <c r="C99" s="7">
        <v>6438</v>
      </c>
      <c r="D99" s="15">
        <f t="shared" si="7"/>
        <v>0.22344646916053473</v>
      </c>
    </row>
    <row r="100" spans="1:4" x14ac:dyDescent="0.25">
      <c r="A100" s="53" t="s">
        <v>136</v>
      </c>
      <c r="B100" s="123">
        <v>53990</v>
      </c>
      <c r="C100" s="7">
        <v>30790</v>
      </c>
      <c r="D100" s="15">
        <f t="shared" si="7"/>
        <v>1.0686419362306405</v>
      </c>
    </row>
    <row r="101" spans="1:4" x14ac:dyDescent="0.25">
      <c r="A101" s="53" t="s">
        <v>154</v>
      </c>
      <c r="B101" s="123">
        <v>55180</v>
      </c>
      <c r="C101" s="7">
        <v>9438</v>
      </c>
      <c r="D101" s="15">
        <f t="shared" si="7"/>
        <v>0.32756877538631979</v>
      </c>
    </row>
    <row r="102" spans="1:4" x14ac:dyDescent="0.25">
      <c r="A102" s="53" t="s">
        <v>169</v>
      </c>
      <c r="B102" s="123">
        <v>56300</v>
      </c>
      <c r="C102" s="7">
        <v>1632</v>
      </c>
      <c r="D102" s="15">
        <f t="shared" si="7"/>
        <v>5.6642534586827074E-2</v>
      </c>
    </row>
    <row r="103" spans="1:4" x14ac:dyDescent="0.25">
      <c r="A103" s="53" t="s">
        <v>51</v>
      </c>
      <c r="B103" s="123"/>
      <c r="C103" s="7">
        <f>SUM(C91:C102)</f>
        <v>197587</v>
      </c>
      <c r="D103" s="15">
        <f t="shared" si="7"/>
        <v>6.8577380400780639</v>
      </c>
    </row>
    <row r="104" spans="1:4" x14ac:dyDescent="0.25">
      <c r="A104" s="26" t="s">
        <v>216</v>
      </c>
      <c r="B104" s="123"/>
      <c r="C104" s="7"/>
    </row>
    <row r="105" spans="1:4" x14ac:dyDescent="0.25">
      <c r="A105" s="53" t="s">
        <v>103</v>
      </c>
      <c r="B105" s="123">
        <v>51540</v>
      </c>
      <c r="C105" s="7">
        <v>5528</v>
      </c>
      <c r="D105" s="15">
        <f t="shared" ref="D105:D109" si="8">(C105/$D$33)*100</f>
        <v>0.19186270293871327</v>
      </c>
    </row>
    <row r="106" spans="1:4" x14ac:dyDescent="0.25">
      <c r="A106" s="53" t="s">
        <v>128</v>
      </c>
      <c r="B106" s="123">
        <v>53360</v>
      </c>
      <c r="C106" s="7">
        <v>3466</v>
      </c>
      <c r="D106" s="15">
        <f t="shared" si="8"/>
        <v>0.12029597112619032</v>
      </c>
    </row>
    <row r="107" spans="1:4" x14ac:dyDescent="0.25">
      <c r="A107" s="53" t="s">
        <v>187</v>
      </c>
      <c r="B107" s="123">
        <v>57770</v>
      </c>
      <c r="C107" s="7">
        <v>1129</v>
      </c>
      <c r="D107" s="15">
        <f t="shared" si="8"/>
        <v>3.9184694576303775E-2</v>
      </c>
    </row>
    <row r="108" spans="1:4" x14ac:dyDescent="0.25">
      <c r="A108" s="53" t="s">
        <v>196</v>
      </c>
      <c r="B108" s="123">
        <v>58470</v>
      </c>
      <c r="C108" s="7">
        <v>201</v>
      </c>
      <c r="D108" s="15">
        <f t="shared" si="8"/>
        <v>6.9761945171275992E-3</v>
      </c>
    </row>
    <row r="109" spans="1:4" x14ac:dyDescent="0.25">
      <c r="A109" s="53" t="s">
        <v>51</v>
      </c>
      <c r="B109" s="123"/>
      <c r="C109" s="7">
        <f>SUM(C105:C108)</f>
        <v>10324</v>
      </c>
      <c r="D109" s="15">
        <f t="shared" si="8"/>
        <v>0.35831956315833496</v>
      </c>
    </row>
    <row r="110" spans="1:4" x14ac:dyDescent="0.25">
      <c r="A110" s="26" t="s">
        <v>220</v>
      </c>
      <c r="B110" s="123"/>
      <c r="C110" s="123"/>
    </row>
    <row r="111" spans="1:4" x14ac:dyDescent="0.25">
      <c r="A111" s="53" t="s">
        <v>102</v>
      </c>
      <c r="B111" s="123">
        <v>51470</v>
      </c>
      <c r="C111" s="7">
        <v>579</v>
      </c>
      <c r="D111" s="15">
        <f t="shared" ref="D111:D127" si="9">(C111/$D$33)*100</f>
        <v>2.0095605101576517E-2</v>
      </c>
    </row>
    <row r="112" spans="1:4" x14ac:dyDescent="0.25">
      <c r="A112" s="53" t="s">
        <v>104</v>
      </c>
      <c r="B112" s="123">
        <v>51610</v>
      </c>
      <c r="C112" s="7">
        <v>1663</v>
      </c>
      <c r="D112" s="15">
        <f t="shared" si="9"/>
        <v>5.7718465084493513E-2</v>
      </c>
    </row>
    <row r="113" spans="1:4" x14ac:dyDescent="0.25">
      <c r="A113" s="53" t="s">
        <v>110</v>
      </c>
      <c r="B113" s="123">
        <v>52030</v>
      </c>
      <c r="C113" s="7">
        <v>1107</v>
      </c>
      <c r="D113" s="15">
        <f t="shared" si="9"/>
        <v>3.8421130997314687E-2</v>
      </c>
    </row>
    <row r="114" spans="1:4" x14ac:dyDescent="0.25">
      <c r="A114" s="53" t="s">
        <v>115</v>
      </c>
      <c r="B114" s="123">
        <v>52380</v>
      </c>
      <c r="C114" s="7">
        <v>231</v>
      </c>
      <c r="D114" s="15">
        <f t="shared" si="9"/>
        <v>8.01741757938545E-3</v>
      </c>
    </row>
    <row r="115" spans="1:4" x14ac:dyDescent="0.25">
      <c r="A115" s="53" t="s">
        <v>134</v>
      </c>
      <c r="B115" s="123">
        <v>53800</v>
      </c>
      <c r="C115" s="7">
        <v>41914</v>
      </c>
      <c r="D115" s="15">
        <f t="shared" si="9"/>
        <v>1.4547274477158516</v>
      </c>
    </row>
    <row r="116" spans="1:4" x14ac:dyDescent="0.25">
      <c r="A116" s="53" t="s">
        <v>137</v>
      </c>
      <c r="B116" s="123">
        <v>54060</v>
      </c>
      <c r="C116" s="7">
        <v>3842</v>
      </c>
      <c r="D116" s="15">
        <f t="shared" si="9"/>
        <v>0.13334596683982206</v>
      </c>
    </row>
    <row r="117" spans="1:4" x14ac:dyDescent="0.25">
      <c r="A117" s="53" t="s">
        <v>155</v>
      </c>
      <c r="B117" s="123">
        <v>55250</v>
      </c>
      <c r="C117" s="7">
        <v>1294</v>
      </c>
      <c r="D117" s="15">
        <f t="shared" si="9"/>
        <v>4.4911421418721953E-2</v>
      </c>
    </row>
    <row r="118" spans="1:4" x14ac:dyDescent="0.25">
      <c r="A118" s="53" t="s">
        <v>159</v>
      </c>
      <c r="B118" s="123">
        <v>55530</v>
      </c>
      <c r="C118" s="7">
        <v>417</v>
      </c>
      <c r="D118" s="15">
        <f t="shared" si="9"/>
        <v>1.4473000565384123E-2</v>
      </c>
    </row>
    <row r="119" spans="1:4" x14ac:dyDescent="0.25">
      <c r="A119" s="53" t="s">
        <v>161</v>
      </c>
      <c r="B119" s="123">
        <v>55670</v>
      </c>
      <c r="C119" s="7">
        <v>679</v>
      </c>
      <c r="D119" s="15">
        <f t="shared" si="9"/>
        <v>2.3566348642436018E-2</v>
      </c>
    </row>
    <row r="120" spans="1:4" x14ac:dyDescent="0.25">
      <c r="A120" s="53" t="s">
        <v>163</v>
      </c>
      <c r="B120" s="123">
        <v>55810</v>
      </c>
      <c r="C120" s="7">
        <v>701</v>
      </c>
      <c r="D120" s="15">
        <f t="shared" si="9"/>
        <v>2.432991222142511E-2</v>
      </c>
    </row>
    <row r="121" spans="1:4" x14ac:dyDescent="0.25">
      <c r="A121" s="53" t="s">
        <v>167</v>
      </c>
      <c r="B121" s="123">
        <v>56160</v>
      </c>
      <c r="C121" s="7">
        <v>106</v>
      </c>
      <c r="D121" s="15">
        <f t="shared" si="9"/>
        <v>3.678988153311072E-3</v>
      </c>
    </row>
    <row r="122" spans="1:4" x14ac:dyDescent="0.25">
      <c r="A122" s="53" t="s">
        <v>175</v>
      </c>
      <c r="B122" s="123">
        <v>56790</v>
      </c>
      <c r="C122" s="7">
        <v>3369</v>
      </c>
      <c r="D122" s="15">
        <f t="shared" si="9"/>
        <v>0.11692934989155662</v>
      </c>
    </row>
    <row r="123" spans="1:4" x14ac:dyDescent="0.25">
      <c r="A123" s="53" t="s">
        <v>178</v>
      </c>
      <c r="B123" s="123">
        <v>57000</v>
      </c>
      <c r="C123" s="7">
        <v>649</v>
      </c>
      <c r="D123" s="15">
        <f t="shared" si="9"/>
        <v>2.2525125580178169E-2</v>
      </c>
    </row>
    <row r="124" spans="1:4" x14ac:dyDescent="0.25">
      <c r="A124" s="53" t="s">
        <v>185</v>
      </c>
      <c r="B124" s="123">
        <v>57630</v>
      </c>
      <c r="C124" s="7">
        <v>116</v>
      </c>
      <c r="D124" s="15">
        <f t="shared" si="9"/>
        <v>4.0260625073970224E-3</v>
      </c>
    </row>
    <row r="125" spans="1:4" x14ac:dyDescent="0.25">
      <c r="A125" s="53" t="s">
        <v>193</v>
      </c>
      <c r="B125" s="123">
        <v>58260</v>
      </c>
      <c r="C125" s="7">
        <v>593</v>
      </c>
      <c r="D125" s="15">
        <f t="shared" si="9"/>
        <v>2.0581509197296847E-2</v>
      </c>
    </row>
    <row r="126" spans="1:4" x14ac:dyDescent="0.25">
      <c r="A126" s="53" t="s">
        <v>213</v>
      </c>
      <c r="B126" s="123">
        <v>59350</v>
      </c>
      <c r="C126" s="7">
        <v>357</v>
      </c>
      <c r="D126" s="15">
        <f t="shared" si="9"/>
        <v>1.239055444086842E-2</v>
      </c>
    </row>
    <row r="127" spans="1:4" x14ac:dyDescent="0.25">
      <c r="A127" s="53" t="s">
        <v>51</v>
      </c>
      <c r="B127" s="123"/>
      <c r="C127" s="7">
        <f>SUM(C111:C126)</f>
        <v>57617</v>
      </c>
      <c r="D127" s="15">
        <f t="shared" si="9"/>
        <v>1.9997383059370193</v>
      </c>
    </row>
    <row r="128" spans="1:4" x14ac:dyDescent="0.25">
      <c r="A128" s="26" t="s">
        <v>217</v>
      </c>
      <c r="B128" s="123"/>
      <c r="C128" s="123"/>
    </row>
    <row r="129" spans="1:4" x14ac:dyDescent="0.25">
      <c r="A129" s="53" t="s">
        <v>109</v>
      </c>
      <c r="B129" s="123">
        <v>51960</v>
      </c>
      <c r="C129" s="7">
        <v>3686</v>
      </c>
      <c r="D129" s="15">
        <f t="shared" ref="D129:D139" si="10">(C129/$D$33)*100</f>
        <v>0.12793160691608124</v>
      </c>
    </row>
    <row r="130" spans="1:4" x14ac:dyDescent="0.25">
      <c r="A130" s="53" t="s">
        <v>125</v>
      </c>
      <c r="B130" s="123">
        <v>53080</v>
      </c>
      <c r="C130" s="7">
        <v>701</v>
      </c>
      <c r="D130" s="15">
        <f t="shared" si="10"/>
        <v>2.432991222142511E-2</v>
      </c>
    </row>
    <row r="131" spans="1:4" x14ac:dyDescent="0.25">
      <c r="A131" s="53" t="s">
        <v>66</v>
      </c>
      <c r="B131" s="123">
        <v>53290</v>
      </c>
      <c r="C131" s="7">
        <v>14547</v>
      </c>
      <c r="D131" s="15">
        <f t="shared" si="10"/>
        <v>0.50488906288883173</v>
      </c>
    </row>
    <row r="132" spans="1:4" x14ac:dyDescent="0.25">
      <c r="A132" s="53" t="s">
        <v>141</v>
      </c>
      <c r="B132" s="123">
        <v>54280</v>
      </c>
      <c r="C132" s="7">
        <v>30775</v>
      </c>
      <c r="D132" s="15">
        <f t="shared" si="10"/>
        <v>1.0681213246995118</v>
      </c>
    </row>
    <row r="133" spans="1:4" x14ac:dyDescent="0.25">
      <c r="A133" s="53" t="s">
        <v>151</v>
      </c>
      <c r="B133" s="123">
        <v>54970</v>
      </c>
      <c r="C133" s="7">
        <v>1439</v>
      </c>
      <c r="D133" s="15">
        <f t="shared" si="10"/>
        <v>4.994399955296823E-2</v>
      </c>
    </row>
    <row r="134" spans="1:4" x14ac:dyDescent="0.25">
      <c r="A134" s="53" t="s">
        <v>152</v>
      </c>
      <c r="B134" s="123">
        <v>55040</v>
      </c>
      <c r="C134" s="7">
        <v>1732</v>
      </c>
      <c r="D134" s="15">
        <f t="shared" si="10"/>
        <v>6.0113278127686569E-2</v>
      </c>
    </row>
    <row r="135" spans="1:4" x14ac:dyDescent="0.25">
      <c r="A135" s="53" t="s">
        <v>157</v>
      </c>
      <c r="B135" s="123">
        <v>55390</v>
      </c>
      <c r="C135" s="7">
        <v>575</v>
      </c>
      <c r="D135" s="15">
        <f t="shared" si="10"/>
        <v>1.9956775359942135E-2</v>
      </c>
    </row>
    <row r="136" spans="1:4" x14ac:dyDescent="0.25">
      <c r="A136" s="53" t="s">
        <v>173</v>
      </c>
      <c r="B136" s="123">
        <v>56620</v>
      </c>
      <c r="C136" s="7">
        <v>1479</v>
      </c>
      <c r="D136" s="15">
        <f t="shared" si="10"/>
        <v>5.133229696931204E-2</v>
      </c>
    </row>
    <row r="137" spans="1:4" x14ac:dyDescent="0.25">
      <c r="A137" s="53" t="s">
        <v>183</v>
      </c>
      <c r="B137" s="123">
        <v>57420</v>
      </c>
      <c r="C137" s="7">
        <v>2277</v>
      </c>
      <c r="D137" s="15">
        <f t="shared" si="10"/>
        <v>7.9028830425370858E-2</v>
      </c>
    </row>
    <row r="138" spans="1:4" x14ac:dyDescent="0.25">
      <c r="A138" s="53" t="s">
        <v>208</v>
      </c>
      <c r="B138" s="123">
        <v>59250</v>
      </c>
      <c r="C138" s="7">
        <v>568</v>
      </c>
      <c r="D138" s="15">
        <f t="shared" si="10"/>
        <v>1.971382331208197E-2</v>
      </c>
    </row>
    <row r="139" spans="1:4" x14ac:dyDescent="0.25">
      <c r="A139" s="53" t="s">
        <v>51</v>
      </c>
      <c r="B139" s="123"/>
      <c r="C139" s="7">
        <f>SUM(C129:C138)</f>
        <v>57779</v>
      </c>
      <c r="D139" s="15">
        <f t="shared" si="10"/>
        <v>2.0053609104732115</v>
      </c>
    </row>
    <row r="140" spans="1:4" x14ac:dyDescent="0.25">
      <c r="A140" s="26" t="s">
        <v>224</v>
      </c>
      <c r="B140" s="123"/>
      <c r="C140" s="7"/>
    </row>
    <row r="141" spans="1:4" x14ac:dyDescent="0.25">
      <c r="A141" s="53" t="s">
        <v>93</v>
      </c>
      <c r="B141" s="123">
        <v>50560</v>
      </c>
      <c r="C141" s="7">
        <v>1768</v>
      </c>
      <c r="D141" s="15">
        <f t="shared" ref="D141:D183" si="11">(C141/$D$33)*100</f>
        <v>6.1362745802395993E-2</v>
      </c>
    </row>
    <row r="142" spans="1:4" x14ac:dyDescent="0.25">
      <c r="A142" s="53" t="s">
        <v>96</v>
      </c>
      <c r="B142" s="123">
        <v>50910</v>
      </c>
      <c r="C142" s="7">
        <v>955</v>
      </c>
      <c r="D142" s="15">
        <f t="shared" si="11"/>
        <v>3.3145600815208238E-2</v>
      </c>
    </row>
    <row r="143" spans="1:4" x14ac:dyDescent="0.25">
      <c r="A143" s="53" t="s">
        <v>98</v>
      </c>
      <c r="B143" s="123">
        <v>51120</v>
      </c>
      <c r="C143" s="7">
        <v>1043</v>
      </c>
      <c r="D143" s="15">
        <f t="shared" si="11"/>
        <v>3.6199855131164603E-2</v>
      </c>
    </row>
    <row r="144" spans="1:4" x14ac:dyDescent="0.25">
      <c r="A144" s="53" t="s">
        <v>105</v>
      </c>
      <c r="B144" s="123">
        <v>51680</v>
      </c>
      <c r="C144" s="7">
        <v>6516</v>
      </c>
      <c r="D144" s="15">
        <f t="shared" si="11"/>
        <v>0.22615364912240513</v>
      </c>
    </row>
    <row r="145" spans="1:4" x14ac:dyDescent="0.25">
      <c r="A145" s="53" t="s">
        <v>111</v>
      </c>
      <c r="B145" s="123">
        <v>52100</v>
      </c>
      <c r="C145" s="7">
        <v>1029</v>
      </c>
      <c r="D145" s="15">
        <f t="shared" si="11"/>
        <v>3.5713951035444273E-2</v>
      </c>
    </row>
    <row r="146" spans="1:4" x14ac:dyDescent="0.25">
      <c r="A146" s="53" t="s">
        <v>114</v>
      </c>
      <c r="B146" s="123">
        <v>52310</v>
      </c>
      <c r="C146" s="7">
        <v>951</v>
      </c>
      <c r="D146" s="15">
        <f t="shared" si="11"/>
        <v>3.300677107357386E-2</v>
      </c>
    </row>
    <row r="147" spans="1:4" x14ac:dyDescent="0.25">
      <c r="A147" s="53" t="s">
        <v>116</v>
      </c>
      <c r="B147" s="123">
        <v>52450</v>
      </c>
      <c r="C147" s="7">
        <v>1322</v>
      </c>
      <c r="D147" s="15">
        <f t="shared" si="11"/>
        <v>4.5883229610162612E-2</v>
      </c>
    </row>
    <row r="148" spans="1:4" x14ac:dyDescent="0.25">
      <c r="A148" s="53" t="s">
        <v>117</v>
      </c>
      <c r="B148" s="123">
        <v>52520</v>
      </c>
      <c r="C148" s="7">
        <v>1446</v>
      </c>
      <c r="D148" s="15">
        <f t="shared" si="11"/>
        <v>5.0186951600828401E-2</v>
      </c>
    </row>
    <row r="149" spans="1:4" x14ac:dyDescent="0.25">
      <c r="A149" s="53" t="s">
        <v>118</v>
      </c>
      <c r="B149" s="123">
        <v>52590</v>
      </c>
      <c r="C149" s="7">
        <v>3748</v>
      </c>
      <c r="D149" s="15">
        <f t="shared" si="11"/>
        <v>0.13008346791141412</v>
      </c>
    </row>
    <row r="150" spans="1:4" x14ac:dyDescent="0.25">
      <c r="A150" s="53" t="s">
        <v>123</v>
      </c>
      <c r="B150" s="123">
        <v>52940</v>
      </c>
      <c r="C150" s="7">
        <v>738</v>
      </c>
      <c r="D150" s="15">
        <f t="shared" si="11"/>
        <v>2.5614087331543123E-2</v>
      </c>
    </row>
    <row r="151" spans="1:4" x14ac:dyDescent="0.25">
      <c r="A151" s="53" t="s">
        <v>124</v>
      </c>
      <c r="B151" s="123">
        <v>53010</v>
      </c>
      <c r="C151" s="7">
        <v>701</v>
      </c>
      <c r="D151" s="15">
        <f t="shared" si="11"/>
        <v>2.432991222142511E-2</v>
      </c>
    </row>
    <row r="152" spans="1:4" x14ac:dyDescent="0.25">
      <c r="A152" s="53" t="s">
        <v>130</v>
      </c>
      <c r="B152" s="123">
        <v>53570</v>
      </c>
      <c r="C152" s="7">
        <v>6064</v>
      </c>
      <c r="D152" s="15">
        <f t="shared" si="11"/>
        <v>0.2104658883177202</v>
      </c>
    </row>
    <row r="153" spans="1:4" x14ac:dyDescent="0.25">
      <c r="A153" s="53" t="s">
        <v>132</v>
      </c>
      <c r="B153" s="123">
        <v>53710</v>
      </c>
      <c r="C153" s="7">
        <v>987</v>
      </c>
      <c r="D153" s="15">
        <f t="shared" si="11"/>
        <v>3.4256238748283284E-2</v>
      </c>
    </row>
    <row r="154" spans="1:4" x14ac:dyDescent="0.25">
      <c r="A154" s="53" t="s">
        <v>143</v>
      </c>
      <c r="B154" s="123">
        <v>54410</v>
      </c>
      <c r="C154" s="7">
        <v>1166</v>
      </c>
      <c r="D154" s="15">
        <f t="shared" si="11"/>
        <v>4.0468869686421792E-2</v>
      </c>
    </row>
    <row r="155" spans="1:4" x14ac:dyDescent="0.25">
      <c r="A155" s="53" t="s">
        <v>146</v>
      </c>
      <c r="B155" s="123">
        <v>54620</v>
      </c>
      <c r="C155" s="7">
        <v>858</v>
      </c>
      <c r="D155" s="15">
        <f t="shared" si="11"/>
        <v>2.9778979580574527E-2</v>
      </c>
    </row>
    <row r="156" spans="1:4" x14ac:dyDescent="0.25">
      <c r="A156" s="53" t="s">
        <v>147</v>
      </c>
      <c r="B156" s="123">
        <v>54690</v>
      </c>
      <c r="C156" s="7">
        <v>371</v>
      </c>
      <c r="D156" s="15">
        <f t="shared" si="11"/>
        <v>1.2876458536588753E-2</v>
      </c>
    </row>
    <row r="157" spans="1:4" x14ac:dyDescent="0.25">
      <c r="A157" s="53" t="s">
        <v>148</v>
      </c>
      <c r="B157" s="123">
        <v>54760</v>
      </c>
      <c r="C157" s="7">
        <v>794</v>
      </c>
      <c r="D157" s="15">
        <f t="shared" si="11"/>
        <v>2.7557703714424443E-2</v>
      </c>
    </row>
    <row r="158" spans="1:4" x14ac:dyDescent="0.25">
      <c r="A158" s="53" t="s">
        <v>150</v>
      </c>
      <c r="B158" s="123">
        <v>54900</v>
      </c>
      <c r="C158" s="7">
        <v>1301</v>
      </c>
      <c r="D158" s="15">
        <f t="shared" si="11"/>
        <v>4.5154373466582118E-2</v>
      </c>
    </row>
    <row r="159" spans="1:4" x14ac:dyDescent="0.25">
      <c r="A159" s="53" t="s">
        <v>158</v>
      </c>
      <c r="B159" s="123">
        <v>55460</v>
      </c>
      <c r="C159" s="7">
        <v>3268</v>
      </c>
      <c r="D159" s="15">
        <f t="shared" si="11"/>
        <v>0.11342389891528851</v>
      </c>
    </row>
    <row r="160" spans="1:4" x14ac:dyDescent="0.25">
      <c r="A160" s="53" t="s">
        <v>160</v>
      </c>
      <c r="B160" s="123">
        <v>55600</v>
      </c>
      <c r="C160" s="7">
        <v>2392</v>
      </c>
      <c r="D160" s="15">
        <f t="shared" si="11"/>
        <v>8.3020185497359289E-2</v>
      </c>
    </row>
    <row r="161" spans="1:4" x14ac:dyDescent="0.25">
      <c r="A161" s="53" t="s">
        <v>164</v>
      </c>
      <c r="B161" s="123">
        <v>55880</v>
      </c>
      <c r="C161" s="7">
        <v>461</v>
      </c>
      <c r="D161" s="15">
        <f t="shared" si="11"/>
        <v>1.6000127723362303E-2</v>
      </c>
    </row>
    <row r="162" spans="1:4" x14ac:dyDescent="0.25">
      <c r="A162" s="53" t="s">
        <v>165</v>
      </c>
      <c r="B162" s="123">
        <v>55950</v>
      </c>
      <c r="C162" s="7">
        <v>600</v>
      </c>
      <c r="D162" s="15">
        <f t="shared" si="11"/>
        <v>2.0824461245157012E-2</v>
      </c>
    </row>
    <row r="163" spans="1:4" x14ac:dyDescent="0.25">
      <c r="A163" s="53" t="s">
        <v>170</v>
      </c>
      <c r="B163" s="123">
        <v>56370</v>
      </c>
      <c r="C163" s="7">
        <v>833</v>
      </c>
      <c r="D163" s="15">
        <f t="shared" si="11"/>
        <v>2.8911293695359653E-2</v>
      </c>
    </row>
    <row r="164" spans="1:4" x14ac:dyDescent="0.25">
      <c r="A164" s="53" t="s">
        <v>171</v>
      </c>
      <c r="B164" s="123">
        <v>56460</v>
      </c>
      <c r="C164" s="7">
        <v>4983</v>
      </c>
      <c r="D164" s="15">
        <f t="shared" si="11"/>
        <v>0.17294715064102897</v>
      </c>
    </row>
    <row r="165" spans="1:4" x14ac:dyDescent="0.25">
      <c r="A165" s="53" t="s">
        <v>174</v>
      </c>
      <c r="B165" s="123">
        <v>56730</v>
      </c>
      <c r="C165" s="7">
        <v>12193</v>
      </c>
      <c r="D165" s="15">
        <f t="shared" si="11"/>
        <v>0.42318775993699903</v>
      </c>
    </row>
    <row r="166" spans="1:4" x14ac:dyDescent="0.25">
      <c r="A166" s="53" t="s">
        <v>176</v>
      </c>
      <c r="B166" s="123">
        <v>56860</v>
      </c>
      <c r="C166" s="7">
        <v>256</v>
      </c>
      <c r="D166" s="15">
        <f t="shared" si="11"/>
        <v>8.8851034646003253E-3</v>
      </c>
    </row>
    <row r="167" spans="1:4" x14ac:dyDescent="0.25">
      <c r="A167" s="53" t="s">
        <v>180</v>
      </c>
      <c r="B167" s="123">
        <v>57140</v>
      </c>
      <c r="C167" s="7">
        <v>1084</v>
      </c>
      <c r="D167" s="15">
        <f t="shared" si="11"/>
        <v>3.7622859982916999E-2</v>
      </c>
    </row>
    <row r="168" spans="1:4" x14ac:dyDescent="0.25">
      <c r="A168" s="53" t="s">
        <v>182</v>
      </c>
      <c r="B168" s="123">
        <v>57350</v>
      </c>
      <c r="C168" s="7">
        <v>973</v>
      </c>
      <c r="D168" s="15">
        <f t="shared" si="11"/>
        <v>3.3770334652562954E-2</v>
      </c>
    </row>
    <row r="169" spans="1:4" x14ac:dyDescent="0.25">
      <c r="A169" s="53" t="s">
        <v>192</v>
      </c>
      <c r="B169" s="123">
        <v>58190</v>
      </c>
      <c r="C169" s="7">
        <v>404</v>
      </c>
      <c r="D169" s="15">
        <f t="shared" si="11"/>
        <v>1.4021803905072386E-2</v>
      </c>
    </row>
    <row r="170" spans="1:4" x14ac:dyDescent="0.25">
      <c r="A170" s="53" t="s">
        <v>194</v>
      </c>
      <c r="B170" s="123">
        <v>58330</v>
      </c>
      <c r="C170" s="7">
        <v>4954</v>
      </c>
      <c r="D170" s="15">
        <f t="shared" si="11"/>
        <v>0.17194063501417972</v>
      </c>
    </row>
    <row r="171" spans="1:4" x14ac:dyDescent="0.25">
      <c r="A171" s="53" t="s">
        <v>195</v>
      </c>
      <c r="B171" s="123">
        <v>58400</v>
      </c>
      <c r="C171" s="7">
        <v>303</v>
      </c>
      <c r="D171" s="15">
        <f t="shared" si="11"/>
        <v>1.051635292880429E-2</v>
      </c>
    </row>
    <row r="172" spans="1:4" x14ac:dyDescent="0.25">
      <c r="A172" s="53" t="s">
        <v>198</v>
      </c>
      <c r="B172" s="123">
        <v>58540</v>
      </c>
      <c r="C172" s="7">
        <v>824</v>
      </c>
      <c r="D172" s="15">
        <f t="shared" si="11"/>
        <v>2.8598926776682292E-2</v>
      </c>
    </row>
    <row r="173" spans="1:4" x14ac:dyDescent="0.25">
      <c r="A173" s="53" t="s">
        <v>200</v>
      </c>
      <c r="B173" s="123">
        <v>58610</v>
      </c>
      <c r="C173" s="7">
        <v>1816</v>
      </c>
      <c r="D173" s="15">
        <f t="shared" si="11"/>
        <v>6.3028702702008554E-2</v>
      </c>
    </row>
    <row r="174" spans="1:4" x14ac:dyDescent="0.25">
      <c r="A174" s="53" t="s">
        <v>201</v>
      </c>
      <c r="B174" s="123">
        <v>58680</v>
      </c>
      <c r="C174" s="7">
        <v>545</v>
      </c>
      <c r="D174" s="15">
        <f t="shared" si="11"/>
        <v>1.8915552297684286E-2</v>
      </c>
    </row>
    <row r="175" spans="1:4" x14ac:dyDescent="0.25">
      <c r="A175" s="53" t="s">
        <v>204</v>
      </c>
      <c r="B175" s="123">
        <v>58890</v>
      </c>
      <c r="C175" s="7">
        <v>787</v>
      </c>
      <c r="D175" s="15">
        <f t="shared" si="11"/>
        <v>2.7314751666564278E-2</v>
      </c>
    </row>
    <row r="176" spans="1:4" x14ac:dyDescent="0.25">
      <c r="A176" s="53" t="s">
        <v>205</v>
      </c>
      <c r="B176" s="123">
        <v>59030</v>
      </c>
      <c r="C176" s="7">
        <v>244</v>
      </c>
      <c r="D176" s="15">
        <f t="shared" si="11"/>
        <v>8.4686142396971833E-3</v>
      </c>
    </row>
    <row r="177" spans="1:4" x14ac:dyDescent="0.25">
      <c r="A177" s="53" t="s">
        <v>206</v>
      </c>
      <c r="B177" s="123">
        <v>59100</v>
      </c>
      <c r="C177" s="7">
        <v>701</v>
      </c>
      <c r="D177" s="15">
        <f t="shared" si="11"/>
        <v>2.432991222142511E-2</v>
      </c>
    </row>
    <row r="178" spans="1:4" x14ac:dyDescent="0.25">
      <c r="A178" s="53" t="s">
        <v>207</v>
      </c>
      <c r="B178" s="123">
        <v>59170</v>
      </c>
      <c r="C178" s="7">
        <v>1060</v>
      </c>
      <c r="D178" s="15">
        <f t="shared" si="11"/>
        <v>3.6789881533110719E-2</v>
      </c>
    </row>
    <row r="179" spans="1:4" x14ac:dyDescent="0.25">
      <c r="A179" s="53" t="s">
        <v>209</v>
      </c>
      <c r="B179" s="123">
        <v>59310</v>
      </c>
      <c r="C179" s="7">
        <v>1336</v>
      </c>
      <c r="D179" s="15">
        <f t="shared" si="11"/>
        <v>4.6369133705882942E-2</v>
      </c>
    </row>
    <row r="180" spans="1:4" x14ac:dyDescent="0.25">
      <c r="A180" s="53" t="s">
        <v>211</v>
      </c>
      <c r="B180" s="123">
        <v>59330</v>
      </c>
      <c r="C180" s="7">
        <v>491</v>
      </c>
      <c r="D180" s="15">
        <f t="shared" si="11"/>
        <v>1.7041350785620156E-2</v>
      </c>
    </row>
    <row r="181" spans="1:4" x14ac:dyDescent="0.25">
      <c r="A181" s="53" t="s">
        <v>214</v>
      </c>
      <c r="B181" s="123">
        <v>59360</v>
      </c>
      <c r="C181" s="7">
        <v>1198</v>
      </c>
      <c r="D181" s="15">
        <f t="shared" si="11"/>
        <v>4.157950761949683E-2</v>
      </c>
    </row>
    <row r="182" spans="1:4" x14ac:dyDescent="0.25">
      <c r="A182" s="53" t="s">
        <v>215</v>
      </c>
      <c r="B182" s="123">
        <v>59370</v>
      </c>
      <c r="C182" s="7">
        <v>3602</v>
      </c>
      <c r="D182" s="15">
        <f t="shared" si="11"/>
        <v>0.12501618234175926</v>
      </c>
    </row>
    <row r="183" spans="1:4" x14ac:dyDescent="0.25">
      <c r="A183" s="53" t="s">
        <v>51</v>
      </c>
      <c r="B183" s="37"/>
      <c r="C183" s="7">
        <f>SUM(C141:C182)</f>
        <v>77066</v>
      </c>
      <c r="D183" s="15">
        <f t="shared" si="11"/>
        <v>2.6747632171987838</v>
      </c>
    </row>
    <row r="184" spans="1:4" x14ac:dyDescent="0.25">
      <c r="A184" s="26" t="s">
        <v>218</v>
      </c>
      <c r="B184" s="37"/>
      <c r="C184" s="37"/>
    </row>
    <row r="185" spans="1:4" x14ac:dyDescent="0.25">
      <c r="A185" s="53" t="s">
        <v>62</v>
      </c>
      <c r="B185" s="123">
        <v>50080</v>
      </c>
      <c r="C185" s="7">
        <v>40949</v>
      </c>
      <c r="D185" s="15">
        <f t="shared" ref="D185:D196" si="12">(C185/$D$33)*100</f>
        <v>1.4212347725465575</v>
      </c>
    </row>
    <row r="186" spans="1:4" x14ac:dyDescent="0.25">
      <c r="A186" s="53" t="s">
        <v>97</v>
      </c>
      <c r="B186" s="123">
        <v>51080</v>
      </c>
      <c r="C186" s="7">
        <v>1095</v>
      </c>
      <c r="D186" s="15">
        <f t="shared" si="12"/>
        <v>3.8004641772411543E-2</v>
      </c>
    </row>
    <row r="187" spans="1:4" x14ac:dyDescent="0.25">
      <c r="A187" s="53" t="s">
        <v>113</v>
      </c>
      <c r="B187" s="123">
        <v>52240</v>
      </c>
      <c r="C187" s="7">
        <v>1149</v>
      </c>
      <c r="D187" s="15">
        <f t="shared" si="12"/>
        <v>3.9878843284475676E-2</v>
      </c>
    </row>
    <row r="188" spans="1:4" x14ac:dyDescent="0.25">
      <c r="A188" s="53" t="s">
        <v>120</v>
      </c>
      <c r="B188" s="123">
        <v>52730</v>
      </c>
      <c r="C188" s="7">
        <v>6618</v>
      </c>
      <c r="D188" s="15">
        <f t="shared" si="12"/>
        <v>0.22969380753408183</v>
      </c>
    </row>
    <row r="189" spans="1:4" x14ac:dyDescent="0.25">
      <c r="A189" s="53" t="s">
        <v>131</v>
      </c>
      <c r="B189" s="123">
        <v>53640</v>
      </c>
      <c r="C189" s="7">
        <v>1269</v>
      </c>
      <c r="D189" s="15">
        <f t="shared" si="12"/>
        <v>4.4043735533507079E-2</v>
      </c>
    </row>
    <row r="190" spans="1:4" x14ac:dyDescent="0.25">
      <c r="A190" s="53" t="s">
        <v>138</v>
      </c>
      <c r="B190" s="123">
        <v>54130</v>
      </c>
      <c r="C190" s="7">
        <v>1213</v>
      </c>
      <c r="D190" s="15">
        <f t="shared" si="12"/>
        <v>4.210011915062576E-2</v>
      </c>
    </row>
    <row r="191" spans="1:4" x14ac:dyDescent="0.25">
      <c r="A191" s="53" t="s">
        <v>142</v>
      </c>
      <c r="B191" s="123">
        <v>54340</v>
      </c>
      <c r="C191" s="7">
        <v>4290</v>
      </c>
      <c r="D191" s="15">
        <f t="shared" si="12"/>
        <v>0.14889489790287264</v>
      </c>
    </row>
    <row r="192" spans="1:4" x14ac:dyDescent="0.25">
      <c r="A192" s="53" t="s">
        <v>144</v>
      </c>
      <c r="B192" s="123">
        <v>54480</v>
      </c>
      <c r="C192" s="7">
        <v>524</v>
      </c>
      <c r="D192" s="15">
        <f t="shared" si="12"/>
        <v>1.8186696154103791E-2</v>
      </c>
    </row>
    <row r="193" spans="1:4" x14ac:dyDescent="0.25">
      <c r="A193" s="53" t="s">
        <v>145</v>
      </c>
      <c r="B193" s="123">
        <v>54550</v>
      </c>
      <c r="C193" s="7">
        <v>1967</v>
      </c>
      <c r="D193" s="15">
        <f t="shared" si="12"/>
        <v>6.8269525448706403E-2</v>
      </c>
    </row>
    <row r="194" spans="1:4" x14ac:dyDescent="0.25">
      <c r="A194" s="53" t="s">
        <v>181</v>
      </c>
      <c r="B194" s="123">
        <v>57210</v>
      </c>
      <c r="C194" s="7">
        <v>5669</v>
      </c>
      <c r="D194" s="15">
        <f t="shared" si="12"/>
        <v>0.19675645133132516</v>
      </c>
    </row>
    <row r="195" spans="1:4" x14ac:dyDescent="0.25">
      <c r="A195" s="53" t="s">
        <v>210</v>
      </c>
      <c r="B195" s="123">
        <v>59320</v>
      </c>
      <c r="C195" s="7">
        <v>479</v>
      </c>
      <c r="D195" s="15">
        <f t="shared" si="12"/>
        <v>1.6624861560717012E-2</v>
      </c>
    </row>
    <row r="196" spans="1:4" x14ac:dyDescent="0.25">
      <c r="A196" s="53" t="s">
        <v>51</v>
      </c>
      <c r="B196" s="37"/>
      <c r="C196" s="7">
        <f>SUM(C185:C195)</f>
        <v>65222</v>
      </c>
      <c r="D196" s="15">
        <f t="shared" si="12"/>
        <v>2.2636883522193845</v>
      </c>
    </row>
    <row r="197" spans="1:4" x14ac:dyDescent="0.25">
      <c r="A197" s="26" t="s">
        <v>222</v>
      </c>
      <c r="B197" s="37"/>
      <c r="C197" s="37"/>
    </row>
    <row r="198" spans="1:4" x14ac:dyDescent="0.25">
      <c r="A198" s="53" t="s">
        <v>88</v>
      </c>
      <c r="B198" s="123">
        <v>50250</v>
      </c>
      <c r="C198" s="7">
        <v>8076</v>
      </c>
      <c r="D198" s="15">
        <f t="shared" ref="D198:D202" si="13">(C198/$D$33)*100</f>
        <v>0.28029724835981334</v>
      </c>
    </row>
    <row r="199" spans="1:4" x14ac:dyDescent="0.25">
      <c r="A199" s="53" t="s">
        <v>127</v>
      </c>
      <c r="B199" s="123">
        <v>53220</v>
      </c>
      <c r="C199" s="7">
        <v>10401</v>
      </c>
      <c r="D199" s="15">
        <f t="shared" si="13"/>
        <v>0.36099203568479676</v>
      </c>
    </row>
    <row r="200" spans="1:4" x14ac:dyDescent="0.25">
      <c r="A200" s="53" t="s">
        <v>68</v>
      </c>
      <c r="B200" s="123">
        <v>54310</v>
      </c>
      <c r="C200" s="7">
        <v>24237</v>
      </c>
      <c r="D200" s="15">
        <f t="shared" si="13"/>
        <v>0.84120411199811751</v>
      </c>
    </row>
    <row r="201" spans="1:4" x14ac:dyDescent="0.25">
      <c r="A201" s="53" t="s">
        <v>69</v>
      </c>
      <c r="B201" s="123">
        <v>57280</v>
      </c>
      <c r="C201" s="7">
        <v>17247</v>
      </c>
      <c r="D201" s="15">
        <f t="shared" si="13"/>
        <v>0.59859913849203839</v>
      </c>
    </row>
    <row r="202" spans="1:4" x14ac:dyDescent="0.25">
      <c r="A202" s="53" t="s">
        <v>51</v>
      </c>
      <c r="B202" s="37"/>
      <c r="C202" s="7">
        <f>SUM(C198:C201)</f>
        <v>59961</v>
      </c>
      <c r="D202" s="15">
        <f t="shared" si="13"/>
        <v>2.0810925345347657</v>
      </c>
    </row>
  </sheetData>
  <hyperlinks>
    <hyperlink ref="A9" location="Contents!A1" display="Back to contents" xr:uid="{50C064D7-189B-46E6-AEDA-71627D93C1B3}"/>
    <hyperlink ref="B2" r:id="rId1" display="https://www.abs.gov.au/statistics/people/population/regional-population/latest-release" xr:uid="{F5C7A630-5737-44E1-986F-3F985B9BC1C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0F44-A3E8-4C1B-B597-F27B03F15AC4}">
  <sheetPr>
    <tabColor rgb="FF002060"/>
  </sheetPr>
  <dimension ref="A1:AD507"/>
  <sheetViews>
    <sheetView workbookViewId="0">
      <selection activeCell="C266" sqref="C266"/>
    </sheetView>
  </sheetViews>
  <sheetFormatPr defaultRowHeight="15" x14ac:dyDescent="0.25"/>
  <cols>
    <col min="1" max="1" width="18.7109375" customWidth="1"/>
    <col min="2" max="6" width="11.7109375" customWidth="1"/>
  </cols>
  <sheetData>
    <row r="1" spans="1:30" ht="18.75" x14ac:dyDescent="0.3">
      <c r="A1" s="88" t="s">
        <v>460</v>
      </c>
    </row>
    <row r="2" spans="1:30" x14ac:dyDescent="0.25">
      <c r="A2" s="49" t="s">
        <v>364</v>
      </c>
      <c r="B2" s="34" t="s">
        <v>611</v>
      </c>
    </row>
    <row r="3" spans="1:30" s="37" customFormat="1" x14ac:dyDescent="0.25">
      <c r="A3" s="49"/>
      <c r="B3" s="37" t="s">
        <v>612</v>
      </c>
    </row>
    <row r="4" spans="1:30" s="37" customFormat="1" x14ac:dyDescent="0.25">
      <c r="A4" s="49" t="s">
        <v>492</v>
      </c>
      <c r="B4" s="37" t="s">
        <v>495</v>
      </c>
    </row>
    <row r="5" spans="1:30" x14ac:dyDescent="0.25">
      <c r="A5" s="46" t="s">
        <v>333</v>
      </c>
      <c r="B5" t="s">
        <v>450</v>
      </c>
    </row>
    <row r="6" spans="1:30" x14ac:dyDescent="0.25">
      <c r="A6" s="46" t="s">
        <v>456</v>
      </c>
      <c r="B6" t="s">
        <v>271</v>
      </c>
    </row>
    <row r="7" spans="1:30" x14ac:dyDescent="0.25">
      <c r="A7" s="46" t="s">
        <v>269</v>
      </c>
      <c r="B7" t="s">
        <v>461</v>
      </c>
    </row>
    <row r="8" spans="1:30" x14ac:dyDescent="0.25">
      <c r="A8" s="46" t="s">
        <v>270</v>
      </c>
      <c r="B8" t="s">
        <v>384</v>
      </c>
    </row>
    <row r="9" spans="1:30" x14ac:dyDescent="0.25">
      <c r="A9" s="46" t="s">
        <v>457</v>
      </c>
      <c r="B9" t="s">
        <v>458</v>
      </c>
    </row>
    <row r="10" spans="1:30" s="37" customFormat="1" x14ac:dyDescent="0.25">
      <c r="A10" s="34" t="s">
        <v>701</v>
      </c>
    </row>
    <row r="11" spans="1:30" x14ac:dyDescent="0.25">
      <c r="A11" s="43"/>
    </row>
    <row r="12" spans="1:30" x14ac:dyDescent="0.25">
      <c r="A12" s="49" t="s">
        <v>454</v>
      </c>
    </row>
    <row r="13" spans="1:30" s="4" customFormat="1" x14ac:dyDescent="0.25">
      <c r="A13" s="65"/>
      <c r="B13" s="58" t="s">
        <v>444</v>
      </c>
      <c r="C13" s="58" t="s">
        <v>447</v>
      </c>
      <c r="D13" s="58" t="s">
        <v>445</v>
      </c>
      <c r="E13" s="58" t="s">
        <v>446</v>
      </c>
      <c r="F13" s="58" t="s">
        <v>448</v>
      </c>
    </row>
    <row r="14" spans="1:30" x14ac:dyDescent="0.25">
      <c r="A14" s="55">
        <f>A265</f>
        <v>38078</v>
      </c>
      <c r="B14" s="50">
        <f>(B265/$B$481)*100</f>
        <v>25.057851239669422</v>
      </c>
      <c r="C14" s="50">
        <f t="shared" ref="C14:C77" si="0">(C265/$C$481)*100</f>
        <v>30.145773074010897</v>
      </c>
      <c r="D14" s="50">
        <f t="shared" ref="D14:D77" si="1">(D265/$D$481)*100</f>
        <v>20.820296768997242</v>
      </c>
      <c r="E14" s="50"/>
      <c r="F14" s="50">
        <f t="shared" ref="F14:F77" si="2">(F265/$F$481)*100</f>
        <v>33.634394027477384</v>
      </c>
      <c r="G14" s="8"/>
      <c r="M14" s="37"/>
      <c r="U14" s="37"/>
      <c r="AC14" s="37"/>
      <c r="AD14" s="37"/>
    </row>
    <row r="15" spans="1:30" x14ac:dyDescent="0.25">
      <c r="A15" s="55">
        <f>A266</f>
        <v>38108</v>
      </c>
      <c r="B15" s="50">
        <f t="shared" ref="B15:B77" si="3">(B266/$B$481)*100</f>
        <v>25.057851239669422</v>
      </c>
      <c r="C15" s="50">
        <f t="shared" si="0"/>
        <v>30.145773074010897</v>
      </c>
      <c r="D15" s="50">
        <f t="shared" si="1"/>
        <v>19.814493561744268</v>
      </c>
      <c r="E15" s="50"/>
      <c r="F15" s="50">
        <f t="shared" si="2"/>
        <v>33.058953819808998</v>
      </c>
      <c r="G15" s="8"/>
      <c r="M15" s="37"/>
      <c r="U15" s="37"/>
      <c r="AC15" s="37"/>
      <c r="AD15" s="37"/>
    </row>
    <row r="16" spans="1:30" x14ac:dyDescent="0.25">
      <c r="A16" s="55">
        <f t="shared" ref="A16:A78" si="4">A267</f>
        <v>38139</v>
      </c>
      <c r="B16" s="50">
        <f t="shared" si="3"/>
        <v>25.057851239669422</v>
      </c>
      <c r="C16" s="50">
        <f t="shared" si="0"/>
        <v>30.943929998577374</v>
      </c>
      <c r="D16" s="50">
        <f t="shared" si="1"/>
        <v>20.258201418791241</v>
      </c>
      <c r="E16" s="50"/>
      <c r="F16" s="50">
        <f t="shared" si="2"/>
        <v>31.243607990861737</v>
      </c>
      <c r="G16" s="8"/>
      <c r="M16" s="37"/>
      <c r="U16" s="37"/>
      <c r="AC16" s="37"/>
      <c r="AD16" s="37"/>
    </row>
    <row r="17" spans="1:30" x14ac:dyDescent="0.25">
      <c r="A17" s="55">
        <f t="shared" si="4"/>
        <v>38169</v>
      </c>
      <c r="B17" s="50">
        <f t="shared" si="3"/>
        <v>25.057851239669422</v>
      </c>
      <c r="C17" s="50">
        <f t="shared" si="0"/>
        <v>31.128120058092719</v>
      </c>
      <c r="D17" s="50">
        <f t="shared" si="1"/>
        <v>20.553421517301203</v>
      </c>
      <c r="E17" s="50"/>
      <c r="F17" s="50">
        <f t="shared" si="2"/>
        <v>30.407230312003314</v>
      </c>
      <c r="G17" s="8"/>
      <c r="M17" s="37"/>
      <c r="U17" s="37"/>
      <c r="AC17" s="37"/>
      <c r="AD17" s="37"/>
    </row>
    <row r="18" spans="1:30" x14ac:dyDescent="0.25">
      <c r="A18" s="55">
        <f t="shared" si="4"/>
        <v>38200</v>
      </c>
      <c r="B18" s="50">
        <f t="shared" si="3"/>
        <v>25.057851239669422</v>
      </c>
      <c r="C18" s="50">
        <f t="shared" si="0"/>
        <v>31.680690236638743</v>
      </c>
      <c r="D18" s="50">
        <f t="shared" si="1"/>
        <v>20.678314385138833</v>
      </c>
      <c r="E18" s="50"/>
      <c r="F18" s="50">
        <f t="shared" si="2"/>
        <v>28.528268554641823</v>
      </c>
      <c r="G18" s="8"/>
      <c r="M18" s="37"/>
      <c r="U18" s="37"/>
      <c r="AC18" s="37"/>
      <c r="AD18" s="37"/>
    </row>
    <row r="19" spans="1:30" x14ac:dyDescent="0.25">
      <c r="A19" s="55">
        <f t="shared" si="4"/>
        <v>38231</v>
      </c>
      <c r="B19" s="50">
        <f t="shared" si="3"/>
        <v>25.057851239669422</v>
      </c>
      <c r="C19" s="50">
        <f t="shared" si="0"/>
        <v>33.338400772276813</v>
      </c>
      <c r="D19" s="50">
        <f t="shared" si="1"/>
        <v>20.92433113389713</v>
      </c>
      <c r="E19" s="50"/>
      <c r="F19" s="50">
        <f t="shared" si="2"/>
        <v>30.494842419439511</v>
      </c>
      <c r="G19" s="8"/>
      <c r="M19" s="37"/>
      <c r="U19" s="37"/>
      <c r="AC19" s="37"/>
      <c r="AD19" s="37"/>
    </row>
    <row r="20" spans="1:30" x14ac:dyDescent="0.25">
      <c r="A20" s="55">
        <f t="shared" si="4"/>
        <v>38261</v>
      </c>
      <c r="B20" s="50">
        <f t="shared" si="3"/>
        <v>25.057851239669422</v>
      </c>
      <c r="C20" s="50">
        <f t="shared" si="0"/>
        <v>34.075161010338178</v>
      </c>
      <c r="D20" s="50">
        <f t="shared" si="1"/>
        <v>21.708538562415459</v>
      </c>
      <c r="E20" s="50"/>
      <c r="F20" s="50">
        <f t="shared" si="2"/>
        <v>30.315378909043371</v>
      </c>
      <c r="G20" s="8"/>
      <c r="M20" s="37"/>
      <c r="U20" s="37"/>
      <c r="AC20" s="37"/>
      <c r="AD20" s="37"/>
    </row>
    <row r="21" spans="1:30" x14ac:dyDescent="0.25">
      <c r="A21" s="55">
        <f t="shared" si="4"/>
        <v>38292</v>
      </c>
      <c r="B21" s="50">
        <f t="shared" si="3"/>
        <v>25.057851239669422</v>
      </c>
      <c r="C21" s="50">
        <f t="shared" si="0"/>
        <v>33.461194145287045</v>
      </c>
      <c r="D21" s="50">
        <f t="shared" si="1"/>
        <v>22.684912693741417</v>
      </c>
      <c r="E21" s="50"/>
      <c r="F21" s="50">
        <f t="shared" si="2"/>
        <v>31.612152393845903</v>
      </c>
      <c r="G21" s="8"/>
      <c r="M21" s="37"/>
      <c r="U21" s="37"/>
      <c r="AC21" s="37"/>
      <c r="AD21" s="37"/>
    </row>
    <row r="22" spans="1:30" x14ac:dyDescent="0.25">
      <c r="A22" s="55">
        <f t="shared" si="4"/>
        <v>38322</v>
      </c>
      <c r="B22" s="50">
        <f t="shared" si="3"/>
        <v>25.057851239669422</v>
      </c>
      <c r="C22" s="50">
        <f t="shared" si="0"/>
        <v>34.197954383348403</v>
      </c>
      <c r="D22" s="50">
        <f t="shared" si="1"/>
        <v>22.824520099542561</v>
      </c>
      <c r="E22" s="50"/>
      <c r="F22" s="50">
        <f t="shared" si="2"/>
        <v>31.068148259570343</v>
      </c>
      <c r="G22" s="8"/>
      <c r="M22" s="37"/>
      <c r="U22" s="37"/>
      <c r="AC22" s="37"/>
      <c r="AD22" s="37"/>
    </row>
    <row r="23" spans="1:30" x14ac:dyDescent="0.25">
      <c r="A23" s="55">
        <f t="shared" si="4"/>
        <v>38353</v>
      </c>
      <c r="B23" s="50">
        <f t="shared" si="3"/>
        <v>42.97520661157025</v>
      </c>
      <c r="C23" s="50">
        <f t="shared" si="0"/>
        <v>33.277004085771701</v>
      </c>
      <c r="D23" s="50">
        <f t="shared" si="1"/>
        <v>21.89265099181149</v>
      </c>
      <c r="E23" s="50"/>
      <c r="F23" s="50">
        <f t="shared" si="2"/>
        <v>31.011374083094413</v>
      </c>
      <c r="G23" s="8"/>
      <c r="M23" s="37"/>
      <c r="U23" s="37"/>
      <c r="AC23" s="37"/>
      <c r="AD23" s="37"/>
    </row>
    <row r="24" spans="1:30" x14ac:dyDescent="0.25">
      <c r="A24" s="55">
        <f t="shared" si="4"/>
        <v>38384</v>
      </c>
      <c r="B24" s="50">
        <f t="shared" si="3"/>
        <v>42.97520661157025</v>
      </c>
      <c r="C24" s="50">
        <f t="shared" si="0"/>
        <v>34.259351069853523</v>
      </c>
      <c r="D24" s="50">
        <f t="shared" si="1"/>
        <v>21.857542620530136</v>
      </c>
      <c r="E24" s="50"/>
      <c r="F24" s="50">
        <f t="shared" si="2"/>
        <v>30.521862350367474</v>
      </c>
      <c r="G24" s="8"/>
      <c r="M24" s="37"/>
      <c r="U24" s="37"/>
      <c r="AC24" s="37"/>
      <c r="AD24" s="37"/>
    </row>
    <row r="25" spans="1:30" x14ac:dyDescent="0.25">
      <c r="A25" s="55">
        <f t="shared" si="4"/>
        <v>38412</v>
      </c>
      <c r="B25" s="50">
        <f t="shared" si="3"/>
        <v>42.97520661157025</v>
      </c>
      <c r="C25" s="50">
        <f t="shared" si="0"/>
        <v>34.320747756358635</v>
      </c>
      <c r="D25" s="50">
        <f t="shared" si="1"/>
        <v>22.399657177080432</v>
      </c>
      <c r="E25" s="50"/>
      <c r="F25" s="50">
        <f t="shared" si="2"/>
        <v>30.484950729890166</v>
      </c>
      <c r="G25" s="8"/>
      <c r="M25" s="37"/>
      <c r="U25" s="37"/>
      <c r="AC25" s="37"/>
      <c r="AD25" s="37"/>
    </row>
    <row r="26" spans="1:30" x14ac:dyDescent="0.25">
      <c r="A26" s="55">
        <f t="shared" si="4"/>
        <v>38443</v>
      </c>
      <c r="B26" s="50">
        <f t="shared" si="3"/>
        <v>42.97520661157025</v>
      </c>
      <c r="C26" s="50">
        <f t="shared" si="0"/>
        <v>34.811921248399543</v>
      </c>
      <c r="D26" s="50">
        <f t="shared" si="1"/>
        <v>22.161281662071602</v>
      </c>
      <c r="E26" s="50"/>
      <c r="F26" s="50">
        <f t="shared" si="2"/>
        <v>28.443906573770395</v>
      </c>
      <c r="G26" s="8"/>
      <c r="M26" s="37"/>
      <c r="U26" s="37"/>
      <c r="AC26" s="37"/>
      <c r="AD26" s="37"/>
    </row>
    <row r="27" spans="1:30" x14ac:dyDescent="0.25">
      <c r="A27" s="55">
        <f t="shared" si="4"/>
        <v>38473</v>
      </c>
      <c r="B27" s="50">
        <f t="shared" si="3"/>
        <v>42.97520661157025</v>
      </c>
      <c r="C27" s="50">
        <f t="shared" si="0"/>
        <v>35.241698053935345</v>
      </c>
      <c r="D27" s="50">
        <f t="shared" si="1"/>
        <v>21.781285172908728</v>
      </c>
      <c r="E27" s="50"/>
      <c r="F27" s="50">
        <f t="shared" si="2"/>
        <v>28.939197600490633</v>
      </c>
      <c r="G27" s="8"/>
      <c r="M27" s="37"/>
      <c r="U27" s="37"/>
      <c r="AC27" s="37"/>
      <c r="AD27" s="37"/>
    </row>
    <row r="28" spans="1:30" x14ac:dyDescent="0.25">
      <c r="A28" s="55">
        <f t="shared" si="4"/>
        <v>38504</v>
      </c>
      <c r="B28" s="50">
        <f t="shared" si="3"/>
        <v>42.97520661157025</v>
      </c>
      <c r="C28" s="50">
        <f t="shared" si="0"/>
        <v>34.873317934904655</v>
      </c>
      <c r="D28" s="50">
        <f t="shared" si="1"/>
        <v>22.234802721931374</v>
      </c>
      <c r="E28" s="50"/>
      <c r="F28" s="50">
        <f t="shared" si="2"/>
        <v>28.656674246706913</v>
      </c>
      <c r="G28" s="8"/>
      <c r="M28" s="37"/>
      <c r="U28" s="37"/>
      <c r="AC28" s="37"/>
      <c r="AD28" s="37"/>
    </row>
    <row r="29" spans="1:30" x14ac:dyDescent="0.25">
      <c r="A29" s="55">
        <f t="shared" si="4"/>
        <v>38534</v>
      </c>
      <c r="B29" s="50">
        <f t="shared" si="3"/>
        <v>42.97520661157025</v>
      </c>
      <c r="C29" s="50">
        <f t="shared" si="0"/>
        <v>37.022201962583644</v>
      </c>
      <c r="D29" s="50">
        <f t="shared" si="1"/>
        <v>21.915832842848733</v>
      </c>
      <c r="E29" s="50"/>
      <c r="F29" s="50">
        <f t="shared" si="2"/>
        <v>29.048182822847686</v>
      </c>
      <c r="G29" s="8"/>
      <c r="M29" s="37"/>
      <c r="U29" s="37"/>
      <c r="AC29" s="37"/>
      <c r="AD29" s="37"/>
    </row>
    <row r="30" spans="1:30" x14ac:dyDescent="0.25">
      <c r="A30" s="55">
        <f t="shared" si="4"/>
        <v>38565</v>
      </c>
      <c r="B30" s="50">
        <f t="shared" si="3"/>
        <v>42.97520661157025</v>
      </c>
      <c r="C30" s="50">
        <f t="shared" si="0"/>
        <v>38.065945633170578</v>
      </c>
      <c r="D30" s="50">
        <f t="shared" si="1"/>
        <v>22.610307404768545</v>
      </c>
      <c r="E30" s="50"/>
      <c r="F30" s="50">
        <f t="shared" si="2"/>
        <v>30.156482125833872</v>
      </c>
      <c r="G30" s="8"/>
      <c r="M30" s="37"/>
      <c r="U30" s="37"/>
      <c r="AC30" s="37"/>
      <c r="AD30" s="37"/>
    </row>
    <row r="31" spans="1:30" x14ac:dyDescent="0.25">
      <c r="A31" s="55">
        <f t="shared" si="4"/>
        <v>38596</v>
      </c>
      <c r="B31" s="50">
        <f t="shared" si="3"/>
        <v>42.97520661157025</v>
      </c>
      <c r="C31" s="50">
        <f t="shared" si="0"/>
        <v>39.232482676767738</v>
      </c>
      <c r="D31" s="50">
        <f t="shared" si="1"/>
        <v>23.545738979585515</v>
      </c>
      <c r="E31" s="50"/>
      <c r="F31" s="50">
        <f t="shared" si="2"/>
        <v>32.246135142622357</v>
      </c>
      <c r="G31" s="8"/>
      <c r="M31" s="37"/>
      <c r="U31" s="37"/>
      <c r="AC31" s="37"/>
      <c r="AD31" s="37"/>
    </row>
    <row r="32" spans="1:30" x14ac:dyDescent="0.25">
      <c r="A32" s="55">
        <f t="shared" si="4"/>
        <v>38626</v>
      </c>
      <c r="B32" s="50">
        <f t="shared" si="3"/>
        <v>42.97520661157025</v>
      </c>
      <c r="C32" s="50">
        <f t="shared" si="0"/>
        <v>39.785052855313765</v>
      </c>
      <c r="D32" s="50">
        <f t="shared" si="1"/>
        <v>24.260813894654238</v>
      </c>
      <c r="E32" s="50"/>
      <c r="F32" s="50">
        <f t="shared" si="2"/>
        <v>33.885219012477791</v>
      </c>
      <c r="G32" s="8"/>
      <c r="M32" s="37"/>
      <c r="U32" s="37"/>
      <c r="AC32" s="37"/>
      <c r="AD32" s="37"/>
    </row>
    <row r="33" spans="1:30" x14ac:dyDescent="0.25">
      <c r="A33" s="55">
        <f t="shared" si="4"/>
        <v>38657</v>
      </c>
      <c r="B33" s="50">
        <f t="shared" si="3"/>
        <v>42.97520661157025</v>
      </c>
      <c r="C33" s="50">
        <f t="shared" si="0"/>
        <v>40.583209779880249</v>
      </c>
      <c r="D33" s="50">
        <f t="shared" si="1"/>
        <v>24.610245448819224</v>
      </c>
      <c r="E33" s="50"/>
      <c r="F33" s="50">
        <f t="shared" si="2"/>
        <v>32.530356897980937</v>
      </c>
      <c r="G33" s="8"/>
      <c r="M33" s="37"/>
      <c r="U33" s="37"/>
      <c r="AC33" s="37"/>
      <c r="AD33" s="37"/>
    </row>
    <row r="34" spans="1:30" x14ac:dyDescent="0.25">
      <c r="A34" s="55">
        <f t="shared" si="4"/>
        <v>38687</v>
      </c>
      <c r="B34" s="50">
        <f t="shared" si="3"/>
        <v>42.97520661157025</v>
      </c>
      <c r="C34" s="50">
        <f t="shared" si="0"/>
        <v>39.846449541818878</v>
      </c>
      <c r="D34" s="50">
        <f t="shared" si="1"/>
        <v>26.33628656691759</v>
      </c>
      <c r="E34" s="50"/>
      <c r="F34" s="50">
        <f t="shared" si="2"/>
        <v>33.201632609693505</v>
      </c>
      <c r="G34" s="8"/>
      <c r="M34" s="37"/>
      <c r="U34" s="37"/>
      <c r="AC34" s="37"/>
      <c r="AD34" s="37"/>
    </row>
    <row r="35" spans="1:30" x14ac:dyDescent="0.25">
      <c r="A35" s="55">
        <f t="shared" si="4"/>
        <v>38718</v>
      </c>
      <c r="B35" s="50">
        <f t="shared" si="3"/>
        <v>44.429752066115704</v>
      </c>
      <c r="C35" s="50">
        <f t="shared" si="0"/>
        <v>40.092036287839335</v>
      </c>
      <c r="D35" s="50">
        <f t="shared" si="1"/>
        <v>28.389455097425731</v>
      </c>
      <c r="E35" s="50"/>
      <c r="F35" s="50">
        <f t="shared" si="2"/>
        <v>33.750753857666368</v>
      </c>
      <c r="G35" s="8"/>
      <c r="M35" s="37"/>
      <c r="U35" s="37"/>
      <c r="AC35" s="37"/>
      <c r="AD35" s="37"/>
    </row>
    <row r="36" spans="1:30" x14ac:dyDescent="0.25">
      <c r="A36" s="55">
        <f t="shared" si="4"/>
        <v>38749</v>
      </c>
      <c r="B36" s="50">
        <f t="shared" si="3"/>
        <v>43.107438016528924</v>
      </c>
      <c r="C36" s="50">
        <f t="shared" si="0"/>
        <v>43.223267299600138</v>
      </c>
      <c r="D36" s="50">
        <f t="shared" si="1"/>
        <v>28.654368410726644</v>
      </c>
      <c r="E36" s="50"/>
      <c r="F36" s="50">
        <f t="shared" si="2"/>
        <v>36.310960643740913</v>
      </c>
      <c r="G36" s="8"/>
      <c r="M36" s="37"/>
      <c r="U36" s="37"/>
      <c r="AC36" s="37"/>
      <c r="AD36" s="37"/>
    </row>
    <row r="37" spans="1:30" x14ac:dyDescent="0.25">
      <c r="A37" s="55">
        <f t="shared" si="4"/>
        <v>38777</v>
      </c>
      <c r="B37" s="50">
        <f t="shared" si="3"/>
        <v>44.099173553719012</v>
      </c>
      <c r="C37" s="50">
        <f t="shared" si="0"/>
        <v>42.240920315518316</v>
      </c>
      <c r="D37" s="50">
        <f t="shared" si="1"/>
        <v>28.762688062121168</v>
      </c>
      <c r="E37" s="50"/>
      <c r="F37" s="50">
        <f t="shared" si="2"/>
        <v>35.219669755744228</v>
      </c>
      <c r="G37" s="8"/>
      <c r="M37" s="37"/>
      <c r="U37" s="37"/>
      <c r="AC37" s="37"/>
      <c r="AD37" s="37"/>
    </row>
    <row r="38" spans="1:30" x14ac:dyDescent="0.25">
      <c r="A38" s="55">
        <f t="shared" si="4"/>
        <v>38808</v>
      </c>
      <c r="B38" s="50">
        <f t="shared" si="3"/>
        <v>44.495867768595041</v>
      </c>
      <c r="C38" s="50">
        <f t="shared" si="0"/>
        <v>42.547903748043886</v>
      </c>
      <c r="D38" s="50">
        <f t="shared" si="1"/>
        <v>31.527988600105328</v>
      </c>
      <c r="E38" s="50"/>
      <c r="F38" s="50">
        <f t="shared" si="2"/>
        <v>36.412949169146749</v>
      </c>
      <c r="G38" s="8"/>
      <c r="M38" s="37"/>
      <c r="U38" s="37"/>
      <c r="AC38" s="37"/>
      <c r="AD38" s="37"/>
    </row>
    <row r="39" spans="1:30" x14ac:dyDescent="0.25">
      <c r="A39" s="55">
        <f t="shared" si="4"/>
        <v>38838</v>
      </c>
      <c r="B39" s="50">
        <f t="shared" si="3"/>
        <v>44.495867768595041</v>
      </c>
      <c r="C39" s="50">
        <f t="shared" si="0"/>
        <v>42.486507061538774</v>
      </c>
      <c r="D39" s="50">
        <f t="shared" si="1"/>
        <v>34.870512065921133</v>
      </c>
      <c r="E39" s="50"/>
      <c r="F39" s="50">
        <f t="shared" si="2"/>
        <v>39.001518794562671</v>
      </c>
      <c r="G39" s="8"/>
      <c r="M39" s="37"/>
      <c r="U39" s="37"/>
      <c r="AC39" s="37"/>
      <c r="AD39" s="37"/>
    </row>
    <row r="40" spans="1:30" x14ac:dyDescent="0.25">
      <c r="A40" s="55">
        <f t="shared" si="4"/>
        <v>38869</v>
      </c>
      <c r="B40" s="50">
        <f t="shared" si="3"/>
        <v>45.81818181818182</v>
      </c>
      <c r="C40" s="50">
        <f t="shared" si="0"/>
        <v>43.591647418630821</v>
      </c>
      <c r="D40" s="50">
        <f t="shared" si="1"/>
        <v>30.778941172826119</v>
      </c>
      <c r="E40" s="50"/>
      <c r="F40" s="50">
        <f t="shared" si="2"/>
        <v>39.404781781012765</v>
      </c>
      <c r="G40" s="8"/>
      <c r="M40" s="37"/>
      <c r="U40" s="37"/>
      <c r="AC40" s="37"/>
      <c r="AD40" s="37"/>
    </row>
    <row r="41" spans="1:30" x14ac:dyDescent="0.25">
      <c r="A41" s="55">
        <f t="shared" si="4"/>
        <v>38899</v>
      </c>
      <c r="B41" s="50">
        <f t="shared" si="3"/>
        <v>46.611570247933884</v>
      </c>
      <c r="C41" s="50">
        <f t="shared" si="0"/>
        <v>42.118126942508091</v>
      </c>
      <c r="D41" s="50">
        <f t="shared" si="1"/>
        <v>32.718420536332005</v>
      </c>
      <c r="E41" s="50"/>
      <c r="F41" s="50">
        <f t="shared" si="2"/>
        <v>40.871550141227189</v>
      </c>
      <c r="G41" s="8"/>
      <c r="M41" s="37"/>
      <c r="U41" s="37"/>
      <c r="AC41" s="37"/>
      <c r="AD41" s="37"/>
    </row>
    <row r="42" spans="1:30" x14ac:dyDescent="0.25">
      <c r="A42" s="55">
        <f t="shared" si="4"/>
        <v>38930</v>
      </c>
      <c r="B42" s="50">
        <f t="shared" si="3"/>
        <v>46.148760330578511</v>
      </c>
      <c r="C42" s="50">
        <f t="shared" si="0"/>
        <v>44.389804343197305</v>
      </c>
      <c r="D42" s="50">
        <f t="shared" si="1"/>
        <v>32.660749873506603</v>
      </c>
      <c r="E42" s="50"/>
      <c r="F42" s="50">
        <f t="shared" si="2"/>
        <v>38.344909726914075</v>
      </c>
      <c r="G42" s="8"/>
      <c r="M42" s="37"/>
      <c r="U42" s="37"/>
      <c r="AC42" s="37"/>
      <c r="AD42" s="37"/>
    </row>
    <row r="43" spans="1:30" x14ac:dyDescent="0.25">
      <c r="A43" s="55">
        <f t="shared" si="4"/>
        <v>38961</v>
      </c>
      <c r="B43" s="50">
        <f t="shared" si="3"/>
        <v>46.280991735537192</v>
      </c>
      <c r="C43" s="50">
        <f t="shared" si="0"/>
        <v>46.968465176412082</v>
      </c>
      <c r="D43" s="50">
        <f t="shared" si="1"/>
        <v>30.884317916627946</v>
      </c>
      <c r="E43" s="50"/>
      <c r="F43" s="50">
        <f t="shared" si="2"/>
        <v>39.56984935036747</v>
      </c>
      <c r="G43" s="8"/>
      <c r="M43" s="37"/>
      <c r="U43" s="37"/>
      <c r="AC43" s="37"/>
      <c r="AD43" s="37"/>
    </row>
    <row r="44" spans="1:30" x14ac:dyDescent="0.25">
      <c r="A44" s="55">
        <f t="shared" si="4"/>
        <v>38991</v>
      </c>
      <c r="B44" s="50">
        <f t="shared" si="3"/>
        <v>47.404958677685954</v>
      </c>
      <c r="C44" s="50">
        <f t="shared" si="0"/>
        <v>44.20561428368196</v>
      </c>
      <c r="D44" s="50">
        <f t="shared" si="1"/>
        <v>30.243796660574329</v>
      </c>
      <c r="E44" s="50"/>
      <c r="F44" s="50">
        <f t="shared" si="2"/>
        <v>42.823067069564694</v>
      </c>
      <c r="G44" s="8"/>
      <c r="M44" s="37"/>
      <c r="U44" s="37"/>
      <c r="AC44" s="37"/>
      <c r="AD44" s="37"/>
    </row>
    <row r="45" spans="1:30" x14ac:dyDescent="0.25">
      <c r="A45" s="55">
        <f t="shared" si="4"/>
        <v>39022</v>
      </c>
      <c r="B45" s="50">
        <f t="shared" si="3"/>
        <v>48.595041322314046</v>
      </c>
      <c r="C45" s="50">
        <f t="shared" si="0"/>
        <v>44.267010970187073</v>
      </c>
      <c r="D45" s="50">
        <f t="shared" si="1"/>
        <v>32.414681494790536</v>
      </c>
      <c r="E45" s="50"/>
      <c r="F45" s="50">
        <f t="shared" si="2"/>
        <v>42.335780502150307</v>
      </c>
      <c r="G45" s="8"/>
      <c r="M45" s="37"/>
      <c r="U45" s="37"/>
      <c r="AC45" s="37"/>
      <c r="AD45" s="37"/>
    </row>
    <row r="46" spans="1:30" x14ac:dyDescent="0.25">
      <c r="A46" s="55">
        <f t="shared" si="4"/>
        <v>39052</v>
      </c>
      <c r="B46" s="50">
        <f t="shared" si="3"/>
        <v>48.595041322314046</v>
      </c>
      <c r="C46" s="50">
        <f t="shared" si="0"/>
        <v>45.126564581258663</v>
      </c>
      <c r="D46" s="50">
        <f t="shared" si="1"/>
        <v>32.516082731844328</v>
      </c>
      <c r="E46" s="50"/>
      <c r="F46" s="50">
        <f t="shared" si="2"/>
        <v>41.250663785511229</v>
      </c>
      <c r="G46" s="8"/>
      <c r="M46" s="37"/>
      <c r="U46" s="37"/>
      <c r="AC46" s="37"/>
      <c r="AD46" s="37"/>
    </row>
    <row r="47" spans="1:30" x14ac:dyDescent="0.25">
      <c r="A47" s="55">
        <f t="shared" si="4"/>
        <v>39083</v>
      </c>
      <c r="B47" s="50">
        <f t="shared" si="3"/>
        <v>51.702479338842977</v>
      </c>
      <c r="C47" s="50">
        <f t="shared" si="0"/>
        <v>43.65304410513594</v>
      </c>
      <c r="D47" s="50">
        <f t="shared" si="1"/>
        <v>32.587073923773538</v>
      </c>
      <c r="E47" s="50"/>
      <c r="F47" s="50">
        <f t="shared" si="2"/>
        <v>39.586932037911893</v>
      </c>
      <c r="G47" s="8"/>
      <c r="M47" s="37"/>
      <c r="U47" s="37"/>
      <c r="AC47" s="37"/>
      <c r="AD47" s="37"/>
    </row>
    <row r="48" spans="1:30" x14ac:dyDescent="0.25">
      <c r="A48" s="55">
        <f t="shared" si="4"/>
        <v>39114</v>
      </c>
      <c r="B48" s="50">
        <f t="shared" si="3"/>
        <v>54.651239669421479</v>
      </c>
      <c r="C48" s="50">
        <f t="shared" si="0"/>
        <v>42.302317002023429</v>
      </c>
      <c r="D48" s="50">
        <f t="shared" si="1"/>
        <v>34.320756275621363</v>
      </c>
      <c r="E48" s="50"/>
      <c r="F48" s="50">
        <f t="shared" si="2"/>
        <v>40.377616432809724</v>
      </c>
      <c r="G48" s="8"/>
      <c r="M48" s="37"/>
      <c r="U48" s="37"/>
      <c r="AC48" s="37"/>
      <c r="AD48" s="37"/>
    </row>
    <row r="49" spans="1:30" x14ac:dyDescent="0.25">
      <c r="A49" s="55">
        <f t="shared" si="4"/>
        <v>39142</v>
      </c>
      <c r="B49" s="50">
        <f t="shared" si="3"/>
        <v>58.545454545454547</v>
      </c>
      <c r="C49" s="50">
        <f t="shared" si="0"/>
        <v>42.118126942508091</v>
      </c>
      <c r="D49" s="50">
        <f t="shared" si="1"/>
        <v>33.81220119161943</v>
      </c>
      <c r="E49" s="50"/>
      <c r="F49" s="50">
        <f t="shared" si="2"/>
        <v>40.19911977928848</v>
      </c>
      <c r="G49" s="8"/>
      <c r="M49" s="37"/>
      <c r="U49" s="37"/>
      <c r="AC49" s="37"/>
      <c r="AD49" s="37"/>
    </row>
    <row r="50" spans="1:30" x14ac:dyDescent="0.25">
      <c r="A50" s="55">
        <f t="shared" si="4"/>
        <v>39173</v>
      </c>
      <c r="B50" s="50">
        <f t="shared" si="3"/>
        <v>60.337190082644632</v>
      </c>
      <c r="C50" s="50">
        <f t="shared" si="0"/>
        <v>43.530250732125708</v>
      </c>
      <c r="D50" s="50">
        <f t="shared" si="1"/>
        <v>35.07574114804374</v>
      </c>
      <c r="E50" s="50"/>
      <c r="F50" s="50">
        <f t="shared" si="2"/>
        <v>40.039531499394286</v>
      </c>
      <c r="G50" s="8"/>
      <c r="M50" s="37"/>
      <c r="U50" s="37"/>
      <c r="AC50" s="37"/>
      <c r="AD50" s="37"/>
    </row>
    <row r="51" spans="1:30" x14ac:dyDescent="0.25">
      <c r="A51" s="55">
        <f t="shared" si="4"/>
        <v>39203</v>
      </c>
      <c r="B51" s="50">
        <f t="shared" si="3"/>
        <v>67.451239669421483</v>
      </c>
      <c r="C51" s="50">
        <f t="shared" si="0"/>
        <v>44.328407656692185</v>
      </c>
      <c r="D51" s="50">
        <f t="shared" si="1"/>
        <v>34.453187117292941</v>
      </c>
      <c r="E51" s="50"/>
      <c r="F51" s="50">
        <f t="shared" si="2"/>
        <v>39.517299749636571</v>
      </c>
      <c r="G51" s="8"/>
      <c r="M51" s="37"/>
      <c r="U51" s="37"/>
      <c r="AC51" s="37"/>
      <c r="AD51" s="37"/>
    </row>
    <row r="52" spans="1:30" x14ac:dyDescent="0.25">
      <c r="A52" s="55">
        <f t="shared" si="4"/>
        <v>39234</v>
      </c>
      <c r="B52" s="50">
        <f t="shared" si="3"/>
        <v>68.238016528925613</v>
      </c>
      <c r="C52" s="50">
        <f t="shared" si="0"/>
        <v>43.65304410513594</v>
      </c>
      <c r="D52" s="50">
        <f t="shared" si="1"/>
        <v>33.851698109310945</v>
      </c>
      <c r="E52" s="50"/>
      <c r="F52" s="50">
        <f t="shared" si="2"/>
        <v>45.032947057724925</v>
      </c>
      <c r="G52" s="8"/>
      <c r="M52" s="37"/>
      <c r="U52" s="37"/>
      <c r="AC52" s="37"/>
      <c r="AD52" s="37"/>
    </row>
    <row r="53" spans="1:30" x14ac:dyDescent="0.25">
      <c r="A53" s="55">
        <f t="shared" si="4"/>
        <v>39264</v>
      </c>
      <c r="B53" s="50">
        <f t="shared" si="3"/>
        <v>70.142148760330585</v>
      </c>
      <c r="C53" s="50">
        <f t="shared" si="0"/>
        <v>44.573994402712643</v>
      </c>
      <c r="D53" s="50">
        <f t="shared" si="1"/>
        <v>34.353541298803222</v>
      </c>
      <c r="E53" s="50"/>
      <c r="F53" s="50">
        <f t="shared" si="2"/>
        <v>48.135743384802538</v>
      </c>
      <c r="G53" s="8"/>
      <c r="M53" s="37"/>
      <c r="U53" s="37"/>
      <c r="AC53" s="37"/>
      <c r="AD53" s="37"/>
    </row>
    <row r="54" spans="1:30" x14ac:dyDescent="0.25">
      <c r="A54" s="55">
        <f t="shared" si="4"/>
        <v>39295</v>
      </c>
      <c r="B54" s="50">
        <f t="shared" si="3"/>
        <v>80.588429752066119</v>
      </c>
      <c r="C54" s="50">
        <f t="shared" si="0"/>
        <v>47.275448608937651</v>
      </c>
      <c r="D54" s="50">
        <f t="shared" si="1"/>
        <v>34.355141827493988</v>
      </c>
      <c r="E54" s="50"/>
      <c r="F54" s="50">
        <f t="shared" si="2"/>
        <v>52.440499891392754</v>
      </c>
      <c r="G54" s="8"/>
      <c r="M54" s="37"/>
      <c r="U54" s="37"/>
      <c r="AC54" s="37"/>
      <c r="AD54" s="37"/>
    </row>
    <row r="55" spans="1:30" x14ac:dyDescent="0.25">
      <c r="A55" s="55">
        <f t="shared" si="4"/>
        <v>39326</v>
      </c>
      <c r="B55" s="50">
        <f t="shared" si="3"/>
        <v>98.280991735537199</v>
      </c>
      <c r="C55" s="50">
        <f t="shared" si="0"/>
        <v>49.66991938263709</v>
      </c>
      <c r="D55" s="50">
        <f t="shared" si="1"/>
        <v>36.794244292308171</v>
      </c>
      <c r="E55" s="50"/>
      <c r="F55" s="50">
        <f t="shared" si="2"/>
        <v>65.931364691637057</v>
      </c>
      <c r="G55" s="8"/>
      <c r="M55" s="37"/>
      <c r="U55" s="37"/>
      <c r="AC55" s="37"/>
      <c r="AD55" s="37"/>
    </row>
    <row r="56" spans="1:30" x14ac:dyDescent="0.25">
      <c r="A56" s="55">
        <f t="shared" si="4"/>
        <v>39356</v>
      </c>
      <c r="B56" s="50">
        <f t="shared" si="3"/>
        <v>111.14710743801655</v>
      </c>
      <c r="C56" s="50">
        <f t="shared" si="0"/>
        <v>52.494166961872338</v>
      </c>
      <c r="D56" s="50">
        <f t="shared" si="1"/>
        <v>38.960172650578777</v>
      </c>
      <c r="E56" s="50"/>
      <c r="F56" s="50">
        <f t="shared" si="2"/>
        <v>67.668026782609843</v>
      </c>
      <c r="G56" s="8"/>
      <c r="M56" s="37"/>
      <c r="U56" s="37"/>
      <c r="AC56" s="37"/>
      <c r="AD56" s="37"/>
    </row>
    <row r="57" spans="1:30" x14ac:dyDescent="0.25">
      <c r="A57" s="55">
        <f t="shared" si="4"/>
        <v>39387</v>
      </c>
      <c r="B57" s="50">
        <f t="shared" si="3"/>
        <v>128.98512396694215</v>
      </c>
      <c r="C57" s="50">
        <f t="shared" si="0"/>
        <v>56.116571465674049</v>
      </c>
      <c r="D57" s="50">
        <f t="shared" si="1"/>
        <v>41.626550189481947</v>
      </c>
      <c r="E57" s="50"/>
      <c r="F57" s="50">
        <f t="shared" si="2"/>
        <v>64.976035727265383</v>
      </c>
      <c r="G57" s="8"/>
      <c r="M57" s="37"/>
      <c r="U57" s="37"/>
      <c r="AC57" s="37"/>
      <c r="AD57" s="37"/>
    </row>
    <row r="58" spans="1:30" x14ac:dyDescent="0.25">
      <c r="A58" s="55">
        <f t="shared" si="4"/>
        <v>39417</v>
      </c>
      <c r="B58" s="50">
        <f t="shared" si="3"/>
        <v>125.69917355371901</v>
      </c>
      <c r="C58" s="50">
        <f t="shared" si="0"/>
        <v>56.362158211694499</v>
      </c>
      <c r="D58" s="50">
        <f t="shared" si="1"/>
        <v>41.469336968082359</v>
      </c>
      <c r="E58" s="50"/>
      <c r="F58" s="50">
        <f t="shared" si="2"/>
        <v>74.426599562518163</v>
      </c>
      <c r="G58" s="8"/>
      <c r="M58" s="37"/>
      <c r="U58" s="37"/>
      <c r="AC58" s="37"/>
      <c r="AD58" s="37"/>
    </row>
    <row r="59" spans="1:30" x14ac:dyDescent="0.25">
      <c r="A59" s="55">
        <f t="shared" si="4"/>
        <v>39448</v>
      </c>
      <c r="B59" s="50">
        <f t="shared" si="3"/>
        <v>127.84793388429752</v>
      </c>
      <c r="C59" s="50">
        <f t="shared" si="0"/>
        <v>61.028306386083152</v>
      </c>
      <c r="D59" s="50">
        <f t="shared" si="1"/>
        <v>45.92975227946264</v>
      </c>
      <c r="E59" s="50"/>
      <c r="F59" s="50">
        <f t="shared" si="2"/>
        <v>74.838668438560006</v>
      </c>
      <c r="G59" s="8"/>
      <c r="M59" s="37"/>
      <c r="U59" s="37"/>
      <c r="AC59" s="37"/>
      <c r="AD59" s="37"/>
    </row>
    <row r="60" spans="1:30" x14ac:dyDescent="0.25">
      <c r="A60" s="55">
        <f t="shared" si="4"/>
        <v>39479</v>
      </c>
      <c r="B60" s="50">
        <f t="shared" si="3"/>
        <v>123.05454545454546</v>
      </c>
      <c r="C60" s="50">
        <f t="shared" si="0"/>
        <v>64.220934084349082</v>
      </c>
      <c r="D60" s="50">
        <f t="shared" si="1"/>
        <v>47.61820678830685</v>
      </c>
      <c r="E60" s="50"/>
      <c r="F60" s="50">
        <f t="shared" si="2"/>
        <v>85.809170379381356</v>
      </c>
      <c r="G60" s="8"/>
      <c r="M60" s="37"/>
      <c r="U60" s="37"/>
      <c r="AC60" s="37"/>
      <c r="AD60" s="37"/>
    </row>
    <row r="61" spans="1:30" x14ac:dyDescent="0.25">
      <c r="A61" s="55">
        <f t="shared" si="4"/>
        <v>39508</v>
      </c>
      <c r="B61" s="50">
        <f t="shared" si="3"/>
        <v>130.32727272727274</v>
      </c>
      <c r="C61" s="50">
        <f t="shared" si="0"/>
        <v>67.290768409604766</v>
      </c>
      <c r="D61" s="50">
        <f t="shared" si="1"/>
        <v>50.000206519831067</v>
      </c>
      <c r="E61" s="50"/>
      <c r="F61" s="50">
        <f t="shared" si="2"/>
        <v>88.781313973661369</v>
      </c>
      <c r="G61" s="8"/>
      <c r="M61" s="37"/>
      <c r="U61" s="37"/>
      <c r="AC61" s="37"/>
      <c r="AD61" s="37"/>
    </row>
    <row r="62" spans="1:30" x14ac:dyDescent="0.25">
      <c r="A62" s="55">
        <f t="shared" si="4"/>
        <v>39539</v>
      </c>
      <c r="B62" s="50">
        <f t="shared" si="3"/>
        <v>129.55371900826444</v>
      </c>
      <c r="C62" s="50">
        <f t="shared" si="0"/>
        <v>70.11501598884</v>
      </c>
      <c r="D62" s="50">
        <f t="shared" si="1"/>
        <v>46.968030730150865</v>
      </c>
      <c r="E62" s="50"/>
      <c r="F62" s="50">
        <f t="shared" si="2"/>
        <v>73.136255675922712</v>
      </c>
      <c r="G62" s="8"/>
      <c r="M62" s="37"/>
      <c r="U62" s="37"/>
      <c r="AC62" s="37"/>
      <c r="AD62" s="37"/>
    </row>
    <row r="63" spans="1:30" x14ac:dyDescent="0.25">
      <c r="A63" s="55">
        <f t="shared" si="4"/>
        <v>39569</v>
      </c>
      <c r="B63" s="50">
        <f t="shared" si="3"/>
        <v>127.57024793388429</v>
      </c>
      <c r="C63" s="50">
        <f t="shared" si="0"/>
        <v>71.404346405447399</v>
      </c>
      <c r="D63" s="50">
        <f t="shared" si="1"/>
        <v>45.88163315882408</v>
      </c>
      <c r="E63" s="50"/>
      <c r="F63" s="50">
        <f t="shared" si="2"/>
        <v>66.378959925064621</v>
      </c>
      <c r="G63" s="8"/>
      <c r="M63" s="37"/>
      <c r="U63" s="37"/>
      <c r="AC63" s="37"/>
      <c r="AD63" s="37"/>
    </row>
    <row r="64" spans="1:30" x14ac:dyDescent="0.25">
      <c r="A64" s="55">
        <f t="shared" si="4"/>
        <v>39600</v>
      </c>
      <c r="B64" s="50">
        <f t="shared" si="3"/>
        <v>121.60661157024795</v>
      </c>
      <c r="C64" s="50">
        <f t="shared" si="0"/>
        <v>74.105800611672407</v>
      </c>
      <c r="D64" s="50">
        <f t="shared" si="1"/>
        <v>45.924227873981607</v>
      </c>
      <c r="E64" s="50"/>
      <c r="F64" s="50">
        <f t="shared" si="2"/>
        <v>70.374955210761598</v>
      </c>
      <c r="G64" s="8"/>
      <c r="M64" s="37"/>
      <c r="U64" s="37"/>
      <c r="AC64" s="37"/>
      <c r="AD64" s="37"/>
    </row>
    <row r="65" spans="1:30" x14ac:dyDescent="0.25">
      <c r="A65" s="55">
        <f t="shared" si="4"/>
        <v>39630</v>
      </c>
      <c r="B65" s="50">
        <f t="shared" si="3"/>
        <v>119.3388429752066</v>
      </c>
      <c r="C65" s="50">
        <f t="shared" si="0"/>
        <v>75.824907833815587</v>
      </c>
      <c r="D65" s="50">
        <f t="shared" si="1"/>
        <v>48.52038867032207</v>
      </c>
      <c r="E65" s="50"/>
      <c r="F65" s="50">
        <f t="shared" si="2"/>
        <v>66.262236382587631</v>
      </c>
      <c r="G65" s="8"/>
      <c r="M65" s="37"/>
      <c r="U65" s="37"/>
      <c r="AC65" s="37"/>
      <c r="AD65" s="37"/>
    </row>
    <row r="66" spans="1:30" x14ac:dyDescent="0.25">
      <c r="A66" s="55">
        <f t="shared" si="4"/>
        <v>39661</v>
      </c>
      <c r="B66" s="50">
        <f t="shared" si="3"/>
        <v>118.17520661157026</v>
      </c>
      <c r="C66" s="50">
        <f t="shared" si="0"/>
        <v>81.350609619275829</v>
      </c>
      <c r="D66" s="50">
        <f t="shared" si="1"/>
        <v>43.31882531520089</v>
      </c>
      <c r="E66" s="50"/>
      <c r="F66" s="50">
        <f t="shared" si="2"/>
        <v>66.496557610953403</v>
      </c>
      <c r="G66" s="8"/>
      <c r="M66" s="37"/>
      <c r="U66" s="37"/>
      <c r="AC66" s="37"/>
      <c r="AD66" s="37"/>
    </row>
    <row r="67" spans="1:30" x14ac:dyDescent="0.25">
      <c r="A67" s="55">
        <f t="shared" si="4"/>
        <v>39692</v>
      </c>
      <c r="B67" s="50">
        <f t="shared" si="3"/>
        <v>92.323966942148743</v>
      </c>
      <c r="C67" s="50">
        <f t="shared" si="0"/>
        <v>88.349831880858815</v>
      </c>
      <c r="D67" s="50">
        <f t="shared" si="1"/>
        <v>42.849354109228344</v>
      </c>
      <c r="E67" s="50"/>
      <c r="F67" s="50">
        <f t="shared" si="2"/>
        <v>59.67338357956308</v>
      </c>
      <c r="G67" s="8"/>
      <c r="M67" s="37"/>
      <c r="U67" s="37"/>
      <c r="AC67" s="37"/>
      <c r="AD67" s="37"/>
    </row>
    <row r="68" spans="1:30" x14ac:dyDescent="0.25">
      <c r="A68" s="55">
        <f t="shared" si="4"/>
        <v>39722</v>
      </c>
      <c r="B68" s="50">
        <f t="shared" si="3"/>
        <v>58.624793388429751</v>
      </c>
      <c r="C68" s="50">
        <f t="shared" si="0"/>
        <v>92.156426444175864</v>
      </c>
      <c r="D68" s="50">
        <f t="shared" si="1"/>
        <v>41.645756533771156</v>
      </c>
      <c r="E68" s="50"/>
      <c r="F68" s="50">
        <f t="shared" si="2"/>
        <v>47.929267805255613</v>
      </c>
      <c r="G68" s="8"/>
      <c r="M68" s="37"/>
      <c r="U68" s="37"/>
      <c r="AC68" s="37"/>
      <c r="AD68" s="37"/>
    </row>
    <row r="69" spans="1:30" x14ac:dyDescent="0.25">
      <c r="A69" s="55">
        <f t="shared" si="4"/>
        <v>39753</v>
      </c>
      <c r="B69" s="50">
        <f t="shared" si="3"/>
        <v>42.942148760330582</v>
      </c>
      <c r="C69" s="50">
        <f t="shared" si="0"/>
        <v>92.463409876701448</v>
      </c>
      <c r="D69" s="50">
        <f t="shared" si="1"/>
        <v>39.283324556240515</v>
      </c>
      <c r="E69" s="50"/>
      <c r="F69" s="50">
        <f t="shared" si="2"/>
        <v>45.80161376645534</v>
      </c>
      <c r="G69" s="8"/>
      <c r="M69" s="37"/>
      <c r="U69" s="37"/>
      <c r="AC69" s="37"/>
      <c r="AD69" s="37"/>
    </row>
    <row r="70" spans="1:30" x14ac:dyDescent="0.25">
      <c r="A70" s="55">
        <f t="shared" si="4"/>
        <v>39783</v>
      </c>
      <c r="B70" s="50">
        <f t="shared" si="3"/>
        <v>46.267768595041325</v>
      </c>
      <c r="C70" s="50">
        <f t="shared" si="0"/>
        <v>84.604634004046858</v>
      </c>
      <c r="D70" s="50">
        <f t="shared" si="1"/>
        <v>42.134795493737286</v>
      </c>
      <c r="E70" s="50"/>
      <c r="F70" s="50">
        <f t="shared" si="2"/>
        <v>44.446658375060579</v>
      </c>
      <c r="G70" s="8"/>
      <c r="M70" s="37"/>
      <c r="U70" s="37"/>
      <c r="AC70" s="37"/>
      <c r="AD70" s="37"/>
    </row>
    <row r="71" spans="1:30" x14ac:dyDescent="0.25">
      <c r="A71" s="55">
        <f t="shared" si="4"/>
        <v>39814</v>
      </c>
      <c r="B71" s="50">
        <f t="shared" si="3"/>
        <v>47.940495867768604</v>
      </c>
      <c r="C71" s="50">
        <f t="shared" si="0"/>
        <v>78.035188547999695</v>
      </c>
      <c r="D71" s="50">
        <f t="shared" si="1"/>
        <v>44.334128434682945</v>
      </c>
      <c r="E71" s="50"/>
      <c r="F71" s="50">
        <f t="shared" si="2"/>
        <v>48.2786034603497</v>
      </c>
      <c r="G71" s="8"/>
      <c r="M71" s="37"/>
      <c r="U71" s="37"/>
      <c r="AC71" s="37"/>
      <c r="AD71" s="37"/>
    </row>
    <row r="72" spans="1:30" x14ac:dyDescent="0.25">
      <c r="A72" s="55">
        <f t="shared" si="4"/>
        <v>39845</v>
      </c>
      <c r="B72" s="50">
        <f t="shared" si="3"/>
        <v>49.976859504132229</v>
      </c>
      <c r="C72" s="50">
        <f t="shared" si="0"/>
        <v>64.589314203379757</v>
      </c>
      <c r="D72" s="50">
        <f t="shared" si="1"/>
        <v>48.687050173992965</v>
      </c>
      <c r="E72" s="50"/>
      <c r="F72" s="50">
        <f t="shared" si="2"/>
        <v>45.365761195687284</v>
      </c>
      <c r="G72" s="8"/>
      <c r="M72" s="37"/>
      <c r="U72" s="37"/>
      <c r="AC72" s="37"/>
      <c r="AD72" s="37"/>
    </row>
    <row r="73" spans="1:30" x14ac:dyDescent="0.25">
      <c r="A73" s="55">
        <f t="shared" si="4"/>
        <v>39873</v>
      </c>
      <c r="B73" s="50">
        <f t="shared" si="3"/>
        <v>42.360330578512389</v>
      </c>
      <c r="C73" s="50">
        <f t="shared" si="0"/>
        <v>58.204058806847911</v>
      </c>
      <c r="D73" s="50">
        <f t="shared" si="1"/>
        <v>47.720175954896071</v>
      </c>
      <c r="E73" s="50"/>
      <c r="F73" s="50">
        <f t="shared" si="2"/>
        <v>46.636596010539492</v>
      </c>
      <c r="G73" s="8"/>
      <c r="M73" s="37"/>
      <c r="U73" s="37"/>
      <c r="AC73" s="37"/>
      <c r="AD73" s="37"/>
    </row>
    <row r="74" spans="1:30" x14ac:dyDescent="0.25">
      <c r="A74" s="55">
        <f t="shared" si="4"/>
        <v>39904</v>
      </c>
      <c r="B74" s="50">
        <f t="shared" si="3"/>
        <v>39.52396694214876</v>
      </c>
      <c r="C74" s="50">
        <f t="shared" si="0"/>
        <v>49.854109442152428</v>
      </c>
      <c r="D74" s="50">
        <f t="shared" si="1"/>
        <v>45.960988403911493</v>
      </c>
      <c r="E74" s="50"/>
      <c r="F74" s="50">
        <f t="shared" si="2"/>
        <v>47.139623751586981</v>
      </c>
      <c r="G74" s="8"/>
      <c r="M74" s="37"/>
      <c r="U74" s="37"/>
      <c r="AC74" s="37"/>
      <c r="AD74" s="37"/>
    </row>
    <row r="75" spans="1:30" x14ac:dyDescent="0.25">
      <c r="A75" s="55">
        <f t="shared" si="4"/>
        <v>39934</v>
      </c>
      <c r="B75" s="50">
        <f t="shared" si="3"/>
        <v>41.44793388429752</v>
      </c>
      <c r="C75" s="50">
        <f t="shared" si="0"/>
        <v>46.047514878835379</v>
      </c>
      <c r="D75" s="50">
        <f t="shared" si="1"/>
        <v>47.945902130252058</v>
      </c>
      <c r="E75" s="50"/>
      <c r="F75" s="50">
        <f t="shared" si="2"/>
        <v>52.794729162544428</v>
      </c>
      <c r="G75" s="8"/>
      <c r="M75" s="37"/>
      <c r="U75" s="37"/>
      <c r="AC75" s="37"/>
      <c r="AD75" s="37"/>
    </row>
    <row r="76" spans="1:30" x14ac:dyDescent="0.25">
      <c r="A76" s="55">
        <f t="shared" si="4"/>
        <v>39965</v>
      </c>
      <c r="B76" s="50">
        <f t="shared" si="3"/>
        <v>47.378512396694212</v>
      </c>
      <c r="C76" s="50">
        <f t="shared" si="0"/>
        <v>44.082820910671735</v>
      </c>
      <c r="D76" s="50">
        <f t="shared" si="1"/>
        <v>48.824902161230035</v>
      </c>
      <c r="E76" s="50"/>
      <c r="F76" s="50">
        <f t="shared" si="2"/>
        <v>51.81814963067356</v>
      </c>
      <c r="G76" s="8"/>
      <c r="M76" s="37"/>
      <c r="U76" s="37"/>
      <c r="AC76" s="37"/>
      <c r="AD76" s="37"/>
    </row>
    <row r="77" spans="1:30" x14ac:dyDescent="0.25">
      <c r="A77" s="55">
        <f t="shared" si="4"/>
        <v>39995</v>
      </c>
      <c r="B77" s="50">
        <f t="shared" si="3"/>
        <v>55.504132231404959</v>
      </c>
      <c r="C77" s="50">
        <f t="shared" si="0"/>
        <v>46.354498311360942</v>
      </c>
      <c r="D77" s="50">
        <f t="shared" si="1"/>
        <v>48.234152184463511</v>
      </c>
      <c r="E77" s="50"/>
      <c r="F77" s="50">
        <f t="shared" si="2"/>
        <v>45.398639822882011</v>
      </c>
      <c r="G77" s="8"/>
      <c r="M77" s="37"/>
      <c r="U77" s="37"/>
      <c r="AC77" s="37"/>
      <c r="AD77" s="37"/>
    </row>
    <row r="78" spans="1:30" x14ac:dyDescent="0.25">
      <c r="A78" s="55">
        <f t="shared" si="4"/>
        <v>40026</v>
      </c>
      <c r="B78" s="50">
        <f t="shared" ref="B78:B141" si="5">(B329/$B$481)*100</f>
        <v>64.575206611570252</v>
      </c>
      <c r="C78" s="50">
        <f t="shared" ref="C78:C141" si="6">(C329/$C$481)*100</f>
        <v>47.643828727968334</v>
      </c>
      <c r="D78" s="50">
        <f t="shared" ref="D78:D141" si="7">(D329/$D$481)*100</f>
        <v>49.016191154755639</v>
      </c>
      <c r="E78" s="50"/>
      <c r="F78" s="50">
        <f t="shared" ref="F78:F141" si="8">(F329/$F$481)*100</f>
        <v>42.475550819219436</v>
      </c>
      <c r="G78" s="8"/>
      <c r="M78" s="37"/>
      <c r="U78" s="37"/>
      <c r="AC78" s="37"/>
      <c r="AD78" s="37"/>
    </row>
    <row r="79" spans="1:30" x14ac:dyDescent="0.25">
      <c r="A79" s="55">
        <f t="shared" ref="A79:A142" si="9">A330</f>
        <v>40057</v>
      </c>
      <c r="B79" s="50">
        <f t="shared" si="5"/>
        <v>53.361983471074382</v>
      </c>
      <c r="C79" s="50">
        <f t="shared" si="6"/>
        <v>51.696010037305854</v>
      </c>
      <c r="D79" s="50">
        <f t="shared" si="7"/>
        <v>51.453951240667884</v>
      </c>
      <c r="E79" s="50"/>
      <c r="F79" s="50">
        <f t="shared" si="8"/>
        <v>38.582888361849868</v>
      </c>
      <c r="G79" s="8"/>
      <c r="M79" s="37"/>
      <c r="U79" s="37"/>
      <c r="AC79" s="37"/>
      <c r="AD79" s="37"/>
    </row>
    <row r="80" spans="1:30" x14ac:dyDescent="0.25">
      <c r="A80" s="55">
        <f t="shared" si="9"/>
        <v>40087</v>
      </c>
      <c r="B80" s="50">
        <f t="shared" si="5"/>
        <v>57.38181818181819</v>
      </c>
      <c r="C80" s="50">
        <f t="shared" si="6"/>
        <v>55.870984719653585</v>
      </c>
      <c r="D80" s="50">
        <f t="shared" si="7"/>
        <v>53.85825511394733</v>
      </c>
      <c r="E80" s="50"/>
      <c r="F80" s="50">
        <f t="shared" si="8"/>
        <v>40.148778144974564</v>
      </c>
      <c r="G80" s="8"/>
      <c r="M80" s="37"/>
      <c r="U80" s="37"/>
      <c r="AC80" s="37"/>
      <c r="AD80" s="37"/>
    </row>
    <row r="81" spans="1:30" x14ac:dyDescent="0.25">
      <c r="A81" s="55">
        <f t="shared" si="9"/>
        <v>40118</v>
      </c>
      <c r="B81" s="50">
        <f t="shared" si="5"/>
        <v>65.626446280991729</v>
      </c>
      <c r="C81" s="50">
        <f t="shared" si="6"/>
        <v>56.055174779168937</v>
      </c>
      <c r="D81" s="50">
        <f t="shared" si="7"/>
        <v>58.188821081544361</v>
      </c>
      <c r="E81" s="50"/>
      <c r="F81" s="50">
        <f t="shared" si="8"/>
        <v>42.609907394035702</v>
      </c>
      <c r="G81" s="8"/>
      <c r="M81" s="37"/>
      <c r="U81" s="37"/>
      <c r="AC81" s="37"/>
      <c r="AD81" s="37"/>
    </row>
    <row r="82" spans="1:30" x14ac:dyDescent="0.25">
      <c r="A82" s="55">
        <f t="shared" si="9"/>
        <v>40148</v>
      </c>
      <c r="B82" s="50">
        <f t="shared" si="5"/>
        <v>69.467768595041306</v>
      </c>
      <c r="C82" s="50">
        <f t="shared" si="6"/>
        <v>59.923166028991105</v>
      </c>
      <c r="D82" s="50">
        <f t="shared" si="7"/>
        <v>58.585752196854699</v>
      </c>
      <c r="E82" s="50"/>
      <c r="F82" s="50">
        <f t="shared" si="8"/>
        <v>41.643394772149087</v>
      </c>
      <c r="G82" s="8"/>
      <c r="M82" s="37"/>
      <c r="U82" s="37"/>
      <c r="AC82" s="37"/>
      <c r="AD82" s="37"/>
    </row>
    <row r="83" spans="1:30" x14ac:dyDescent="0.25">
      <c r="A83" s="55">
        <f t="shared" si="9"/>
        <v>40179</v>
      </c>
      <c r="B83" s="50">
        <f t="shared" si="5"/>
        <v>83.120661157024784</v>
      </c>
      <c r="C83" s="50">
        <f t="shared" si="6"/>
        <v>61.519479878124059</v>
      </c>
      <c r="D83" s="50">
        <f t="shared" si="7"/>
        <v>57.720382474727138</v>
      </c>
      <c r="E83" s="50"/>
      <c r="F83" s="50">
        <f t="shared" si="8"/>
        <v>40.621654826296236</v>
      </c>
      <c r="G83" s="8"/>
      <c r="M83" s="37"/>
      <c r="U83" s="37"/>
      <c r="AC83" s="37"/>
      <c r="AD83" s="37"/>
    </row>
    <row r="84" spans="1:30" x14ac:dyDescent="0.25">
      <c r="A84" s="55">
        <f t="shared" si="9"/>
        <v>40210</v>
      </c>
      <c r="B84" s="50">
        <f t="shared" si="5"/>
        <v>84.290909090909082</v>
      </c>
      <c r="C84" s="50">
        <f t="shared" si="6"/>
        <v>64.589314203379757</v>
      </c>
      <c r="D84" s="50">
        <f t="shared" si="7"/>
        <v>56.556126927088179</v>
      </c>
      <c r="E84" s="50"/>
      <c r="F84" s="50">
        <f t="shared" si="8"/>
        <v>39.16976255855274</v>
      </c>
      <c r="G84" s="8"/>
      <c r="M84" s="37"/>
      <c r="U84" s="37"/>
      <c r="AC84" s="37"/>
      <c r="AD84" s="37"/>
    </row>
    <row r="85" spans="1:30" x14ac:dyDescent="0.25">
      <c r="A85" s="55">
        <f t="shared" si="9"/>
        <v>40238</v>
      </c>
      <c r="B85" s="50">
        <f t="shared" si="5"/>
        <v>92.357024793388433</v>
      </c>
      <c r="C85" s="50">
        <f t="shared" si="6"/>
        <v>63.975347338328618</v>
      </c>
      <c r="D85" s="50">
        <f t="shared" si="7"/>
        <v>57.48154229009841</v>
      </c>
      <c r="E85" s="50"/>
      <c r="F85" s="50">
        <f t="shared" si="8"/>
        <v>38.579202017919165</v>
      </c>
      <c r="G85" s="8"/>
      <c r="M85" s="37"/>
      <c r="U85" s="37"/>
      <c r="AC85" s="37"/>
      <c r="AD85" s="37"/>
    </row>
    <row r="86" spans="1:30" x14ac:dyDescent="0.25">
      <c r="A86" s="55">
        <f t="shared" si="9"/>
        <v>40269</v>
      </c>
      <c r="B86" s="50">
        <f t="shared" si="5"/>
        <v>114.02975206611569</v>
      </c>
      <c r="C86" s="50">
        <f t="shared" si="6"/>
        <v>67.413561782614991</v>
      </c>
      <c r="D86" s="50">
        <f t="shared" si="7"/>
        <v>59.306712927108826</v>
      </c>
      <c r="E86" s="50"/>
      <c r="F86" s="50">
        <f t="shared" si="8"/>
        <v>38.941608786948798</v>
      </c>
      <c r="G86" s="8"/>
      <c r="M86" s="37"/>
      <c r="U86" s="37"/>
      <c r="AC86" s="37"/>
      <c r="AD86" s="37"/>
    </row>
    <row r="87" spans="1:30" x14ac:dyDescent="0.25">
      <c r="A87" s="55">
        <f t="shared" si="9"/>
        <v>40299</v>
      </c>
      <c r="B87" s="50">
        <f t="shared" si="5"/>
        <v>106.67768595041322</v>
      </c>
      <c r="C87" s="50">
        <f t="shared" si="6"/>
        <v>69.930825929324655</v>
      </c>
      <c r="D87" s="50">
        <f t="shared" si="7"/>
        <v>62.23650651053768</v>
      </c>
      <c r="E87" s="50"/>
      <c r="F87" s="50">
        <f t="shared" si="8"/>
        <v>36.667256698231306</v>
      </c>
      <c r="G87" s="8"/>
      <c r="M87" s="37"/>
      <c r="U87" s="37"/>
      <c r="AC87" s="37"/>
      <c r="AD87" s="37"/>
    </row>
    <row r="88" spans="1:30" x14ac:dyDescent="0.25">
      <c r="A88" s="55">
        <f t="shared" si="9"/>
        <v>40330</v>
      </c>
      <c r="B88" s="50">
        <f t="shared" si="5"/>
        <v>94.961983471074376</v>
      </c>
      <c r="C88" s="50">
        <f t="shared" si="6"/>
        <v>64.343727457359307</v>
      </c>
      <c r="D88" s="50">
        <f t="shared" si="7"/>
        <v>63.655607529713045</v>
      </c>
      <c r="E88" s="50"/>
      <c r="F88" s="50">
        <f t="shared" si="8"/>
        <v>31.834941542250856</v>
      </c>
      <c r="G88" s="8"/>
      <c r="M88" s="37"/>
      <c r="U88" s="37"/>
      <c r="AC88" s="37"/>
      <c r="AD88" s="37"/>
    </row>
    <row r="89" spans="1:30" x14ac:dyDescent="0.25">
      <c r="A89" s="55">
        <f t="shared" si="9"/>
        <v>40360</v>
      </c>
      <c r="B89" s="50">
        <f t="shared" si="5"/>
        <v>83.543801652892554</v>
      </c>
      <c r="C89" s="50">
        <f t="shared" si="6"/>
        <v>69.50104912378886</v>
      </c>
      <c r="D89" s="50">
        <f t="shared" si="7"/>
        <v>61.592784197102525</v>
      </c>
      <c r="E89" s="50"/>
      <c r="F89" s="50">
        <f t="shared" si="8"/>
        <v>39.536765181572044</v>
      </c>
      <c r="G89" s="8"/>
      <c r="M89" s="37"/>
      <c r="U89" s="37"/>
      <c r="AC89" s="37"/>
      <c r="AD89" s="37"/>
    </row>
    <row r="90" spans="1:30" x14ac:dyDescent="0.25">
      <c r="A90" s="55">
        <f t="shared" si="9"/>
        <v>40391</v>
      </c>
      <c r="B90" s="50">
        <f t="shared" si="5"/>
        <v>96.092561983471086</v>
      </c>
      <c r="C90" s="50">
        <f t="shared" si="6"/>
        <v>69.378255750778635</v>
      </c>
      <c r="D90" s="50">
        <f t="shared" si="7"/>
        <v>62.772218952324899</v>
      </c>
      <c r="E90" s="50"/>
      <c r="F90" s="50">
        <f t="shared" si="8"/>
        <v>49.71879027133339</v>
      </c>
      <c r="G90" s="8"/>
      <c r="M90" s="37"/>
      <c r="U90" s="37"/>
      <c r="AC90" s="37"/>
      <c r="AD90" s="37"/>
    </row>
    <row r="91" spans="1:30" x14ac:dyDescent="0.25">
      <c r="A91" s="55">
        <f t="shared" si="9"/>
        <v>40422</v>
      </c>
      <c r="B91" s="50">
        <f t="shared" si="5"/>
        <v>92.976709241170241</v>
      </c>
      <c r="C91" s="50">
        <f t="shared" si="6"/>
        <v>67.720545215140561</v>
      </c>
      <c r="D91" s="50">
        <f t="shared" si="7"/>
        <v>65.620488832440145</v>
      </c>
      <c r="E91" s="50"/>
      <c r="F91" s="50">
        <f t="shared" si="8"/>
        <v>54.852527367838398</v>
      </c>
      <c r="G91" s="8"/>
      <c r="M91" s="37"/>
      <c r="U91" s="37"/>
      <c r="AC91" s="37"/>
      <c r="AD91" s="37"/>
    </row>
    <row r="92" spans="1:30" x14ac:dyDescent="0.25">
      <c r="A92" s="55">
        <f t="shared" si="9"/>
        <v>40452</v>
      </c>
      <c r="B92" s="50">
        <f t="shared" si="5"/>
        <v>98.169224714677668</v>
      </c>
      <c r="C92" s="50">
        <f t="shared" si="6"/>
        <v>68.334512080191701</v>
      </c>
      <c r="D92" s="50">
        <f t="shared" si="7"/>
        <v>69.288642441890474</v>
      </c>
      <c r="E92" s="50"/>
      <c r="F92" s="50">
        <f t="shared" si="8"/>
        <v>54.561499730312157</v>
      </c>
      <c r="G92" s="8"/>
      <c r="M92" s="37"/>
      <c r="U92" s="37"/>
      <c r="AC92" s="37"/>
      <c r="AD92" s="37"/>
    </row>
    <row r="93" spans="1:30" x14ac:dyDescent="0.25">
      <c r="A93" s="55">
        <f t="shared" si="9"/>
        <v>40483</v>
      </c>
      <c r="B93" s="50">
        <f t="shared" si="5"/>
        <v>103.20661157024793</v>
      </c>
      <c r="C93" s="50">
        <f t="shared" si="6"/>
        <v>66.554008171543401</v>
      </c>
      <c r="D93" s="50">
        <f t="shared" si="7"/>
        <v>70.727156325186129</v>
      </c>
      <c r="E93" s="50"/>
      <c r="F93" s="50">
        <f t="shared" si="8"/>
        <v>55.338548052735824</v>
      </c>
      <c r="G93" s="8"/>
      <c r="M93" s="37"/>
      <c r="U93" s="37"/>
      <c r="AC93" s="37"/>
      <c r="AD93" s="37"/>
    </row>
    <row r="94" spans="1:30" x14ac:dyDescent="0.25">
      <c r="A94" s="55">
        <f t="shared" si="9"/>
        <v>40513</v>
      </c>
      <c r="B94" s="50">
        <f t="shared" si="5"/>
        <v>107.83471074380164</v>
      </c>
      <c r="C94" s="50">
        <f t="shared" si="6"/>
        <v>66.001437992997367</v>
      </c>
      <c r="D94" s="50">
        <f t="shared" si="7"/>
        <v>71.794192662350412</v>
      </c>
      <c r="E94" s="50"/>
      <c r="F94" s="50">
        <f t="shared" si="8"/>
        <v>61.88824591754161</v>
      </c>
      <c r="G94" s="8"/>
      <c r="M94" s="37"/>
      <c r="U94" s="37"/>
      <c r="AC94" s="37"/>
      <c r="AD94" s="37"/>
    </row>
    <row r="95" spans="1:30" x14ac:dyDescent="0.25">
      <c r="A95" s="55">
        <f t="shared" si="9"/>
        <v>40544</v>
      </c>
      <c r="B95" s="50">
        <f t="shared" si="5"/>
        <v>118.46611570247933</v>
      </c>
      <c r="C95" s="50">
        <f t="shared" si="6"/>
        <v>70.29920604835533</v>
      </c>
      <c r="D95" s="50">
        <f t="shared" si="7"/>
        <v>70.240492343277268</v>
      </c>
      <c r="E95" s="50"/>
      <c r="F95" s="50">
        <f t="shared" si="8"/>
        <v>65.933727912956314</v>
      </c>
      <c r="G95" s="8"/>
      <c r="M95" s="37"/>
      <c r="U95" s="37"/>
      <c r="AC95" s="37"/>
      <c r="AD95" s="37"/>
    </row>
    <row r="96" spans="1:30" x14ac:dyDescent="0.25">
      <c r="A96" s="55">
        <f t="shared" si="9"/>
        <v>40575</v>
      </c>
      <c r="B96" s="50">
        <f t="shared" si="5"/>
        <v>123.75537190082646</v>
      </c>
      <c r="C96" s="50">
        <f t="shared" si="6"/>
        <v>73.798817179146823</v>
      </c>
      <c r="D96" s="50">
        <f t="shared" si="7"/>
        <v>70.974670342719676</v>
      </c>
      <c r="E96" s="50"/>
      <c r="F96" s="50">
        <f t="shared" si="8"/>
        <v>70.287584507652241</v>
      </c>
      <c r="G96" s="8"/>
      <c r="M96" s="37"/>
      <c r="U96" s="37"/>
      <c r="AC96" s="37"/>
      <c r="AD96" s="37"/>
    </row>
    <row r="97" spans="1:30" x14ac:dyDescent="0.25">
      <c r="A97" s="55">
        <f t="shared" si="9"/>
        <v>40603</v>
      </c>
      <c r="B97" s="50">
        <f t="shared" si="5"/>
        <v>111.97355371900828</v>
      </c>
      <c r="C97" s="50">
        <f t="shared" si="6"/>
        <v>76.745858131392296</v>
      </c>
      <c r="D97" s="50">
        <f t="shared" si="7"/>
        <v>73.482853691025682</v>
      </c>
      <c r="E97" s="50"/>
      <c r="F97" s="50">
        <f t="shared" si="8"/>
        <v>63.953030742969638</v>
      </c>
      <c r="G97" s="8"/>
      <c r="M97" s="37"/>
      <c r="U97" s="37"/>
      <c r="AC97" s="37"/>
      <c r="AD97" s="37"/>
    </row>
    <row r="98" spans="1:30" x14ac:dyDescent="0.25">
      <c r="A98" s="55">
        <f t="shared" si="9"/>
        <v>40634</v>
      </c>
      <c r="B98" s="50">
        <f t="shared" si="5"/>
        <v>118.56528925619835</v>
      </c>
      <c r="C98" s="50">
        <f t="shared" si="6"/>
        <v>79.754295770142875</v>
      </c>
      <c r="D98" s="50">
        <f t="shared" si="7"/>
        <v>76.458288157120307</v>
      </c>
      <c r="E98" s="50"/>
      <c r="F98" s="50">
        <f t="shared" si="8"/>
        <v>67.865509526136719</v>
      </c>
      <c r="G98" s="8"/>
      <c r="M98" s="37"/>
      <c r="U98" s="37"/>
      <c r="AC98" s="37"/>
      <c r="AD98" s="37"/>
    </row>
    <row r="99" spans="1:30" x14ac:dyDescent="0.25">
      <c r="A99" s="55">
        <f t="shared" si="9"/>
        <v>40664</v>
      </c>
      <c r="B99" s="50">
        <f t="shared" si="5"/>
        <v>117.05785123966943</v>
      </c>
      <c r="C99" s="50">
        <f t="shared" si="6"/>
        <v>83.560890333459923</v>
      </c>
      <c r="D99" s="50">
        <f t="shared" si="7"/>
        <v>78.094441518746834</v>
      </c>
      <c r="E99" s="50"/>
      <c r="F99" s="50">
        <f t="shared" si="8"/>
        <v>71.732734122847688</v>
      </c>
      <c r="G99" s="8"/>
      <c r="M99" s="37"/>
      <c r="U99" s="37"/>
      <c r="AC99" s="37"/>
      <c r="AD99" s="37"/>
    </row>
    <row r="100" spans="1:30" x14ac:dyDescent="0.25">
      <c r="A100" s="55">
        <f t="shared" si="9"/>
        <v>40695</v>
      </c>
      <c r="B100" s="50">
        <f t="shared" si="5"/>
        <v>112.97851239669421</v>
      </c>
      <c r="C100" s="50">
        <f t="shared" si="6"/>
        <v>89.147988805425285</v>
      </c>
      <c r="D100" s="50">
        <f t="shared" si="7"/>
        <v>78.960792210071972</v>
      </c>
      <c r="E100" s="50"/>
      <c r="F100" s="50">
        <f t="shared" si="8"/>
        <v>65.908158858946464</v>
      </c>
      <c r="G100" s="8"/>
      <c r="M100" s="37"/>
      <c r="U100" s="37"/>
      <c r="AC100" s="37"/>
      <c r="AD100" s="37"/>
    </row>
    <row r="101" spans="1:30" x14ac:dyDescent="0.25">
      <c r="A101" s="55">
        <f t="shared" si="9"/>
        <v>40725</v>
      </c>
      <c r="B101" s="50">
        <f t="shared" si="5"/>
        <v>114.36694214876033</v>
      </c>
      <c r="C101" s="50">
        <f t="shared" si="6"/>
        <v>99.58542551129463</v>
      </c>
      <c r="D101" s="50">
        <f t="shared" si="7"/>
        <v>81.201016077568852</v>
      </c>
      <c r="E101" s="50"/>
      <c r="F101" s="50">
        <f t="shared" si="8"/>
        <v>61.355986467503229</v>
      </c>
      <c r="G101" s="8"/>
      <c r="M101" s="37"/>
      <c r="U101" s="37"/>
      <c r="AC101" s="37"/>
      <c r="AD101" s="37"/>
    </row>
    <row r="102" spans="1:30" x14ac:dyDescent="0.25">
      <c r="A102" s="55">
        <f t="shared" si="9"/>
        <v>40756</v>
      </c>
      <c r="B102" s="50">
        <f t="shared" si="5"/>
        <v>117.35537190082646</v>
      </c>
      <c r="C102" s="50">
        <f t="shared" si="6"/>
        <v>101.61151616596339</v>
      </c>
      <c r="D102" s="50">
        <f t="shared" si="7"/>
        <v>90.817612011193376</v>
      </c>
      <c r="E102" s="50"/>
      <c r="F102" s="50">
        <f t="shared" si="8"/>
        <v>66.036704394704017</v>
      </c>
      <c r="G102" s="8"/>
      <c r="M102" s="37"/>
      <c r="U102" s="37"/>
      <c r="AC102" s="37"/>
      <c r="AD102" s="37"/>
    </row>
    <row r="103" spans="1:30" x14ac:dyDescent="0.25">
      <c r="A103" s="55">
        <f t="shared" si="9"/>
        <v>40787</v>
      </c>
      <c r="B103" s="50">
        <f t="shared" si="5"/>
        <v>117.17685950413221</v>
      </c>
      <c r="C103" s="50">
        <f t="shared" si="6"/>
        <v>99.892408943820215</v>
      </c>
      <c r="D103" s="50">
        <f t="shared" si="7"/>
        <v>91.495513356670088</v>
      </c>
      <c r="E103" s="50"/>
      <c r="F103" s="50">
        <f t="shared" si="8"/>
        <v>63.785379800545151</v>
      </c>
      <c r="G103" s="8"/>
      <c r="M103" s="37"/>
      <c r="U103" s="37"/>
      <c r="AC103" s="37"/>
      <c r="AD103" s="37"/>
    </row>
    <row r="104" spans="1:30" x14ac:dyDescent="0.25">
      <c r="A104" s="55">
        <f t="shared" si="9"/>
        <v>40817</v>
      </c>
      <c r="B104" s="50">
        <f t="shared" si="5"/>
        <v>99.457851239669424</v>
      </c>
      <c r="C104" s="50">
        <f t="shared" si="6"/>
        <v>101.1817393604276</v>
      </c>
      <c r="D104" s="50">
        <f t="shared" si="7"/>
        <v>86.037710521152803</v>
      </c>
      <c r="E104" s="50"/>
      <c r="F104" s="50">
        <f t="shared" si="8"/>
        <v>58.353019662037639</v>
      </c>
      <c r="G104" s="8"/>
      <c r="M104" s="37"/>
      <c r="U104" s="37"/>
      <c r="AC104" s="37"/>
      <c r="AD104" s="37"/>
    </row>
    <row r="105" spans="1:30" x14ac:dyDescent="0.25">
      <c r="A105" s="55">
        <f t="shared" si="9"/>
        <v>40848</v>
      </c>
      <c r="B105" s="50">
        <f t="shared" si="5"/>
        <v>89.613223140495862</v>
      </c>
      <c r="C105" s="50">
        <f t="shared" si="6"/>
        <v>103.02363995558102</v>
      </c>
      <c r="D105" s="50">
        <f t="shared" si="7"/>
        <v>89.784496556281823</v>
      </c>
      <c r="E105" s="50"/>
      <c r="F105" s="50">
        <f t="shared" si="8"/>
        <v>56.736876563257141</v>
      </c>
      <c r="G105" s="8"/>
      <c r="M105" s="37"/>
      <c r="U105" s="37"/>
      <c r="AC105" s="37"/>
      <c r="AD105" s="37"/>
    </row>
    <row r="106" spans="1:30" x14ac:dyDescent="0.25">
      <c r="A106" s="55">
        <f t="shared" si="9"/>
        <v>40878</v>
      </c>
      <c r="B106" s="50">
        <f t="shared" si="5"/>
        <v>90.175206611570232</v>
      </c>
      <c r="C106" s="50">
        <f t="shared" si="6"/>
        <v>101.1817393604276</v>
      </c>
      <c r="D106" s="50">
        <f t="shared" si="7"/>
        <v>84.671581838646063</v>
      </c>
      <c r="E106" s="50"/>
      <c r="F106" s="50">
        <f t="shared" si="8"/>
        <v>54.318770622173318</v>
      </c>
      <c r="G106" s="8"/>
      <c r="M106" s="37"/>
      <c r="U106" s="37"/>
      <c r="AC106" s="37"/>
      <c r="AD106" s="37"/>
    </row>
    <row r="107" spans="1:30" x14ac:dyDescent="0.25">
      <c r="A107" s="55">
        <f t="shared" si="9"/>
        <v>40909</v>
      </c>
      <c r="B107" s="50">
        <f t="shared" si="5"/>
        <v>92.733884297520646</v>
      </c>
      <c r="C107" s="50">
        <f t="shared" si="6"/>
        <v>102.59386315004522</v>
      </c>
      <c r="D107" s="50">
        <f t="shared" si="7"/>
        <v>85.398531644001125</v>
      </c>
      <c r="E107" s="50"/>
      <c r="F107" s="50">
        <f t="shared" si="8"/>
        <v>55.502579176677834</v>
      </c>
      <c r="G107" s="8"/>
      <c r="M107" s="37"/>
      <c r="U107" s="37"/>
      <c r="AC107" s="37"/>
      <c r="AD107" s="37"/>
    </row>
    <row r="108" spans="1:30" x14ac:dyDescent="0.25">
      <c r="A108" s="55">
        <f t="shared" si="9"/>
        <v>40940</v>
      </c>
      <c r="B108" s="50">
        <f t="shared" si="5"/>
        <v>92.826446280991732</v>
      </c>
      <c r="C108" s="50">
        <f t="shared" si="6"/>
        <v>98.418888467697485</v>
      </c>
      <c r="D108" s="50">
        <f t="shared" si="7"/>
        <v>90.084982910483973</v>
      </c>
      <c r="E108" s="50"/>
      <c r="F108" s="50">
        <f t="shared" si="8"/>
        <v>56.084025053000317</v>
      </c>
      <c r="G108" s="8"/>
      <c r="M108" s="37"/>
      <c r="U108" s="37"/>
      <c r="AC108" s="37"/>
      <c r="AD108" s="37"/>
    </row>
    <row r="109" spans="1:30" x14ac:dyDescent="0.25">
      <c r="A109" s="55">
        <f t="shared" si="9"/>
        <v>40969</v>
      </c>
      <c r="B109" s="50">
        <f t="shared" si="5"/>
        <v>95.642975206611567</v>
      </c>
      <c r="C109" s="50">
        <f t="shared" si="6"/>
        <v>100.32218574935601</v>
      </c>
      <c r="D109" s="50">
        <f t="shared" si="7"/>
        <v>86.529227719091722</v>
      </c>
      <c r="E109" s="50"/>
      <c r="F109" s="50">
        <f t="shared" si="8"/>
        <v>57.316720660305286</v>
      </c>
      <c r="G109" s="8"/>
      <c r="M109" s="37"/>
      <c r="U109" s="37"/>
      <c r="AC109" s="37"/>
      <c r="AD109" s="37"/>
    </row>
    <row r="110" spans="1:30" x14ac:dyDescent="0.25">
      <c r="A110" s="55">
        <f t="shared" si="9"/>
        <v>41000</v>
      </c>
      <c r="B110" s="50">
        <f t="shared" si="5"/>
        <v>97.613223140495862</v>
      </c>
      <c r="C110" s="50">
        <f t="shared" si="6"/>
        <v>103.45341676111681</v>
      </c>
      <c r="D110" s="50">
        <f t="shared" si="7"/>
        <v>85.148126348832648</v>
      </c>
      <c r="E110" s="50"/>
      <c r="F110" s="50">
        <f t="shared" si="8"/>
        <v>53.772395774533599</v>
      </c>
      <c r="G110" s="8"/>
      <c r="M110" s="37"/>
      <c r="U110" s="37"/>
      <c r="AC110" s="37"/>
      <c r="AD110" s="37"/>
    </row>
    <row r="111" spans="1:30" x14ac:dyDescent="0.25">
      <c r="A111" s="55">
        <f t="shared" si="9"/>
        <v>41030</v>
      </c>
      <c r="B111" s="50">
        <f t="shared" si="5"/>
        <v>90.320661157024801</v>
      </c>
      <c r="C111" s="50">
        <f t="shared" si="6"/>
        <v>105.11112729675489</v>
      </c>
      <c r="D111" s="50">
        <f t="shared" si="7"/>
        <v>82.042068089588298</v>
      </c>
      <c r="E111" s="50"/>
      <c r="F111" s="50">
        <f t="shared" si="8"/>
        <v>53.37561056745276</v>
      </c>
      <c r="G111" s="8"/>
      <c r="M111" s="37"/>
      <c r="U111" s="37"/>
      <c r="AC111" s="37"/>
      <c r="AD111" s="37"/>
    </row>
    <row r="112" spans="1:30" x14ac:dyDescent="0.25">
      <c r="A112" s="55">
        <f t="shared" si="9"/>
        <v>41061</v>
      </c>
      <c r="B112" s="50">
        <f t="shared" si="5"/>
        <v>89.031404958677683</v>
      </c>
      <c r="C112" s="50">
        <f t="shared" si="6"/>
        <v>105.6023007887958</v>
      </c>
      <c r="D112" s="50">
        <f t="shared" si="7"/>
        <v>82.543911279080575</v>
      </c>
      <c r="E112" s="50"/>
      <c r="F112" s="50">
        <f t="shared" si="8"/>
        <v>55.764399834437086</v>
      </c>
      <c r="G112" s="8"/>
      <c r="M112" s="37"/>
      <c r="U112" s="37"/>
      <c r="AC112" s="37"/>
      <c r="AD112" s="37"/>
    </row>
    <row r="113" spans="1:30" x14ac:dyDescent="0.25">
      <c r="A113" s="55">
        <f t="shared" si="9"/>
        <v>41091</v>
      </c>
      <c r="B113" s="50">
        <f t="shared" si="5"/>
        <v>84.588429752066119</v>
      </c>
      <c r="C113" s="50">
        <f t="shared" si="6"/>
        <v>111.18939926076115</v>
      </c>
      <c r="D113" s="50">
        <f t="shared" si="7"/>
        <v>82.313125367863449</v>
      </c>
      <c r="E113" s="50"/>
      <c r="F113" s="50">
        <f t="shared" si="8"/>
        <v>69.796468009437092</v>
      </c>
      <c r="G113" s="8"/>
      <c r="M113" s="37"/>
      <c r="U113" s="37"/>
      <c r="AC113" s="37"/>
      <c r="AD113" s="37"/>
    </row>
    <row r="114" spans="1:30" x14ac:dyDescent="0.25">
      <c r="A114" s="55">
        <f t="shared" si="9"/>
        <v>41122</v>
      </c>
      <c r="B114" s="50">
        <f t="shared" si="5"/>
        <v>71.074380165289256</v>
      </c>
      <c r="C114" s="50">
        <f t="shared" si="6"/>
        <v>108.91772186007194</v>
      </c>
      <c r="D114" s="50">
        <f t="shared" si="7"/>
        <v>84.172836446619797</v>
      </c>
      <c r="E114" s="50"/>
      <c r="F114" s="50">
        <f t="shared" si="8"/>
        <v>70.546024608829356</v>
      </c>
      <c r="G114" s="8"/>
      <c r="M114" s="37"/>
      <c r="U114" s="37"/>
      <c r="AC114" s="37"/>
      <c r="AD114" s="37"/>
    </row>
    <row r="115" spans="1:30" x14ac:dyDescent="0.25">
      <c r="A115" s="55">
        <f t="shared" si="9"/>
        <v>41153</v>
      </c>
      <c r="B115" s="50">
        <f t="shared" si="5"/>
        <v>65.765289256198344</v>
      </c>
      <c r="C115" s="50">
        <f t="shared" si="6"/>
        <v>103.33062338810657</v>
      </c>
      <c r="D115" s="50">
        <f t="shared" si="7"/>
        <v>90.084466610906304</v>
      </c>
      <c r="E115" s="50"/>
      <c r="F115" s="50">
        <f t="shared" si="8"/>
        <v>71.357802409217015</v>
      </c>
      <c r="G115" s="8"/>
      <c r="M115" s="37"/>
      <c r="U115" s="37"/>
      <c r="AC115" s="37"/>
      <c r="AD115" s="37"/>
    </row>
    <row r="116" spans="1:30" x14ac:dyDescent="0.25">
      <c r="A116" s="55">
        <f t="shared" si="9"/>
        <v>41183</v>
      </c>
      <c r="B116" s="50">
        <f t="shared" si="5"/>
        <v>75.338842975206603</v>
      </c>
      <c r="C116" s="50">
        <f t="shared" si="6"/>
        <v>93.936930352824163</v>
      </c>
      <c r="D116" s="50">
        <f t="shared" si="7"/>
        <v>90.175851636153354</v>
      </c>
      <c r="E116" s="50"/>
      <c r="F116" s="50">
        <f t="shared" si="8"/>
        <v>72.321851678848333</v>
      </c>
      <c r="G116" s="8"/>
      <c r="M116" s="37"/>
      <c r="U116" s="37"/>
      <c r="AC116" s="37"/>
      <c r="AD116" s="37"/>
    </row>
    <row r="117" spans="1:30" x14ac:dyDescent="0.25">
      <c r="A117" s="55">
        <f t="shared" si="9"/>
        <v>41214</v>
      </c>
      <c r="B117" s="50">
        <f t="shared" si="5"/>
        <v>79.570247933884303</v>
      </c>
      <c r="C117" s="50">
        <f t="shared" si="6"/>
        <v>92.095029757670758</v>
      </c>
      <c r="D117" s="50">
        <f t="shared" si="7"/>
        <v>88.888200489452004</v>
      </c>
      <c r="E117" s="50"/>
      <c r="F117" s="50">
        <f t="shared" si="8"/>
        <v>72.852293530932016</v>
      </c>
      <c r="G117" s="8"/>
      <c r="M117" s="37"/>
      <c r="U117" s="37"/>
      <c r="AC117" s="37"/>
      <c r="AD117" s="37"/>
    </row>
    <row r="118" spans="1:30" x14ac:dyDescent="0.25">
      <c r="A118" s="55">
        <f t="shared" si="9"/>
        <v>41244</v>
      </c>
      <c r="B118" s="50">
        <f t="shared" si="5"/>
        <v>84.966023875114061</v>
      </c>
      <c r="C118" s="50">
        <f t="shared" si="6"/>
        <v>94.612293904380422</v>
      </c>
      <c r="D118" s="50">
        <f t="shared" si="7"/>
        <v>86.984190906931829</v>
      </c>
      <c r="E118" s="50"/>
      <c r="F118" s="50">
        <f t="shared" si="8"/>
        <v>70.255725024228724</v>
      </c>
      <c r="G118" s="8"/>
      <c r="M118" s="37"/>
      <c r="U118" s="37"/>
      <c r="AC118" s="37"/>
      <c r="AD118" s="37"/>
    </row>
    <row r="119" spans="1:30" x14ac:dyDescent="0.25">
      <c r="A119" s="55">
        <f t="shared" si="9"/>
        <v>41275</v>
      </c>
      <c r="B119" s="50">
        <f t="shared" si="5"/>
        <v>99.498121712998355</v>
      </c>
      <c r="C119" s="50">
        <f t="shared" si="6"/>
        <v>97.559334856625895</v>
      </c>
      <c r="D119" s="50">
        <f t="shared" si="7"/>
        <v>86.317432653209835</v>
      </c>
      <c r="E119" s="50"/>
      <c r="F119" s="50">
        <f t="shared" si="8"/>
        <v>67.733344189145541</v>
      </c>
      <c r="G119" s="8"/>
      <c r="M119" s="37"/>
      <c r="U119" s="37"/>
      <c r="AC119" s="37"/>
      <c r="AD119" s="37"/>
    </row>
    <row r="120" spans="1:30" x14ac:dyDescent="0.25">
      <c r="A120" s="55">
        <f t="shared" si="9"/>
        <v>41306</v>
      </c>
      <c r="B120" s="50">
        <f t="shared" si="5"/>
        <v>102.24058769513388</v>
      </c>
      <c r="C120" s="50">
        <f t="shared" si="6"/>
        <v>101.12034267392247</v>
      </c>
      <c r="D120" s="50">
        <f t="shared" si="7"/>
        <v>84.031370362339047</v>
      </c>
      <c r="E120" s="50"/>
      <c r="F120" s="50">
        <f t="shared" si="8"/>
        <v>64.394898966241314</v>
      </c>
      <c r="G120" s="8"/>
      <c r="M120" s="37"/>
      <c r="U120" s="37"/>
      <c r="AC120" s="37"/>
      <c r="AD120" s="37"/>
    </row>
    <row r="121" spans="1:30" x14ac:dyDescent="0.25">
      <c r="A121" s="55">
        <f t="shared" si="9"/>
        <v>41334</v>
      </c>
      <c r="B121" s="50">
        <f t="shared" si="5"/>
        <v>92.476033057851254</v>
      </c>
      <c r="C121" s="50">
        <f t="shared" si="6"/>
        <v>99.892408943820215</v>
      </c>
      <c r="D121" s="50">
        <f t="shared" si="7"/>
        <v>82.250972732990007</v>
      </c>
      <c r="E121" s="50"/>
      <c r="F121" s="50">
        <f t="shared" si="8"/>
        <v>62.540207175738971</v>
      </c>
      <c r="G121" s="8"/>
      <c r="M121" s="37"/>
      <c r="U121" s="37"/>
      <c r="AC121" s="37"/>
      <c r="AD121" s="37"/>
    </row>
    <row r="122" spans="1:30" x14ac:dyDescent="0.25">
      <c r="A122" s="55">
        <f t="shared" si="9"/>
        <v>41365</v>
      </c>
      <c r="B122" s="50">
        <f t="shared" si="5"/>
        <v>90.836964688204944</v>
      </c>
      <c r="C122" s="50">
        <f t="shared" si="6"/>
        <v>99.46263213828442</v>
      </c>
      <c r="D122" s="50">
        <f t="shared" si="7"/>
        <v>76.81800815377828</v>
      </c>
      <c r="E122" s="50"/>
      <c r="F122" s="50">
        <f t="shared" si="8"/>
        <v>62.243456489258598</v>
      </c>
      <c r="G122" s="8"/>
      <c r="M122" s="37"/>
      <c r="U122" s="37"/>
      <c r="AC122" s="37"/>
      <c r="AD122" s="37"/>
    </row>
    <row r="123" spans="1:30" x14ac:dyDescent="0.25">
      <c r="A123" s="55">
        <f t="shared" si="9"/>
        <v>41395</v>
      </c>
      <c r="B123" s="50">
        <f t="shared" si="5"/>
        <v>81.989767807947118</v>
      </c>
      <c r="C123" s="50">
        <f t="shared" si="6"/>
        <v>99.58542551129463</v>
      </c>
      <c r="D123" s="50">
        <f t="shared" si="7"/>
        <v>73.006152046185065</v>
      </c>
      <c r="E123" s="50"/>
      <c r="F123" s="50">
        <f t="shared" si="8"/>
        <v>64.543274309481518</v>
      </c>
      <c r="G123" s="8"/>
      <c r="M123" s="37"/>
      <c r="U123" s="37"/>
      <c r="AC123" s="37"/>
      <c r="AD123" s="37"/>
    </row>
    <row r="124" spans="1:30" x14ac:dyDescent="0.25">
      <c r="A124" s="55">
        <f t="shared" si="9"/>
        <v>41426</v>
      </c>
      <c r="B124" s="50">
        <f t="shared" si="5"/>
        <v>75.910743801652885</v>
      </c>
      <c r="C124" s="50">
        <f t="shared" si="6"/>
        <v>101.97989628499407</v>
      </c>
      <c r="D124" s="50">
        <f t="shared" si="7"/>
        <v>69.357103765889121</v>
      </c>
      <c r="E124" s="50"/>
      <c r="F124" s="50">
        <f t="shared" si="8"/>
        <v>63.282083891939912</v>
      </c>
      <c r="G124" s="8"/>
      <c r="M124" s="37"/>
      <c r="U124" s="37"/>
      <c r="AC124" s="37"/>
      <c r="AD124" s="37"/>
    </row>
    <row r="125" spans="1:30" x14ac:dyDescent="0.25">
      <c r="A125" s="55">
        <f t="shared" si="9"/>
        <v>41456</v>
      </c>
      <c r="B125" s="50">
        <f t="shared" si="5"/>
        <v>84.093424362201645</v>
      </c>
      <c r="C125" s="50">
        <f t="shared" si="6"/>
        <v>99.278442078769075</v>
      </c>
      <c r="D125" s="50">
        <f t="shared" si="7"/>
        <v>66.37111883016378</v>
      </c>
      <c r="E125" s="50"/>
      <c r="F125" s="50">
        <f t="shared" si="8"/>
        <v>61.501579773057671</v>
      </c>
      <c r="G125" s="8"/>
      <c r="M125" s="37"/>
      <c r="U125" s="37"/>
      <c r="AC125" s="37"/>
      <c r="AD125" s="37"/>
    </row>
    <row r="126" spans="1:30" x14ac:dyDescent="0.25">
      <c r="A126" s="55">
        <f t="shared" si="9"/>
        <v>41487</v>
      </c>
      <c r="B126" s="50">
        <f t="shared" si="5"/>
        <v>90.614876033057854</v>
      </c>
      <c r="C126" s="50">
        <f t="shared" si="6"/>
        <v>95.778830947977582</v>
      </c>
      <c r="D126" s="50">
        <f t="shared" si="7"/>
        <v>69.790372984202264</v>
      </c>
      <c r="E126" s="50"/>
      <c r="F126" s="50">
        <f t="shared" si="8"/>
        <v>61.649955116297846</v>
      </c>
      <c r="G126" s="8"/>
      <c r="M126" s="37"/>
      <c r="U126" s="37"/>
      <c r="AC126" s="37"/>
      <c r="AD126" s="37"/>
    </row>
    <row r="127" spans="1:30" x14ac:dyDescent="0.25">
      <c r="A127" s="55">
        <f t="shared" si="9"/>
        <v>41518</v>
      </c>
      <c r="B127" s="50">
        <f t="shared" si="5"/>
        <v>88.717827626915707</v>
      </c>
      <c r="C127" s="50">
        <f t="shared" si="6"/>
        <v>91.849443011650294</v>
      </c>
      <c r="D127" s="50">
        <f t="shared" si="7"/>
        <v>69.628161044164258</v>
      </c>
      <c r="E127" s="50"/>
      <c r="F127" s="50">
        <f t="shared" si="8"/>
        <v>62.087662378856415</v>
      </c>
      <c r="G127" s="8"/>
      <c r="M127" s="37"/>
      <c r="U127" s="37"/>
      <c r="AC127" s="37"/>
      <c r="AD127" s="37"/>
    </row>
    <row r="128" spans="1:30" x14ac:dyDescent="0.25">
      <c r="A128" s="55">
        <f t="shared" si="9"/>
        <v>41548</v>
      </c>
      <c r="B128" s="50">
        <f t="shared" si="5"/>
        <v>87.651389932383466</v>
      </c>
      <c r="C128" s="50">
        <f t="shared" si="6"/>
        <v>93.936930352824163</v>
      </c>
      <c r="D128" s="50">
        <f t="shared" si="7"/>
        <v>67.97496979647471</v>
      </c>
      <c r="E128" s="50"/>
      <c r="F128" s="50">
        <f t="shared" si="8"/>
        <v>65.758097432260541</v>
      </c>
      <c r="G128" s="8"/>
      <c r="M128" s="37"/>
      <c r="U128" s="37"/>
      <c r="AC128" s="37"/>
      <c r="AD128" s="37"/>
    </row>
    <row r="129" spans="1:30" x14ac:dyDescent="0.25">
      <c r="A129" s="55">
        <f t="shared" si="9"/>
        <v>41579</v>
      </c>
      <c r="B129" s="50">
        <f t="shared" si="5"/>
        <v>90.131444313262818</v>
      </c>
      <c r="C129" s="50">
        <f t="shared" si="6"/>
        <v>94.550897217875303</v>
      </c>
      <c r="D129" s="50">
        <f t="shared" si="7"/>
        <v>65.8725979162149</v>
      </c>
      <c r="E129" s="50"/>
      <c r="F129" s="50">
        <f t="shared" si="8"/>
        <v>61.934991959891384</v>
      </c>
      <c r="G129" s="8"/>
      <c r="M129" s="37"/>
      <c r="U129" s="37"/>
      <c r="AC129" s="37"/>
      <c r="AD129" s="37"/>
    </row>
    <row r="130" spans="1:30" x14ac:dyDescent="0.25">
      <c r="A130" s="55">
        <f t="shared" si="9"/>
        <v>41609</v>
      </c>
      <c r="B130" s="50">
        <f t="shared" si="5"/>
        <v>89.77882723337521</v>
      </c>
      <c r="C130" s="50">
        <f t="shared" si="6"/>
        <v>100.56777249537645</v>
      </c>
      <c r="D130" s="50">
        <f t="shared" si="7"/>
        <v>63.066608054371507</v>
      </c>
      <c r="E130" s="50"/>
      <c r="F130" s="50">
        <f t="shared" si="8"/>
        <v>58.867034243977145</v>
      </c>
      <c r="G130" s="8"/>
      <c r="M130" s="37"/>
      <c r="U130" s="37"/>
      <c r="AC130" s="37"/>
      <c r="AD130" s="37"/>
    </row>
    <row r="131" spans="1:30" x14ac:dyDescent="0.25">
      <c r="A131" s="55">
        <f t="shared" si="9"/>
        <v>41640</v>
      </c>
      <c r="B131" s="50">
        <f t="shared" si="5"/>
        <v>84.706776859504131</v>
      </c>
      <c r="C131" s="50">
        <f t="shared" si="6"/>
        <v>102.34827640402477</v>
      </c>
      <c r="D131" s="50">
        <f t="shared" si="7"/>
        <v>64.241607550365018</v>
      </c>
      <c r="E131" s="50"/>
      <c r="F131" s="50">
        <f t="shared" si="8"/>
        <v>55.640753715070254</v>
      </c>
      <c r="G131" s="8"/>
      <c r="M131" s="37"/>
      <c r="U131" s="37"/>
      <c r="AC131" s="37"/>
      <c r="AD131" s="37"/>
    </row>
    <row r="132" spans="1:30" x14ac:dyDescent="0.25">
      <c r="A132" s="55">
        <f t="shared" si="9"/>
        <v>41671</v>
      </c>
      <c r="B132" s="50">
        <f t="shared" si="5"/>
        <v>80.244628099173553</v>
      </c>
      <c r="C132" s="50">
        <f t="shared" si="6"/>
        <v>102.90084658257079</v>
      </c>
      <c r="D132" s="50">
        <f t="shared" si="7"/>
        <v>67.097260514440904</v>
      </c>
      <c r="E132" s="50"/>
      <c r="F132" s="50">
        <f t="shared" si="8"/>
        <v>58.979198937974473</v>
      </c>
      <c r="G132" s="8"/>
      <c r="M132" s="37"/>
      <c r="U132" s="37"/>
      <c r="AC132" s="37"/>
      <c r="AD132" s="37"/>
    </row>
    <row r="133" spans="1:30" x14ac:dyDescent="0.25">
      <c r="A133" s="55">
        <f t="shared" si="9"/>
        <v>41699</v>
      </c>
      <c r="B133" s="50">
        <f t="shared" si="5"/>
        <v>73.939173553719002</v>
      </c>
      <c r="C133" s="50">
        <f t="shared" si="6"/>
        <v>101.61151616596339</v>
      </c>
      <c r="D133" s="50">
        <f t="shared" si="7"/>
        <v>68.981753972925247</v>
      </c>
      <c r="E133" s="50"/>
      <c r="F133" s="50">
        <f t="shared" si="8"/>
        <v>65.359338697302547</v>
      </c>
      <c r="G133" s="8"/>
      <c r="M133" s="37"/>
      <c r="U133" s="37"/>
      <c r="AC133" s="37"/>
      <c r="AD133" s="37"/>
    </row>
    <row r="134" spans="1:30" x14ac:dyDescent="0.25">
      <c r="A134" s="55">
        <f t="shared" si="9"/>
        <v>41730</v>
      </c>
      <c r="B134" s="50">
        <f t="shared" si="5"/>
        <v>75.756033057851241</v>
      </c>
      <c r="C134" s="50">
        <f t="shared" si="6"/>
        <v>103.08503664208612</v>
      </c>
      <c r="D134" s="50">
        <f t="shared" si="7"/>
        <v>67.038918662164534</v>
      </c>
      <c r="E134" s="50"/>
      <c r="F134" s="50">
        <f t="shared" si="8"/>
        <v>65.581901712162818</v>
      </c>
      <c r="G134" s="8"/>
      <c r="M134" s="37"/>
      <c r="U134" s="37"/>
      <c r="AC134" s="37"/>
      <c r="AD134" s="37"/>
    </row>
    <row r="135" spans="1:30" x14ac:dyDescent="0.25">
      <c r="A135" s="55">
        <f t="shared" si="9"/>
        <v>41760</v>
      </c>
      <c r="B135" s="50">
        <f t="shared" si="5"/>
        <v>66.485950413223136</v>
      </c>
      <c r="C135" s="50">
        <f t="shared" si="6"/>
        <v>100.19939237634578</v>
      </c>
      <c r="D135" s="50">
        <f t="shared" si="7"/>
        <v>66.537591772249939</v>
      </c>
      <c r="E135" s="50"/>
      <c r="F135" s="50">
        <f t="shared" si="8"/>
        <v>67.584968845905351</v>
      </c>
      <c r="G135" s="8"/>
      <c r="M135" s="37"/>
      <c r="U135" s="37"/>
      <c r="AC135" s="37"/>
      <c r="AD135" s="37"/>
    </row>
    <row r="136" spans="1:30" x14ac:dyDescent="0.25">
      <c r="A136" s="55">
        <f t="shared" si="9"/>
        <v>41791</v>
      </c>
      <c r="B136" s="50">
        <f t="shared" si="5"/>
        <v>61.317685950413214</v>
      </c>
      <c r="C136" s="50">
        <f t="shared" si="6"/>
        <v>99.032855332748611</v>
      </c>
      <c r="D136" s="50">
        <f t="shared" si="7"/>
        <v>66.039878979378997</v>
      </c>
      <c r="E136" s="50"/>
      <c r="F136" s="50">
        <f t="shared" si="8"/>
        <v>61.872518131158138</v>
      </c>
      <c r="G136" s="8"/>
      <c r="M136" s="37"/>
      <c r="U136" s="37"/>
      <c r="AC136" s="37"/>
      <c r="AD136" s="37"/>
    </row>
    <row r="137" spans="1:30" x14ac:dyDescent="0.25">
      <c r="A137" s="55">
        <f t="shared" si="9"/>
        <v>41821</v>
      </c>
      <c r="B137" s="50">
        <f t="shared" si="5"/>
        <v>63.504132231404952</v>
      </c>
      <c r="C137" s="50">
        <f t="shared" si="6"/>
        <v>93.377156070475536</v>
      </c>
      <c r="D137" s="50">
        <f t="shared" si="7"/>
        <v>67.665706349452208</v>
      </c>
      <c r="E137" s="50"/>
      <c r="F137" s="50">
        <f t="shared" si="8"/>
        <v>56.605193446131487</v>
      </c>
      <c r="G137" s="8"/>
      <c r="M137" s="37"/>
      <c r="U137" s="37"/>
      <c r="AC137" s="37"/>
      <c r="AD137" s="37"/>
    </row>
    <row r="138" spans="1:30" x14ac:dyDescent="0.25">
      <c r="A138" s="55">
        <f t="shared" si="9"/>
        <v>41852</v>
      </c>
      <c r="B138" s="50">
        <f t="shared" si="5"/>
        <v>61.232396694214877</v>
      </c>
      <c r="C138" s="50">
        <f t="shared" si="6"/>
        <v>96.638384559049172</v>
      </c>
      <c r="D138" s="50">
        <f t="shared" si="7"/>
        <v>66.867507202379116</v>
      </c>
      <c r="E138" s="50"/>
      <c r="F138" s="50">
        <f t="shared" si="8"/>
        <v>53.192560551607173</v>
      </c>
      <c r="G138" s="8"/>
      <c r="M138" s="37"/>
      <c r="U138" s="37"/>
      <c r="AC138" s="37"/>
      <c r="AD138" s="37"/>
    </row>
    <row r="139" spans="1:30" x14ac:dyDescent="0.25">
      <c r="A139" s="55">
        <f t="shared" si="9"/>
        <v>41883</v>
      </c>
      <c r="B139" s="50">
        <f t="shared" si="5"/>
        <v>54.465815176561982</v>
      </c>
      <c r="C139" s="50">
        <f t="shared" si="6"/>
        <v>93.077376741752573</v>
      </c>
      <c r="D139" s="50">
        <f t="shared" si="7"/>
        <v>63.843024276406148</v>
      </c>
      <c r="E139" s="50"/>
      <c r="F139" s="50">
        <f t="shared" si="8"/>
        <v>49.186426284122113</v>
      </c>
      <c r="G139" s="8"/>
      <c r="M139" s="37"/>
      <c r="U139" s="37"/>
      <c r="AC139" s="37"/>
      <c r="AD139" s="37"/>
    </row>
    <row r="140" spans="1:30" x14ac:dyDescent="0.25">
      <c r="A140" s="55">
        <f t="shared" si="9"/>
        <v>41913</v>
      </c>
      <c r="B140" s="50">
        <f t="shared" si="5"/>
        <v>53.593388429752068</v>
      </c>
      <c r="C140" s="50">
        <f t="shared" si="6"/>
        <v>97.559334856625895</v>
      </c>
      <c r="D140" s="50">
        <f t="shared" si="7"/>
        <v>63.117107070206423</v>
      </c>
      <c r="E140" s="50"/>
      <c r="F140" s="50">
        <f t="shared" si="8"/>
        <v>49.557364642222588</v>
      </c>
      <c r="G140" s="8"/>
      <c r="M140" s="37"/>
      <c r="U140" s="37"/>
      <c r="AC140" s="37"/>
      <c r="AD140" s="37"/>
    </row>
    <row r="141" spans="1:30" x14ac:dyDescent="0.25">
      <c r="A141" s="55">
        <f t="shared" si="9"/>
        <v>41944</v>
      </c>
      <c r="B141" s="50">
        <f t="shared" si="5"/>
        <v>48.747107438016528</v>
      </c>
      <c r="C141" s="50">
        <f t="shared" si="6"/>
        <v>95.717434261472462</v>
      </c>
      <c r="D141" s="50">
        <f t="shared" si="7"/>
        <v>60.682238261929101</v>
      </c>
      <c r="E141" s="50"/>
      <c r="F141" s="50">
        <f t="shared" si="8"/>
        <v>52.228120820545954</v>
      </c>
      <c r="G141" s="8"/>
      <c r="M141" s="37"/>
      <c r="U141" s="37"/>
      <c r="AC141" s="37"/>
      <c r="AD141" s="37"/>
    </row>
    <row r="142" spans="1:30" x14ac:dyDescent="0.25">
      <c r="A142" s="55">
        <f t="shared" si="9"/>
        <v>41974</v>
      </c>
      <c r="B142" s="50">
        <f t="shared" ref="B142:B205" si="10">(B393/$B$481)*100</f>
        <v>45.216528925619834</v>
      </c>
      <c r="C142" s="50">
        <f t="shared" ref="C142:C205" si="11">(C393/$C$481)*100</f>
        <v>95.901624320987793</v>
      </c>
      <c r="D142" s="50">
        <f t="shared" ref="D142:D205" si="12">(D393/$D$481)*100</f>
        <v>61.98795989384881</v>
      </c>
      <c r="E142" s="50"/>
      <c r="F142" s="50">
        <f t="shared" ref="F142:F205" si="13">(F393/$F$481)*100</f>
        <v>54.453750969148764</v>
      </c>
      <c r="G142" s="8"/>
      <c r="M142" s="37"/>
      <c r="U142" s="37"/>
      <c r="AC142" s="37"/>
      <c r="AD142" s="37"/>
    </row>
    <row r="143" spans="1:30" x14ac:dyDescent="0.25">
      <c r="A143" s="55">
        <f t="shared" ref="A143:A206" si="14">A394</f>
        <v>42005</v>
      </c>
      <c r="B143" s="50">
        <f t="shared" si="10"/>
        <v>45.110743801652895</v>
      </c>
      <c r="C143" s="50">
        <f t="shared" si="11"/>
        <v>99.384891475412857</v>
      </c>
      <c r="D143" s="50">
        <f t="shared" si="12"/>
        <v>64.576169676693212</v>
      </c>
      <c r="E143" s="50"/>
      <c r="F143" s="50">
        <f t="shared" si="13"/>
        <v>50.15086601518334</v>
      </c>
      <c r="G143" s="8"/>
      <c r="M143" s="37"/>
      <c r="U143" s="37"/>
      <c r="AC143" s="37"/>
      <c r="AD143" s="37"/>
    </row>
    <row r="144" spans="1:30" x14ac:dyDescent="0.25">
      <c r="A144" s="55">
        <f t="shared" si="14"/>
        <v>42036</v>
      </c>
      <c r="B144" s="50">
        <f t="shared" si="10"/>
        <v>41.487603305785129</v>
      </c>
      <c r="C144" s="50">
        <f t="shared" si="11"/>
        <v>87.20683521269909</v>
      </c>
      <c r="D144" s="50">
        <f t="shared" si="12"/>
        <v>63.354088576355551</v>
      </c>
      <c r="E144" s="50"/>
      <c r="F144" s="50">
        <f t="shared" si="13"/>
        <v>47.851048194960427</v>
      </c>
      <c r="G144" s="8"/>
      <c r="M144" s="37"/>
      <c r="U144" s="37"/>
      <c r="AC144" s="37"/>
      <c r="AD144" s="37"/>
    </row>
    <row r="145" spans="1:30" x14ac:dyDescent="0.25">
      <c r="A145" s="55">
        <f t="shared" si="14"/>
        <v>42064</v>
      </c>
      <c r="B145" s="50">
        <f t="shared" si="10"/>
        <v>38.380165289256198</v>
      </c>
      <c r="C145" s="50">
        <f t="shared" si="11"/>
        <v>80.06937941726558</v>
      </c>
      <c r="D145" s="50">
        <f t="shared" si="12"/>
        <v>60.852617122559202</v>
      </c>
      <c r="E145" s="50"/>
      <c r="F145" s="50">
        <f t="shared" si="13"/>
        <v>46.589857777418835</v>
      </c>
      <c r="G145" s="8"/>
      <c r="M145" s="37"/>
      <c r="U145" s="37"/>
      <c r="AC145" s="37"/>
      <c r="AD145" s="37"/>
    </row>
    <row r="146" spans="1:30" x14ac:dyDescent="0.25">
      <c r="A146" s="55">
        <f t="shared" si="14"/>
        <v>42095</v>
      </c>
      <c r="B146" s="50">
        <f t="shared" si="10"/>
        <v>34.565289256198348</v>
      </c>
      <c r="C146" s="50">
        <f t="shared" si="11"/>
        <v>67.147465351533668</v>
      </c>
      <c r="D146" s="50">
        <f t="shared" si="12"/>
        <v>61.900705265223102</v>
      </c>
      <c r="E146" s="50"/>
      <c r="F146" s="50">
        <f t="shared" si="13"/>
        <v>45.106104345016959</v>
      </c>
      <c r="G146" s="8"/>
      <c r="M146" s="37"/>
      <c r="U146" s="37"/>
      <c r="AC146" s="37"/>
      <c r="AD146" s="37"/>
    </row>
    <row r="147" spans="1:30" x14ac:dyDescent="0.25">
      <c r="A147" s="55">
        <f t="shared" si="14"/>
        <v>42125</v>
      </c>
      <c r="B147" s="50">
        <f t="shared" si="10"/>
        <v>39.867768595041319</v>
      </c>
      <c r="C147" s="50">
        <f t="shared" si="11"/>
        <v>57.325473229067235</v>
      </c>
      <c r="D147" s="50">
        <f t="shared" si="12"/>
        <v>61.885216277893093</v>
      </c>
      <c r="E147" s="50"/>
      <c r="F147" s="50">
        <f t="shared" si="13"/>
        <v>43.4739755693749</v>
      </c>
      <c r="G147" s="8"/>
      <c r="M147" s="37"/>
      <c r="U147" s="37"/>
      <c r="AC147" s="37"/>
      <c r="AD147" s="37"/>
    </row>
    <row r="148" spans="1:30" x14ac:dyDescent="0.25">
      <c r="A148" s="55">
        <f t="shared" si="14"/>
        <v>42156</v>
      </c>
      <c r="B148" s="50">
        <f t="shared" si="10"/>
        <v>41.408264462809917</v>
      </c>
      <c r="C148" s="50">
        <f t="shared" si="11"/>
        <v>56.418164984764239</v>
      </c>
      <c r="D148" s="50">
        <f t="shared" si="12"/>
        <v>61.000795101349617</v>
      </c>
      <c r="E148" s="50"/>
      <c r="F148" s="50">
        <f t="shared" si="13"/>
        <v>42.361160495073499</v>
      </c>
      <c r="G148" s="8"/>
      <c r="M148" s="37"/>
      <c r="U148" s="37"/>
      <c r="AC148" s="37"/>
      <c r="AD148" s="37"/>
    </row>
    <row r="149" spans="1:30" x14ac:dyDescent="0.25">
      <c r="A149" s="55">
        <f t="shared" si="14"/>
        <v>42186</v>
      </c>
      <c r="B149" s="50">
        <f t="shared" si="10"/>
        <v>34.638016528925618</v>
      </c>
      <c r="C149" s="50">
        <f t="shared" si="11"/>
        <v>58.296665015900942</v>
      </c>
      <c r="D149" s="50">
        <f t="shared" si="12"/>
        <v>58.254597647739125</v>
      </c>
      <c r="E149" s="50"/>
      <c r="F149" s="50">
        <f t="shared" si="13"/>
        <v>39.838779659990308</v>
      </c>
      <c r="G149" s="8"/>
      <c r="M149" s="37"/>
      <c r="U149" s="37"/>
      <c r="AC149" s="37"/>
      <c r="AD149" s="37"/>
    </row>
    <row r="150" spans="1:30" x14ac:dyDescent="0.25">
      <c r="A150" s="55">
        <f t="shared" si="14"/>
        <v>42217</v>
      </c>
      <c r="B150" s="50">
        <f t="shared" si="10"/>
        <v>37.150413223140497</v>
      </c>
      <c r="C150" s="50">
        <f t="shared" si="11"/>
        <v>60.266003026423384</v>
      </c>
      <c r="D150" s="50">
        <f t="shared" si="12"/>
        <v>57.718678686120839</v>
      </c>
      <c r="E150" s="50"/>
      <c r="F150" s="50">
        <f t="shared" si="13"/>
        <v>36.277771422225818</v>
      </c>
      <c r="G150" s="8"/>
      <c r="M150" s="37"/>
      <c r="U150" s="37"/>
      <c r="AC150" s="37"/>
      <c r="AD150" s="37"/>
    </row>
    <row r="151" spans="1:30" x14ac:dyDescent="0.25">
      <c r="A151" s="55">
        <f t="shared" si="14"/>
        <v>42248</v>
      </c>
      <c r="B151" s="50">
        <f t="shared" si="10"/>
        <v>37.652892561983478</v>
      </c>
      <c r="C151" s="50">
        <f t="shared" si="11"/>
        <v>63.28122064711286</v>
      </c>
      <c r="D151" s="50">
        <f t="shared" si="12"/>
        <v>58.071827597245033</v>
      </c>
      <c r="E151" s="50"/>
      <c r="F151" s="50">
        <f t="shared" si="13"/>
        <v>34.86820566144403</v>
      </c>
      <c r="G151" s="8"/>
      <c r="M151" s="37"/>
      <c r="U151" s="37"/>
      <c r="AC151" s="37"/>
      <c r="AD151" s="37"/>
    </row>
    <row r="152" spans="1:30" x14ac:dyDescent="0.25">
      <c r="A152" s="55">
        <f t="shared" si="14"/>
        <v>42278</v>
      </c>
      <c r="B152" s="50">
        <f t="shared" si="10"/>
        <v>35.120661157024792</v>
      </c>
      <c r="C152" s="50">
        <f t="shared" si="11"/>
        <v>62.056251525273943</v>
      </c>
      <c r="D152" s="50">
        <f t="shared" si="12"/>
        <v>59.85202854104066</v>
      </c>
      <c r="E152" s="50"/>
      <c r="F152" s="50">
        <f t="shared" si="13"/>
        <v>34.871173168308836</v>
      </c>
      <c r="G152" s="8"/>
      <c r="M152" s="37"/>
      <c r="U152" s="37"/>
      <c r="AC152" s="37"/>
      <c r="AD152" s="37"/>
    </row>
    <row r="153" spans="1:30" x14ac:dyDescent="0.25">
      <c r="A153" s="55">
        <f t="shared" si="14"/>
        <v>42309</v>
      </c>
      <c r="B153" s="50">
        <f t="shared" si="10"/>
        <v>30.981818181818184</v>
      </c>
      <c r="C153" s="50">
        <f t="shared" si="11"/>
        <v>58.422544526512553</v>
      </c>
      <c r="D153" s="50">
        <f t="shared" si="12"/>
        <v>56.092851316047629</v>
      </c>
      <c r="E153" s="50"/>
      <c r="F153" s="50">
        <f t="shared" si="13"/>
        <v>35.758457720885161</v>
      </c>
      <c r="G153" s="8"/>
      <c r="M153" s="37"/>
      <c r="U153" s="37"/>
      <c r="AC153" s="37"/>
      <c r="AD153" s="37"/>
    </row>
    <row r="154" spans="1:30" x14ac:dyDescent="0.25">
      <c r="A154" s="55">
        <f t="shared" si="14"/>
        <v>42339</v>
      </c>
      <c r="B154" s="50">
        <f t="shared" si="10"/>
        <v>26.776859504132233</v>
      </c>
      <c r="C154" s="50">
        <f t="shared" si="11"/>
        <v>55.749396515157471</v>
      </c>
      <c r="D154" s="50">
        <f t="shared" si="12"/>
        <v>55.540410767943996</v>
      </c>
      <c r="E154" s="50"/>
      <c r="F154" s="50">
        <f t="shared" si="13"/>
        <v>38.206650884348257</v>
      </c>
      <c r="G154" s="8"/>
      <c r="M154" s="37"/>
      <c r="U154" s="37"/>
      <c r="AC154" s="37"/>
      <c r="AD154" s="37"/>
    </row>
    <row r="155" spans="1:30" x14ac:dyDescent="0.25">
      <c r="A155" s="55">
        <f t="shared" si="14"/>
        <v>42370</v>
      </c>
      <c r="B155" s="50">
        <f t="shared" si="10"/>
        <v>27.689256198347106</v>
      </c>
      <c r="C155" s="50">
        <f t="shared" si="11"/>
        <v>51.587351441818882</v>
      </c>
      <c r="D155" s="50">
        <f t="shared" si="12"/>
        <v>56.685046931631625</v>
      </c>
      <c r="E155" s="50"/>
      <c r="F155" s="50">
        <f t="shared" si="13"/>
        <v>39.022715272169279</v>
      </c>
      <c r="G155" s="8"/>
      <c r="M155" s="37"/>
      <c r="U155" s="37"/>
      <c r="AC155" s="37"/>
      <c r="AD155" s="37"/>
    </row>
    <row r="156" spans="1:30" x14ac:dyDescent="0.25">
      <c r="A156" s="55">
        <f t="shared" si="14"/>
        <v>42401</v>
      </c>
      <c r="B156" s="50">
        <f t="shared" si="10"/>
        <v>30.96198347107438</v>
      </c>
      <c r="C156" s="50">
        <f t="shared" si="11"/>
        <v>52.566971964885454</v>
      </c>
      <c r="D156" s="50">
        <f t="shared" si="12"/>
        <v>61.930134341150108</v>
      </c>
      <c r="E156" s="50"/>
      <c r="F156" s="50">
        <f t="shared" si="13"/>
        <v>37.761524854627687</v>
      </c>
      <c r="G156" s="8"/>
      <c r="M156" s="37"/>
      <c r="U156" s="37"/>
      <c r="AC156" s="37"/>
      <c r="AD156" s="37"/>
    </row>
    <row r="157" spans="1:30" x14ac:dyDescent="0.25">
      <c r="A157" s="55">
        <f t="shared" si="14"/>
        <v>42430</v>
      </c>
      <c r="B157" s="50">
        <f t="shared" si="10"/>
        <v>37.15702479338843</v>
      </c>
      <c r="C157" s="50">
        <f t="shared" si="11"/>
        <v>47.500762755473872</v>
      </c>
      <c r="D157" s="50">
        <f t="shared" si="12"/>
        <v>64.286525613622061</v>
      </c>
      <c r="E157" s="50"/>
      <c r="F157" s="50">
        <f t="shared" si="13"/>
        <v>38.577589242448717</v>
      </c>
      <c r="G157" s="8"/>
      <c r="M157" s="37"/>
      <c r="U157" s="37"/>
      <c r="AC157" s="37"/>
      <c r="AD157" s="37"/>
    </row>
    <row r="158" spans="1:30" x14ac:dyDescent="0.25">
      <c r="A158" s="55">
        <f t="shared" si="14"/>
        <v>42461</v>
      </c>
      <c r="B158" s="50">
        <f t="shared" si="10"/>
        <v>40.277685950413222</v>
      </c>
      <c r="C158" s="50">
        <f t="shared" si="11"/>
        <v>41.903113071006572</v>
      </c>
      <c r="D158" s="50">
        <f t="shared" si="12"/>
        <v>64.137831335253964</v>
      </c>
      <c r="E158" s="50"/>
      <c r="F158" s="50">
        <f t="shared" si="13"/>
        <v>37.835712526247782</v>
      </c>
      <c r="G158" s="8"/>
      <c r="M158" s="37"/>
      <c r="U158" s="37"/>
      <c r="AC158" s="37"/>
      <c r="AD158" s="37"/>
    </row>
    <row r="159" spans="1:30" x14ac:dyDescent="0.25">
      <c r="A159" s="55">
        <f t="shared" si="14"/>
        <v>42491</v>
      </c>
      <c r="B159" s="50">
        <f t="shared" si="10"/>
        <v>36.449586776859505</v>
      </c>
      <c r="C159" s="50">
        <f t="shared" si="11"/>
        <v>38.488922798162442</v>
      </c>
      <c r="D159" s="50">
        <f t="shared" si="12"/>
        <v>65.102795245913498</v>
      </c>
      <c r="E159" s="50"/>
      <c r="F159" s="50">
        <f t="shared" si="13"/>
        <v>34.71983031820384</v>
      </c>
      <c r="G159" s="8"/>
      <c r="M159" s="37"/>
      <c r="U159" s="37"/>
      <c r="AC159" s="37"/>
      <c r="AD159" s="37"/>
    </row>
    <row r="160" spans="1:30" x14ac:dyDescent="0.25">
      <c r="A160" s="55">
        <f t="shared" si="14"/>
        <v>42522</v>
      </c>
      <c r="B160" s="50">
        <f t="shared" si="10"/>
        <v>34.36694214876033</v>
      </c>
      <c r="C160" s="50">
        <f t="shared" si="11"/>
        <v>39.304937947124863</v>
      </c>
      <c r="D160" s="50">
        <f t="shared" si="12"/>
        <v>65.900478093408935</v>
      </c>
      <c r="E160" s="50"/>
      <c r="F160" s="50">
        <f t="shared" si="13"/>
        <v>34.942393333064125</v>
      </c>
      <c r="G160" s="8"/>
      <c r="M160" s="37"/>
      <c r="U160" s="37"/>
      <c r="AC160" s="37"/>
      <c r="AD160" s="37"/>
    </row>
    <row r="161" spans="1:30" x14ac:dyDescent="0.25">
      <c r="A161" s="55">
        <f t="shared" si="14"/>
        <v>42552</v>
      </c>
      <c r="B161" s="50">
        <f t="shared" si="10"/>
        <v>37.857851239669422</v>
      </c>
      <c r="C161" s="50">
        <f t="shared" si="11"/>
        <v>41.486469525078782</v>
      </c>
      <c r="D161" s="50">
        <f t="shared" si="12"/>
        <v>69.011699348429943</v>
      </c>
      <c r="E161" s="50"/>
      <c r="F161" s="50">
        <f t="shared" si="13"/>
        <v>30.639508379098697</v>
      </c>
      <c r="G161" s="8"/>
      <c r="M161" s="37"/>
      <c r="U161" s="37"/>
      <c r="AC161" s="37"/>
      <c r="AD161" s="37"/>
    </row>
    <row r="162" spans="1:30" x14ac:dyDescent="0.25">
      <c r="A162" s="55">
        <f t="shared" si="14"/>
        <v>42583</v>
      </c>
      <c r="B162" s="50">
        <f t="shared" si="10"/>
        <v>40.257851239669421</v>
      </c>
      <c r="C162" s="50">
        <f t="shared" si="11"/>
        <v>43.82909740944779</v>
      </c>
      <c r="D162" s="50">
        <f t="shared" si="12"/>
        <v>69.192920500191036</v>
      </c>
      <c r="E162" s="50"/>
      <c r="F162" s="50">
        <f t="shared" si="13"/>
        <v>30.12019467775804</v>
      </c>
      <c r="G162" s="8"/>
      <c r="M162" s="37"/>
      <c r="U162" s="37"/>
      <c r="AC162" s="37"/>
      <c r="AD162" s="37"/>
    </row>
    <row r="163" spans="1:30" x14ac:dyDescent="0.25">
      <c r="A163" s="55">
        <f t="shared" si="14"/>
        <v>42614</v>
      </c>
      <c r="B163" s="50">
        <f t="shared" si="10"/>
        <v>38.208264462809915</v>
      </c>
      <c r="C163" s="50">
        <f t="shared" si="11"/>
        <v>46.291830104451442</v>
      </c>
      <c r="D163" s="50">
        <f t="shared" si="12"/>
        <v>68.492818272874658</v>
      </c>
      <c r="E163" s="50"/>
      <c r="F163" s="50">
        <f t="shared" si="13"/>
        <v>30.416945364238412</v>
      </c>
      <c r="G163" s="8"/>
      <c r="M163" s="37"/>
      <c r="U163" s="37"/>
      <c r="AC163" s="37"/>
      <c r="AD163" s="37"/>
    </row>
    <row r="164" spans="1:30" x14ac:dyDescent="0.25">
      <c r="A164" s="55">
        <f t="shared" si="14"/>
        <v>42644</v>
      </c>
      <c r="B164" s="50">
        <f t="shared" si="10"/>
        <v>39.067768595041322</v>
      </c>
      <c r="C164" s="50">
        <f t="shared" si="11"/>
        <v>46.986065433051792</v>
      </c>
      <c r="D164" s="50">
        <f t="shared" si="12"/>
        <v>65.39192300940698</v>
      </c>
      <c r="E164" s="50"/>
      <c r="F164" s="50">
        <f t="shared" si="13"/>
        <v>30.639508379098697</v>
      </c>
      <c r="G164" s="8"/>
      <c r="M164" s="37"/>
      <c r="U164" s="37"/>
      <c r="AC164" s="37"/>
      <c r="AD164" s="37"/>
    </row>
    <row r="165" spans="1:30" x14ac:dyDescent="0.25">
      <c r="A165" s="55">
        <f t="shared" si="14"/>
        <v>42675</v>
      </c>
      <c r="B165" s="50">
        <f t="shared" si="10"/>
        <v>48.330578512396691</v>
      </c>
      <c r="C165" s="50">
        <f t="shared" si="11"/>
        <v>46.615979136634159</v>
      </c>
      <c r="D165" s="50">
        <f t="shared" si="12"/>
        <v>63.935958200386189</v>
      </c>
      <c r="E165" s="50"/>
      <c r="F165" s="50">
        <f t="shared" si="13"/>
        <v>30.416945364238412</v>
      </c>
      <c r="G165" s="8"/>
      <c r="M165" s="37"/>
      <c r="U165" s="37"/>
      <c r="AC165" s="37"/>
      <c r="AD165" s="37"/>
    </row>
    <row r="166" spans="1:30" x14ac:dyDescent="0.25">
      <c r="A166" s="55">
        <f t="shared" si="14"/>
        <v>42705</v>
      </c>
      <c r="B166" s="50">
        <f t="shared" si="10"/>
        <v>52.905785123966943</v>
      </c>
      <c r="C166" s="50">
        <f t="shared" si="11"/>
        <v>46.610854971204532</v>
      </c>
      <c r="D166" s="50">
        <f t="shared" si="12"/>
        <v>59.754447920861594</v>
      </c>
      <c r="E166" s="50"/>
      <c r="F166" s="50">
        <f t="shared" si="13"/>
        <v>28.636441245356163</v>
      </c>
      <c r="G166" s="8"/>
      <c r="M166" s="37"/>
      <c r="U166" s="37"/>
      <c r="AC166" s="37"/>
      <c r="AD166" s="37"/>
    </row>
    <row r="167" spans="1:30" x14ac:dyDescent="0.25">
      <c r="A167" s="55">
        <f t="shared" si="14"/>
        <v>42736</v>
      </c>
      <c r="B167" s="50">
        <f t="shared" si="10"/>
        <v>53.163636363636357</v>
      </c>
      <c r="C167" s="50">
        <f t="shared" si="11"/>
        <v>49.376915119206359</v>
      </c>
      <c r="D167" s="50">
        <f t="shared" si="12"/>
        <v>61.54807265367657</v>
      </c>
      <c r="E167" s="50"/>
      <c r="F167" s="50">
        <f t="shared" si="13"/>
        <v>30.936259065579069</v>
      </c>
      <c r="G167" s="8"/>
      <c r="M167" s="37"/>
      <c r="U167" s="37"/>
      <c r="AC167" s="37"/>
      <c r="AD167" s="37"/>
    </row>
    <row r="168" spans="1:30" x14ac:dyDescent="0.25">
      <c r="A168" s="55">
        <f t="shared" si="14"/>
        <v>42767</v>
      </c>
      <c r="B168" s="50">
        <f t="shared" si="10"/>
        <v>59.133884297520659</v>
      </c>
      <c r="C168" s="50">
        <f t="shared" si="11"/>
        <v>51.665233815180699</v>
      </c>
      <c r="D168" s="50">
        <f t="shared" si="12"/>
        <v>63.721693875654417</v>
      </c>
      <c r="E168" s="50"/>
      <c r="F168" s="50">
        <f t="shared" si="13"/>
        <v>31.30719742367954</v>
      </c>
      <c r="G168" s="8"/>
      <c r="M168" s="37"/>
      <c r="U168" s="37"/>
      <c r="AC168" s="37"/>
      <c r="AD168" s="37"/>
    </row>
    <row r="169" spans="1:30" x14ac:dyDescent="0.25">
      <c r="A169" s="55">
        <f t="shared" si="14"/>
        <v>42795</v>
      </c>
      <c r="B169" s="50">
        <f t="shared" si="10"/>
        <v>57.950413223140494</v>
      </c>
      <c r="C169" s="50">
        <f t="shared" si="11"/>
        <v>50.627603692699374</v>
      </c>
      <c r="D169" s="50">
        <f t="shared" si="12"/>
        <v>63.578162593063006</v>
      </c>
      <c r="E169" s="50"/>
      <c r="F169" s="50">
        <f t="shared" si="13"/>
        <v>31.158822080439354</v>
      </c>
      <c r="G169" s="8"/>
      <c r="M169" s="37"/>
      <c r="U169" s="37"/>
      <c r="AC169" s="37"/>
      <c r="AD169" s="37"/>
    </row>
    <row r="170" spans="1:30" x14ac:dyDescent="0.25">
      <c r="A170" s="55">
        <f t="shared" si="14"/>
        <v>42826</v>
      </c>
      <c r="B170" s="50">
        <f t="shared" si="10"/>
        <v>46.426446280991733</v>
      </c>
      <c r="C170" s="50">
        <f t="shared" si="11"/>
        <v>53.80264549887854</v>
      </c>
      <c r="D170" s="50">
        <f t="shared" si="12"/>
        <v>65.408960895469988</v>
      </c>
      <c r="E170" s="50"/>
      <c r="F170" s="50">
        <f t="shared" si="13"/>
        <v>33.532827572282351</v>
      </c>
      <c r="G170" s="8"/>
      <c r="M170" s="37"/>
      <c r="U170" s="37"/>
      <c r="AC170" s="37"/>
      <c r="AD170" s="37"/>
    </row>
    <row r="171" spans="1:30" x14ac:dyDescent="0.25">
      <c r="A171" s="55">
        <f t="shared" si="14"/>
        <v>42856</v>
      </c>
      <c r="B171" s="50">
        <f t="shared" si="10"/>
        <v>41.276033057851244</v>
      </c>
      <c r="C171" s="50">
        <f t="shared" si="11"/>
        <v>55.851390092957296</v>
      </c>
      <c r="D171" s="50">
        <f t="shared" si="12"/>
        <v>64.332992575612067</v>
      </c>
      <c r="E171" s="50"/>
      <c r="F171" s="50">
        <f t="shared" si="13"/>
        <v>36.426146765466008</v>
      </c>
      <c r="G171" s="8"/>
      <c r="M171" s="37"/>
      <c r="U171" s="37"/>
      <c r="AC171" s="37"/>
      <c r="AD171" s="37"/>
    </row>
    <row r="172" spans="1:30" x14ac:dyDescent="0.25">
      <c r="A172" s="55">
        <f t="shared" si="14"/>
        <v>42887</v>
      </c>
      <c r="B172" s="50">
        <f t="shared" si="10"/>
        <v>38.003305785123963</v>
      </c>
      <c r="C172" s="50">
        <f t="shared" si="11"/>
        <v>54.536894305539818</v>
      </c>
      <c r="D172" s="50">
        <f t="shared" si="12"/>
        <v>65.067170575054462</v>
      </c>
      <c r="E172" s="50"/>
      <c r="F172" s="50">
        <f t="shared" si="13"/>
        <v>38.280838555968344</v>
      </c>
      <c r="G172" s="8"/>
      <c r="M172" s="37"/>
      <c r="U172" s="37"/>
      <c r="AC172" s="37"/>
      <c r="AD172" s="37"/>
    </row>
    <row r="173" spans="1:30" x14ac:dyDescent="0.25">
      <c r="A173" s="55">
        <f t="shared" si="14"/>
        <v>42917</v>
      </c>
      <c r="B173" s="50">
        <f t="shared" si="10"/>
        <v>44.78677685950413</v>
      </c>
      <c r="C173" s="50">
        <f t="shared" si="11"/>
        <v>54.388146236278523</v>
      </c>
      <c r="D173" s="50">
        <f t="shared" si="12"/>
        <v>63.857996964158481</v>
      </c>
      <c r="E173" s="50"/>
      <c r="F173" s="50">
        <f t="shared" si="13"/>
        <v>40.877407062671622</v>
      </c>
      <c r="G173" s="8"/>
      <c r="M173" s="37"/>
      <c r="U173" s="37"/>
      <c r="AC173" s="37"/>
      <c r="AD173" s="37"/>
    </row>
    <row r="174" spans="1:30" x14ac:dyDescent="0.25">
      <c r="A174" s="55">
        <f t="shared" si="14"/>
        <v>42948</v>
      </c>
      <c r="B174" s="50">
        <f t="shared" si="10"/>
        <v>50.294214876033053</v>
      </c>
      <c r="C174" s="50">
        <f t="shared" si="11"/>
        <v>54.737696481626429</v>
      </c>
      <c r="D174" s="50">
        <f t="shared" si="12"/>
        <v>66.243301012979771</v>
      </c>
      <c r="E174" s="50"/>
      <c r="F174" s="50">
        <f t="shared" si="13"/>
        <v>34.571454974963657</v>
      </c>
      <c r="G174" s="8"/>
      <c r="M174" s="37"/>
      <c r="U174" s="37"/>
      <c r="AC174" s="37"/>
      <c r="AD174" s="37"/>
    </row>
    <row r="175" spans="1:30" x14ac:dyDescent="0.25">
      <c r="A175" s="55">
        <f t="shared" si="14"/>
        <v>42979</v>
      </c>
      <c r="B175" s="50">
        <f t="shared" si="10"/>
        <v>47.292561983471074</v>
      </c>
      <c r="C175" s="50">
        <f t="shared" si="11"/>
        <v>53.059200655131178</v>
      </c>
      <c r="D175" s="50">
        <f t="shared" si="12"/>
        <v>67.845378602480295</v>
      </c>
      <c r="E175" s="50"/>
      <c r="F175" s="50">
        <f t="shared" si="13"/>
        <v>36.055208407365534</v>
      </c>
      <c r="G175" s="8"/>
      <c r="M175" s="37"/>
      <c r="U175" s="37"/>
      <c r="AC175" s="37"/>
      <c r="AD175" s="37"/>
    </row>
    <row r="176" spans="1:30" x14ac:dyDescent="0.25">
      <c r="A176" s="55">
        <f t="shared" si="14"/>
        <v>43009</v>
      </c>
      <c r="B176" s="50">
        <f t="shared" si="10"/>
        <v>40.766942148760329</v>
      </c>
      <c r="C176" s="50">
        <f t="shared" si="11"/>
        <v>51.044584394417527</v>
      </c>
      <c r="D176" s="50">
        <f t="shared" si="12"/>
        <v>66.06104726206334</v>
      </c>
      <c r="E176" s="50"/>
      <c r="F176" s="50">
        <f t="shared" si="13"/>
        <v>35.461707034404782</v>
      </c>
      <c r="G176" s="8"/>
      <c r="M176" s="37"/>
      <c r="U176" s="37"/>
      <c r="AC176" s="37"/>
      <c r="AD176" s="37"/>
    </row>
    <row r="177" spans="1:30" x14ac:dyDescent="0.25">
      <c r="A177" s="55">
        <f t="shared" si="14"/>
        <v>43040</v>
      </c>
      <c r="B177" s="50">
        <f t="shared" si="10"/>
        <v>42.472727272727269</v>
      </c>
      <c r="C177" s="50">
        <f t="shared" si="11"/>
        <v>51.884287129407056</v>
      </c>
      <c r="D177" s="50">
        <f t="shared" si="12"/>
        <v>66.184442861125746</v>
      </c>
      <c r="E177" s="50"/>
      <c r="F177" s="50">
        <f t="shared" si="13"/>
        <v>36.277771422225818</v>
      </c>
      <c r="G177" s="8"/>
      <c r="M177" s="37"/>
      <c r="U177" s="37"/>
      <c r="AC177" s="37"/>
      <c r="AD177" s="37"/>
    </row>
    <row r="178" spans="1:30" x14ac:dyDescent="0.25">
      <c r="A178" s="55">
        <f t="shared" si="14"/>
        <v>43070</v>
      </c>
      <c r="B178" s="50">
        <f t="shared" si="10"/>
        <v>47.768595041322314</v>
      </c>
      <c r="C178" s="50">
        <f t="shared" si="11"/>
        <v>53.090413609201278</v>
      </c>
      <c r="D178" s="50">
        <f t="shared" si="12"/>
        <v>65.283500098096923</v>
      </c>
      <c r="E178" s="50"/>
      <c r="F178" s="50">
        <f t="shared" si="13"/>
        <v>37.168023481666943</v>
      </c>
      <c r="G178" s="8"/>
      <c r="M178" s="37"/>
      <c r="U178" s="37"/>
      <c r="AC178" s="37"/>
      <c r="AD178" s="37"/>
    </row>
    <row r="179" spans="1:30" x14ac:dyDescent="0.25">
      <c r="A179" s="55">
        <f t="shared" si="14"/>
        <v>43101</v>
      </c>
      <c r="B179" s="50">
        <f t="shared" si="10"/>
        <v>50.472727272727283</v>
      </c>
      <c r="C179" s="50">
        <f t="shared" si="11"/>
        <v>57.359632577091311</v>
      </c>
      <c r="D179" s="50">
        <f t="shared" si="12"/>
        <v>68.734962774800451</v>
      </c>
      <c r="E179" s="50"/>
      <c r="F179" s="50">
        <f t="shared" si="13"/>
        <v>38.800152257309001</v>
      </c>
      <c r="G179" s="8"/>
      <c r="M179" s="37"/>
      <c r="U179" s="37"/>
      <c r="AC179" s="37"/>
      <c r="AD179" s="37"/>
    </row>
    <row r="180" spans="1:30" x14ac:dyDescent="0.25">
      <c r="A180" s="55">
        <f t="shared" si="14"/>
        <v>43132</v>
      </c>
      <c r="B180" s="50">
        <f t="shared" si="10"/>
        <v>51.21322314049587</v>
      </c>
      <c r="C180" s="50">
        <f t="shared" si="11"/>
        <v>60.326499958179234</v>
      </c>
      <c r="D180" s="50">
        <f t="shared" si="12"/>
        <v>68.705533698873438</v>
      </c>
      <c r="E180" s="50"/>
      <c r="F180" s="50">
        <f t="shared" si="13"/>
        <v>38.800152257309001</v>
      </c>
      <c r="G180" s="8"/>
      <c r="M180" s="37"/>
      <c r="U180" s="37"/>
      <c r="AC180" s="37"/>
      <c r="AD180" s="37"/>
    </row>
    <row r="181" spans="1:30" x14ac:dyDescent="0.25">
      <c r="A181" s="55">
        <f t="shared" si="14"/>
        <v>43160</v>
      </c>
      <c r="B181" s="50">
        <f t="shared" si="10"/>
        <v>46.512396694214871</v>
      </c>
      <c r="C181" s="50">
        <f t="shared" si="11"/>
        <v>62.07247425282381</v>
      </c>
      <c r="D181" s="50">
        <f t="shared" si="12"/>
        <v>68.392139855229601</v>
      </c>
      <c r="E181" s="50"/>
      <c r="F181" s="50">
        <f t="shared" si="13"/>
        <v>38.800152257309001</v>
      </c>
      <c r="G181" s="8"/>
      <c r="M181" s="37"/>
      <c r="U181" s="37"/>
      <c r="AC181" s="37"/>
      <c r="AD181" s="37"/>
    </row>
    <row r="182" spans="1:30" x14ac:dyDescent="0.25">
      <c r="A182" s="55">
        <f t="shared" si="14"/>
        <v>43191</v>
      </c>
      <c r="B182" s="50">
        <f t="shared" si="10"/>
        <v>43.471074380165284</v>
      </c>
      <c r="C182" s="50">
        <f t="shared" si="11"/>
        <v>61.952140782079823</v>
      </c>
      <c r="D182" s="50">
        <f t="shared" si="12"/>
        <v>68.913602428673215</v>
      </c>
      <c r="E182" s="50"/>
      <c r="F182" s="50">
        <f t="shared" si="13"/>
        <v>43.177224882894521</v>
      </c>
      <c r="G182" s="8"/>
      <c r="M182" s="37"/>
      <c r="U182" s="37"/>
      <c r="AC182" s="37"/>
      <c r="AD182" s="37"/>
    </row>
    <row r="183" spans="1:30" x14ac:dyDescent="0.25">
      <c r="A183" s="55">
        <f t="shared" si="14"/>
        <v>43221</v>
      </c>
      <c r="B183" s="50">
        <f t="shared" si="10"/>
        <v>43.70247933884297</v>
      </c>
      <c r="C183" s="50">
        <f t="shared" si="11"/>
        <v>62.940917312022684</v>
      </c>
      <c r="D183" s="50">
        <f t="shared" si="12"/>
        <v>67.297068450998012</v>
      </c>
      <c r="E183" s="50"/>
      <c r="F183" s="50">
        <f t="shared" si="13"/>
        <v>43.177224882894521</v>
      </c>
      <c r="G183" s="8"/>
      <c r="M183" s="37"/>
      <c r="U183" s="37"/>
      <c r="AC183" s="37"/>
      <c r="AD183" s="37"/>
    </row>
    <row r="184" spans="1:30" x14ac:dyDescent="0.25">
      <c r="A184" s="55">
        <f t="shared" si="14"/>
        <v>43252</v>
      </c>
      <c r="B184" s="50">
        <f t="shared" si="10"/>
        <v>43.001652892561985</v>
      </c>
      <c r="C184" s="50">
        <f t="shared" si="11"/>
        <v>64.116483768299844</v>
      </c>
      <c r="D184" s="50">
        <f t="shared" si="12"/>
        <v>66.167404975062723</v>
      </c>
      <c r="E184" s="50"/>
      <c r="F184" s="50">
        <f t="shared" si="13"/>
        <v>44.290039957195937</v>
      </c>
      <c r="G184" s="8"/>
      <c r="M184" s="37"/>
      <c r="U184" s="37"/>
      <c r="AC184" s="37"/>
      <c r="AD184" s="37"/>
    </row>
    <row r="185" spans="1:30" x14ac:dyDescent="0.25">
      <c r="A185" s="55">
        <f t="shared" si="14"/>
        <v>43282</v>
      </c>
      <c r="B185" s="50">
        <f t="shared" si="10"/>
        <v>42.684297520661154</v>
      </c>
      <c r="C185" s="50">
        <f t="shared" si="11"/>
        <v>64.103033432503594</v>
      </c>
      <c r="D185" s="50">
        <f t="shared" si="12"/>
        <v>63.90291502741551</v>
      </c>
      <c r="E185" s="50"/>
      <c r="F185" s="50">
        <f t="shared" si="13"/>
        <v>44.067476942335652</v>
      </c>
      <c r="G185" s="8"/>
      <c r="M185" s="37"/>
      <c r="U185" s="37"/>
      <c r="AC185" s="37"/>
      <c r="AD185" s="37"/>
    </row>
    <row r="186" spans="1:30" x14ac:dyDescent="0.25">
      <c r="A186" s="55">
        <f t="shared" si="14"/>
        <v>43313</v>
      </c>
      <c r="B186" s="50">
        <f t="shared" si="10"/>
        <v>44.396694214876035</v>
      </c>
      <c r="C186" s="50">
        <f t="shared" si="11"/>
        <v>66.768896574741063</v>
      </c>
      <c r="D186" s="50">
        <f t="shared" si="12"/>
        <v>62.044236547814513</v>
      </c>
      <c r="E186" s="50"/>
      <c r="F186" s="50">
        <f t="shared" si="13"/>
        <v>47.776860523340339</v>
      </c>
      <c r="G186" s="8"/>
      <c r="M186" s="37"/>
      <c r="U186" s="37"/>
      <c r="AC186" s="37"/>
      <c r="AD186" s="37"/>
    </row>
    <row r="187" spans="1:30" x14ac:dyDescent="0.25">
      <c r="A187" s="55">
        <f t="shared" si="14"/>
        <v>43344</v>
      </c>
      <c r="B187" s="50">
        <f t="shared" si="10"/>
        <v>45.249586776859502</v>
      </c>
      <c r="C187" s="50">
        <f t="shared" si="11"/>
        <v>69.398620424663335</v>
      </c>
      <c r="D187" s="50">
        <f t="shared" si="12"/>
        <v>61.872825088029082</v>
      </c>
      <c r="E187" s="50"/>
      <c r="F187" s="50">
        <f t="shared" si="13"/>
        <v>42.880474196414148</v>
      </c>
      <c r="G187" s="8"/>
      <c r="M187" s="37"/>
      <c r="U187" s="37"/>
      <c r="AC187" s="37"/>
      <c r="AD187" s="37"/>
    </row>
    <row r="188" spans="1:30" x14ac:dyDescent="0.25">
      <c r="A188" s="55">
        <f t="shared" si="14"/>
        <v>43374</v>
      </c>
      <c r="B188" s="50">
        <f t="shared" si="10"/>
        <v>48.535537190082643</v>
      </c>
      <c r="C188" s="50">
        <f t="shared" si="11"/>
        <v>71.592098910751815</v>
      </c>
      <c r="D188" s="50">
        <f t="shared" si="12"/>
        <v>62.750534370062894</v>
      </c>
      <c r="E188" s="50"/>
      <c r="F188" s="50">
        <f t="shared" si="13"/>
        <v>43.103037211274433</v>
      </c>
      <c r="G188" s="8"/>
      <c r="M188" s="37"/>
      <c r="U188" s="37"/>
      <c r="AC188" s="37"/>
      <c r="AD188" s="37"/>
    </row>
    <row r="189" spans="1:30" x14ac:dyDescent="0.25">
      <c r="A189" s="55">
        <f t="shared" si="14"/>
        <v>43405</v>
      </c>
      <c r="B189" s="50">
        <f t="shared" si="10"/>
        <v>48.436363636363637</v>
      </c>
      <c r="C189" s="50">
        <f t="shared" si="11"/>
        <v>71.835932090107264</v>
      </c>
      <c r="D189" s="50">
        <f t="shared" si="12"/>
        <v>63.022107947915707</v>
      </c>
      <c r="E189" s="50"/>
      <c r="F189" s="50">
        <f t="shared" si="13"/>
        <v>41.0999700775319</v>
      </c>
      <c r="G189" s="8"/>
      <c r="M189" s="37"/>
      <c r="U189" s="37"/>
      <c r="AC189" s="37"/>
      <c r="AD189" s="37"/>
    </row>
    <row r="190" spans="1:30" x14ac:dyDescent="0.25">
      <c r="A190" s="55">
        <f t="shared" si="14"/>
        <v>43435</v>
      </c>
      <c r="B190" s="50">
        <f t="shared" si="10"/>
        <v>45.725619834710741</v>
      </c>
      <c r="C190" s="50">
        <f t="shared" si="11"/>
        <v>73.647295044703824</v>
      </c>
      <c r="D190" s="50">
        <f t="shared" si="12"/>
        <v>64.558099191474867</v>
      </c>
      <c r="E190" s="50"/>
      <c r="F190" s="50">
        <f t="shared" si="13"/>
        <v>42.657911181553871</v>
      </c>
      <c r="G190" s="8"/>
      <c r="M190" s="37"/>
      <c r="U190" s="37"/>
      <c r="AC190" s="37"/>
      <c r="AD190" s="37"/>
    </row>
    <row r="191" spans="1:30" x14ac:dyDescent="0.25">
      <c r="A191" s="55">
        <f t="shared" si="14"/>
        <v>43466</v>
      </c>
      <c r="B191" s="50">
        <f t="shared" si="10"/>
        <v>50.353719008264463</v>
      </c>
      <c r="C191" s="50">
        <f t="shared" si="11"/>
        <v>73.720798059707988</v>
      </c>
      <c r="D191" s="50">
        <f t="shared" si="12"/>
        <v>66.692997945127686</v>
      </c>
      <c r="E191" s="50"/>
      <c r="F191" s="50">
        <f t="shared" si="13"/>
        <v>42.361160495073499</v>
      </c>
      <c r="G191" s="8"/>
      <c r="M191" s="37"/>
      <c r="U191" s="37"/>
      <c r="AC191" s="37"/>
      <c r="AD191" s="37"/>
    </row>
    <row r="192" spans="1:30" x14ac:dyDescent="0.25">
      <c r="A192" s="55">
        <f t="shared" si="14"/>
        <v>43497</v>
      </c>
      <c r="B192" s="50">
        <f t="shared" si="10"/>
        <v>58.327272727272728</v>
      </c>
      <c r="C192" s="50">
        <f t="shared" si="11"/>
        <v>72.488499215954718</v>
      </c>
      <c r="D192" s="50">
        <f t="shared" si="12"/>
        <v>68.155158349080466</v>
      </c>
      <c r="E192" s="50"/>
      <c r="F192" s="50">
        <f t="shared" si="13"/>
        <v>44.215852285575842</v>
      </c>
      <c r="G192" s="8"/>
      <c r="M192" s="37"/>
      <c r="U192" s="37"/>
      <c r="AC192" s="37"/>
      <c r="AD192" s="37"/>
    </row>
    <row r="193" spans="1:30" x14ac:dyDescent="0.25">
      <c r="A193" s="55">
        <f t="shared" si="14"/>
        <v>43525</v>
      </c>
      <c r="B193" s="50">
        <f t="shared" si="10"/>
        <v>57.170247933884298</v>
      </c>
      <c r="C193" s="50">
        <f t="shared" si="11"/>
        <v>69.342563446479303</v>
      </c>
      <c r="D193" s="50">
        <f t="shared" si="12"/>
        <v>67.165412058692937</v>
      </c>
      <c r="E193" s="50"/>
      <c r="F193" s="50">
        <f t="shared" si="13"/>
        <v>41.545096107252469</v>
      </c>
      <c r="G193" s="8"/>
      <c r="M193" s="37"/>
      <c r="U193" s="37"/>
      <c r="AC193" s="37"/>
      <c r="AD193" s="37"/>
    </row>
    <row r="194" spans="1:30" x14ac:dyDescent="0.25">
      <c r="A194" s="55">
        <f t="shared" si="14"/>
        <v>43556</v>
      </c>
      <c r="B194" s="50">
        <f t="shared" si="10"/>
        <v>61.950413223140501</v>
      </c>
      <c r="C194" s="50">
        <f t="shared" si="11"/>
        <v>63.026529513725883</v>
      </c>
      <c r="D194" s="50">
        <f t="shared" si="12"/>
        <v>66.391478991770185</v>
      </c>
      <c r="E194" s="50"/>
      <c r="F194" s="50">
        <f t="shared" si="13"/>
        <v>40.283905689710878</v>
      </c>
      <c r="G194" s="8"/>
      <c r="M194" s="37"/>
      <c r="U194" s="37"/>
      <c r="AC194" s="37"/>
      <c r="AD194" s="37"/>
    </row>
    <row r="195" spans="1:30" x14ac:dyDescent="0.25">
      <c r="A195" s="55">
        <f t="shared" si="14"/>
        <v>43586</v>
      </c>
      <c r="B195" s="50">
        <f t="shared" si="10"/>
        <v>66.214876033057863</v>
      </c>
      <c r="C195" s="50">
        <f t="shared" si="11"/>
        <v>62.289937652393455</v>
      </c>
      <c r="D195" s="50">
        <f t="shared" si="12"/>
        <v>66.277376785105787</v>
      </c>
      <c r="E195" s="50"/>
      <c r="F195" s="50">
        <f t="shared" si="13"/>
        <v>40.283905689710878</v>
      </c>
      <c r="G195" s="8"/>
      <c r="M195" s="37"/>
      <c r="U195" s="37"/>
      <c r="AC195" s="37"/>
      <c r="AD195" s="37"/>
    </row>
    <row r="196" spans="1:30" x14ac:dyDescent="0.25">
      <c r="A196" s="55">
        <f t="shared" si="14"/>
        <v>43617</v>
      </c>
      <c r="B196" s="50">
        <f t="shared" si="10"/>
        <v>72.026446280991735</v>
      </c>
      <c r="C196" s="50">
        <f t="shared" si="11"/>
        <v>61.656872627514794</v>
      </c>
      <c r="D196" s="50">
        <f t="shared" si="12"/>
        <v>70.167177803248563</v>
      </c>
      <c r="E196" s="50"/>
      <c r="F196" s="50">
        <f t="shared" si="13"/>
        <v>41.619283778872557</v>
      </c>
      <c r="G196" s="8"/>
      <c r="M196" s="37"/>
      <c r="U196" s="37"/>
      <c r="AC196" s="37"/>
      <c r="AD196" s="37"/>
    </row>
    <row r="197" spans="1:30" x14ac:dyDescent="0.25">
      <c r="A197" s="55">
        <f t="shared" si="14"/>
        <v>43647</v>
      </c>
      <c r="B197" s="50">
        <f t="shared" si="10"/>
        <v>79.497520661157012</v>
      </c>
      <c r="C197" s="50">
        <f t="shared" si="11"/>
        <v>62.181405071947829</v>
      </c>
      <c r="D197" s="50">
        <f t="shared" si="12"/>
        <v>72.947451028985071</v>
      </c>
      <c r="E197" s="50"/>
      <c r="F197" s="50">
        <f t="shared" si="13"/>
        <v>39.616216645130031</v>
      </c>
      <c r="G197" s="8"/>
      <c r="M197" s="37"/>
      <c r="U197" s="37"/>
      <c r="AC197" s="37"/>
      <c r="AD197" s="37"/>
    </row>
    <row r="198" spans="1:30" x14ac:dyDescent="0.25">
      <c r="A198" s="55">
        <f t="shared" si="14"/>
        <v>43678</v>
      </c>
      <c r="B198" s="50">
        <f t="shared" si="10"/>
        <v>61.533884297520657</v>
      </c>
      <c r="C198" s="50">
        <f t="shared" si="11"/>
        <v>66.682932852448957</v>
      </c>
      <c r="D198" s="50">
        <f t="shared" si="12"/>
        <v>77.466104932726182</v>
      </c>
      <c r="E198" s="50"/>
      <c r="F198" s="50">
        <f t="shared" si="13"/>
        <v>36.574522108706191</v>
      </c>
      <c r="G198" s="8"/>
      <c r="M198" s="37"/>
      <c r="U198" s="37"/>
      <c r="AC198" s="37"/>
      <c r="AD198" s="37"/>
    </row>
    <row r="199" spans="1:30" x14ac:dyDescent="0.25">
      <c r="A199" s="55">
        <f t="shared" si="14"/>
        <v>43709</v>
      </c>
      <c r="B199" s="50">
        <f t="shared" si="10"/>
        <v>61.540495867768598</v>
      </c>
      <c r="C199" s="50">
        <f t="shared" si="11"/>
        <v>62.266680047622856</v>
      </c>
      <c r="D199" s="50">
        <f t="shared" si="12"/>
        <v>77.991181603213448</v>
      </c>
      <c r="E199" s="50"/>
      <c r="F199" s="50">
        <f t="shared" si="13"/>
        <v>38.280838555968344</v>
      </c>
      <c r="G199" s="8"/>
      <c r="M199" s="37"/>
      <c r="U199" s="37"/>
      <c r="AC199" s="37"/>
      <c r="AD199" s="37"/>
    </row>
    <row r="200" spans="1:30" x14ac:dyDescent="0.25">
      <c r="A200" s="55">
        <f t="shared" si="14"/>
        <v>43739</v>
      </c>
      <c r="B200" s="50">
        <f t="shared" si="10"/>
        <v>58.532231404958679</v>
      </c>
      <c r="C200" s="50">
        <f t="shared" si="11"/>
        <v>61.295529851457161</v>
      </c>
      <c r="D200" s="50">
        <f t="shared" si="12"/>
        <v>77.176977169232671</v>
      </c>
      <c r="E200" s="50"/>
      <c r="F200" s="50">
        <f t="shared" si="13"/>
        <v>40.283905689710878</v>
      </c>
      <c r="G200" s="8"/>
      <c r="M200" s="37"/>
      <c r="U200" s="37"/>
      <c r="AC200" s="37"/>
      <c r="AD200" s="37"/>
    </row>
    <row r="201" spans="1:30" x14ac:dyDescent="0.25">
      <c r="A201" s="55">
        <f t="shared" si="14"/>
        <v>43770</v>
      </c>
      <c r="B201" s="50">
        <f t="shared" si="10"/>
        <v>56.18512396694215</v>
      </c>
      <c r="C201" s="50">
        <f t="shared" si="11"/>
        <v>61.639223726280356</v>
      </c>
      <c r="D201" s="50">
        <f t="shared" si="12"/>
        <v>75.936825583676665</v>
      </c>
      <c r="E201" s="50"/>
      <c r="F201" s="50">
        <f t="shared" si="13"/>
        <v>41.025782405911812</v>
      </c>
      <c r="G201" s="8"/>
      <c r="M201" s="37"/>
      <c r="U201" s="37"/>
      <c r="AC201" s="37"/>
      <c r="AD201" s="37"/>
    </row>
    <row r="202" spans="1:30" x14ac:dyDescent="0.25">
      <c r="A202" s="55">
        <f t="shared" si="14"/>
        <v>43800</v>
      </c>
      <c r="B202" s="50">
        <f t="shared" si="10"/>
        <v>61.256198347107436</v>
      </c>
      <c r="C202" s="50">
        <f t="shared" si="11"/>
        <v>61.744786140895954</v>
      </c>
      <c r="D202" s="50">
        <f t="shared" si="12"/>
        <v>76.367419431450912</v>
      </c>
      <c r="E202" s="50"/>
      <c r="F202" s="50">
        <f t="shared" si="13"/>
        <v>42.583723509933776</v>
      </c>
      <c r="G202" s="8"/>
      <c r="M202" s="37"/>
      <c r="U202" s="37"/>
      <c r="AC202" s="37"/>
      <c r="AD202" s="37"/>
    </row>
    <row r="203" spans="1:30" x14ac:dyDescent="0.25">
      <c r="A203" s="55">
        <f t="shared" si="14"/>
        <v>43831</v>
      </c>
      <c r="B203" s="50">
        <f t="shared" si="10"/>
        <v>63.312396694214875</v>
      </c>
      <c r="C203" s="50">
        <f t="shared" si="11"/>
        <v>60.702597352630363</v>
      </c>
      <c r="D203" s="50">
        <f t="shared" si="12"/>
        <v>80.57732618774719</v>
      </c>
      <c r="E203" s="50"/>
      <c r="F203" s="50">
        <f t="shared" si="13"/>
        <v>45.328667359877244</v>
      </c>
      <c r="G203" s="8"/>
      <c r="M203" s="37"/>
      <c r="U203" s="37"/>
      <c r="AC203" s="37"/>
      <c r="AD203" s="37"/>
    </row>
    <row r="204" spans="1:30" x14ac:dyDescent="0.25">
      <c r="A204" s="55">
        <f t="shared" si="14"/>
        <v>43862</v>
      </c>
      <c r="B204" s="50">
        <f t="shared" si="10"/>
        <v>57.970247933884302</v>
      </c>
      <c r="C204" s="50">
        <f t="shared" si="11"/>
        <v>60.748524789466039</v>
      </c>
      <c r="D204" s="50">
        <f t="shared" si="12"/>
        <v>82.458205549187852</v>
      </c>
      <c r="E204" s="50"/>
      <c r="F204" s="50">
        <f t="shared" si="13"/>
        <v>43.4739755693749</v>
      </c>
      <c r="G204" s="8"/>
      <c r="M204" s="37"/>
      <c r="U204" s="37"/>
      <c r="AC204" s="37"/>
      <c r="AD204" s="37"/>
    </row>
    <row r="205" spans="1:30" x14ac:dyDescent="0.25">
      <c r="A205" s="55">
        <f t="shared" si="14"/>
        <v>43891</v>
      </c>
      <c r="B205" s="50">
        <f t="shared" si="10"/>
        <v>58.836363636363629</v>
      </c>
      <c r="C205" s="50">
        <f t="shared" si="11"/>
        <v>62.704386792702707</v>
      </c>
      <c r="D205" s="50">
        <f t="shared" si="12"/>
        <v>82.191278667534064</v>
      </c>
      <c r="E205" s="50"/>
      <c r="F205" s="50">
        <f t="shared" si="13"/>
        <v>42.212785151833309</v>
      </c>
      <c r="G205" s="8"/>
      <c r="M205" s="37"/>
      <c r="U205" s="37"/>
      <c r="AC205" s="37"/>
      <c r="AD205" s="37"/>
    </row>
    <row r="206" spans="1:30" x14ac:dyDescent="0.25">
      <c r="A206" s="55">
        <f t="shared" si="14"/>
        <v>43922</v>
      </c>
      <c r="B206" s="50">
        <f t="shared" ref="B206:B229" si="15">(B457/$B$481)*100</f>
        <v>56.019834710743801</v>
      </c>
      <c r="C206" s="50">
        <f t="shared" ref="C206:C229" si="16">(C457/$C$481)*100</f>
        <v>61.457354179397136</v>
      </c>
      <c r="D206" s="50">
        <f t="shared" ref="D206:D229" si="17">(D457/$D$481)*100</f>
        <v>86.901996014167267</v>
      </c>
      <c r="E206" s="50"/>
      <c r="F206" s="50">
        <f t="shared" ref="F206:F229" si="18">(F457/$F$481)*100</f>
        <v>44.215852285575842</v>
      </c>
      <c r="G206" s="8"/>
      <c r="M206" s="37"/>
      <c r="U206" s="37"/>
      <c r="AC206" s="37"/>
      <c r="AD206" s="37"/>
    </row>
    <row r="207" spans="1:30" x14ac:dyDescent="0.25">
      <c r="A207" s="55">
        <f t="shared" ref="A207:A254" si="19">A458</f>
        <v>43952</v>
      </c>
      <c r="B207" s="50">
        <f t="shared" si="15"/>
        <v>61.917355371900825</v>
      </c>
      <c r="C207" s="50">
        <f t="shared" si="16"/>
        <v>61.860397447523255</v>
      </c>
      <c r="D207" s="50">
        <f t="shared" si="17"/>
        <v>88.592360831448843</v>
      </c>
      <c r="E207" s="50"/>
      <c r="F207" s="50">
        <f t="shared" si="18"/>
        <v>41.545096107252469</v>
      </c>
      <c r="G207" s="8"/>
      <c r="M207" s="37"/>
      <c r="U207" s="37"/>
      <c r="AC207" s="37"/>
      <c r="AD207" s="37"/>
    </row>
    <row r="208" spans="1:30" x14ac:dyDescent="0.25">
      <c r="A208" s="55">
        <f t="shared" si="19"/>
        <v>43983</v>
      </c>
      <c r="B208" s="50">
        <f t="shared" si="15"/>
        <v>68.297520661157023</v>
      </c>
      <c r="C208" s="50">
        <f t="shared" si="16"/>
        <v>55.077856747763242</v>
      </c>
      <c r="D208" s="50">
        <f t="shared" si="17"/>
        <v>89.434445442623627</v>
      </c>
      <c r="E208" s="50"/>
      <c r="F208" s="50">
        <f t="shared" si="18"/>
        <v>40.061342674850593</v>
      </c>
      <c r="G208" s="8"/>
      <c r="M208" s="37"/>
      <c r="U208" s="37"/>
      <c r="AC208" s="37"/>
      <c r="AD208" s="37"/>
    </row>
    <row r="209" spans="1:30" x14ac:dyDescent="0.25">
      <c r="A209" s="55">
        <f t="shared" si="19"/>
        <v>44013</v>
      </c>
      <c r="B209" s="50">
        <f t="shared" si="15"/>
        <v>71.748760330578506</v>
      </c>
      <c r="C209" s="50">
        <f t="shared" si="16"/>
        <v>47.806195341773481</v>
      </c>
      <c r="D209" s="50">
        <f t="shared" si="17"/>
        <v>95.335233315779149</v>
      </c>
      <c r="E209" s="50"/>
      <c r="F209" s="50">
        <f t="shared" si="18"/>
        <v>44.849378129542892</v>
      </c>
      <c r="G209" s="8"/>
      <c r="M209" s="37"/>
      <c r="U209" s="37"/>
      <c r="AC209" s="37"/>
      <c r="AD209" s="37"/>
    </row>
    <row r="210" spans="1:30" x14ac:dyDescent="0.25">
      <c r="A210" s="55">
        <f t="shared" si="19"/>
        <v>44044</v>
      </c>
      <c r="B210" s="50">
        <f t="shared" si="15"/>
        <v>80.046280991735529</v>
      </c>
      <c r="C210" s="50">
        <f t="shared" si="16"/>
        <v>38.94738652028073</v>
      </c>
      <c r="D210" s="50">
        <f t="shared" si="17"/>
        <v>101.64028375824789</v>
      </c>
      <c r="E210" s="50"/>
      <c r="F210" s="50">
        <f t="shared" si="18"/>
        <v>45.025036343078668</v>
      </c>
      <c r="G210" s="8"/>
      <c r="M210" s="37"/>
      <c r="U210" s="37"/>
      <c r="AC210" s="37"/>
      <c r="AD210" s="37"/>
    </row>
    <row r="211" spans="1:30" x14ac:dyDescent="0.25">
      <c r="A211" s="55">
        <f t="shared" si="19"/>
        <v>44075</v>
      </c>
      <c r="B211" s="50">
        <f t="shared" si="15"/>
        <v>81.818181818181827</v>
      </c>
      <c r="C211" s="50">
        <f t="shared" si="16"/>
        <v>36.1248736173008</v>
      </c>
      <c r="D211" s="50">
        <f t="shared" si="17"/>
        <v>99.228648430965592</v>
      </c>
      <c r="E211" s="50"/>
      <c r="F211" s="50">
        <f t="shared" si="18"/>
        <v>50.008076239702802</v>
      </c>
      <c r="G211" s="8"/>
      <c r="M211" s="37"/>
      <c r="U211" s="37"/>
      <c r="AC211" s="37"/>
      <c r="AD211" s="37"/>
    </row>
    <row r="212" spans="1:30" x14ac:dyDescent="0.25">
      <c r="A212" s="55">
        <f t="shared" si="19"/>
        <v>44105</v>
      </c>
      <c r="B212" s="50">
        <f t="shared" si="15"/>
        <v>79.193388429752062</v>
      </c>
      <c r="C212" s="50">
        <f t="shared" si="16"/>
        <v>37.938272216735989</v>
      </c>
      <c r="D212" s="50">
        <f t="shared" si="17"/>
        <v>98.110859845316654</v>
      </c>
      <c r="E212" s="50"/>
      <c r="F212" s="50">
        <f t="shared" si="18"/>
        <v>54.991116136326937</v>
      </c>
      <c r="G212" s="8"/>
      <c r="M212" s="37"/>
      <c r="U212" s="37"/>
      <c r="AC212" s="37"/>
      <c r="AD212" s="37"/>
    </row>
    <row r="213" spans="1:30" x14ac:dyDescent="0.25">
      <c r="A213" s="55">
        <f t="shared" si="19"/>
        <v>44136</v>
      </c>
      <c r="B213" s="50">
        <f t="shared" si="15"/>
        <v>82.221487603305789</v>
      </c>
      <c r="C213" s="50">
        <f t="shared" si="16"/>
        <v>42.090531265090519</v>
      </c>
      <c r="D213" s="50">
        <f t="shared" si="17"/>
        <v>96.356990179982034</v>
      </c>
      <c r="E213" s="50"/>
      <c r="F213" s="50">
        <f t="shared" si="18"/>
        <v>55.120335971571642</v>
      </c>
      <c r="G213" s="8"/>
      <c r="M213" s="37"/>
      <c r="U213" s="37"/>
      <c r="AC213" s="37"/>
      <c r="AD213" s="37"/>
    </row>
    <row r="214" spans="1:30" x14ac:dyDescent="0.25">
      <c r="A214" s="55">
        <f t="shared" si="19"/>
        <v>44166</v>
      </c>
      <c r="B214" s="50">
        <f t="shared" si="15"/>
        <v>102.76363636363637</v>
      </c>
      <c r="C214" s="50">
        <f t="shared" si="16"/>
        <v>47.036017267845445</v>
      </c>
      <c r="D214" s="50">
        <f t="shared" si="17"/>
        <v>95.950146112780487</v>
      </c>
      <c r="E214" s="50"/>
      <c r="F214" s="50">
        <f t="shared" si="18"/>
        <v>54.221854304635762</v>
      </c>
      <c r="G214" s="8"/>
      <c r="M214" s="37"/>
      <c r="U214" s="37"/>
      <c r="AC214" s="37"/>
      <c r="AD214" s="37"/>
    </row>
    <row r="215" spans="1:30" x14ac:dyDescent="0.25">
      <c r="A215" s="55">
        <f t="shared" si="19"/>
        <v>44197</v>
      </c>
      <c r="B215" s="50">
        <f t="shared" si="15"/>
        <v>112.15206611570248</v>
      </c>
      <c r="C215" s="50">
        <f t="shared" si="16"/>
        <v>55.28027202122</v>
      </c>
      <c r="D215" s="50">
        <f t="shared" si="17"/>
        <v>96.392098551263388</v>
      </c>
      <c r="E215" s="50"/>
      <c r="F215" s="50">
        <f t="shared" si="18"/>
        <v>58.41140365046035</v>
      </c>
      <c r="G215" s="8"/>
      <c r="M215" s="37"/>
      <c r="U215" s="37"/>
      <c r="AC215" s="37"/>
      <c r="AD215" s="37"/>
    </row>
    <row r="216" spans="1:30" x14ac:dyDescent="0.25">
      <c r="A216" s="55">
        <f t="shared" si="19"/>
        <v>44228</v>
      </c>
      <c r="B216" s="50">
        <f t="shared" si="15"/>
        <v>108.29752066115704</v>
      </c>
      <c r="C216" s="50">
        <f t="shared" si="16"/>
        <v>60.656413223309016</v>
      </c>
      <c r="D216" s="50">
        <f t="shared" si="17"/>
        <v>93.35574073500409</v>
      </c>
      <c r="E216" s="50"/>
      <c r="F216" s="50">
        <f t="shared" si="18"/>
        <v>58.431594249717335</v>
      </c>
      <c r="G216" s="8"/>
      <c r="M216" s="37"/>
      <c r="U216" s="37"/>
      <c r="AC216" s="37"/>
      <c r="AD216" s="37"/>
    </row>
    <row r="217" spans="1:30" x14ac:dyDescent="0.25">
      <c r="A217" s="55">
        <f t="shared" si="19"/>
        <v>44256</v>
      </c>
      <c r="B217" s="50">
        <f t="shared" si="15"/>
        <v>111.19338842975206</v>
      </c>
      <c r="C217" s="50">
        <f t="shared" si="16"/>
        <v>48.473000630472029</v>
      </c>
      <c r="D217" s="50">
        <f t="shared" si="17"/>
        <v>88.712142333467582</v>
      </c>
      <c r="E217" s="50"/>
      <c r="F217" s="50">
        <f t="shared" si="18"/>
        <v>55.146583750605714</v>
      </c>
      <c r="G217" s="8"/>
      <c r="M217" s="37"/>
      <c r="U217" s="37"/>
      <c r="AC217" s="37"/>
      <c r="AD217" s="37"/>
    </row>
    <row r="218" spans="1:30" x14ac:dyDescent="0.25">
      <c r="A218" s="55">
        <f t="shared" si="19"/>
        <v>44287</v>
      </c>
      <c r="B218" s="50">
        <f t="shared" si="15"/>
        <v>118.89586776859504</v>
      </c>
      <c r="C218" s="50">
        <f t="shared" si="16"/>
        <v>50.816773852529728</v>
      </c>
      <c r="D218" s="50">
        <f t="shared" si="17"/>
        <v>90.870790867693074</v>
      </c>
      <c r="E218" s="50"/>
      <c r="F218" s="50">
        <f t="shared" si="18"/>
        <v>56.725488612502019</v>
      </c>
      <c r="G218" s="8"/>
      <c r="M218" s="37"/>
      <c r="U218" s="37"/>
      <c r="AC218" s="37"/>
      <c r="AD218" s="37"/>
    </row>
    <row r="219" spans="1:30" x14ac:dyDescent="0.25">
      <c r="A219" s="55">
        <f t="shared" si="19"/>
        <v>44317</v>
      </c>
      <c r="B219" s="50">
        <f t="shared" si="15"/>
        <v>137.33553719008265</v>
      </c>
      <c r="C219" s="50">
        <f t="shared" si="16"/>
        <v>54.739410098818261</v>
      </c>
      <c r="D219" s="50">
        <f t="shared" si="17"/>
        <v>95.528845657404261</v>
      </c>
      <c r="E219" s="50"/>
      <c r="F219" s="50">
        <f t="shared" si="18"/>
        <v>60.016556291390735</v>
      </c>
      <c r="G219" s="8"/>
      <c r="M219" s="37"/>
      <c r="U219" s="37"/>
      <c r="AC219" s="37"/>
      <c r="AD219" s="37"/>
    </row>
    <row r="220" spans="1:30" x14ac:dyDescent="0.25">
      <c r="A220" s="55">
        <f t="shared" si="19"/>
        <v>44348</v>
      </c>
      <c r="B220" s="50">
        <f t="shared" si="15"/>
        <v>141.77190082644628</v>
      </c>
      <c r="C220" s="50">
        <f t="shared" si="16"/>
        <v>59.039129238954871</v>
      </c>
      <c r="D220" s="50">
        <f t="shared" si="17"/>
        <v>94.718771620044819</v>
      </c>
      <c r="E220" s="50"/>
      <c r="F220" s="50">
        <f t="shared" si="18"/>
        <v>57.654256178323379</v>
      </c>
      <c r="G220" s="8"/>
      <c r="M220" s="37"/>
      <c r="U220" s="37"/>
      <c r="AC220" s="37"/>
      <c r="AD220" s="37"/>
    </row>
    <row r="221" spans="1:30" x14ac:dyDescent="0.25">
      <c r="A221" s="55">
        <f t="shared" si="19"/>
        <v>44378</v>
      </c>
      <c r="B221" s="50">
        <f t="shared" si="15"/>
        <v>141.5801652892562</v>
      </c>
      <c r="C221" s="50">
        <f t="shared" si="16"/>
        <v>63.601984061489311</v>
      </c>
      <c r="D221" s="50">
        <f t="shared" si="17"/>
        <v>93.338702848941068</v>
      </c>
      <c r="E221" s="50"/>
      <c r="F221" s="50">
        <f t="shared" si="18"/>
        <v>59.414876433532548</v>
      </c>
      <c r="G221" s="8"/>
      <c r="M221" s="37"/>
      <c r="U221" s="37"/>
      <c r="AC221" s="37"/>
      <c r="AD221" s="37"/>
    </row>
    <row r="222" spans="1:30" x14ac:dyDescent="0.25">
      <c r="A222" s="55">
        <f t="shared" si="19"/>
        <v>44409</v>
      </c>
      <c r="B222" s="50">
        <f t="shared" si="15"/>
        <v>107.21322314049586</v>
      </c>
      <c r="C222" s="50">
        <f t="shared" si="16"/>
        <v>66.316995764243458</v>
      </c>
      <c r="D222" s="50">
        <f t="shared" si="17"/>
        <v>92.173931001724441</v>
      </c>
      <c r="E222" s="50"/>
      <c r="F222" s="50">
        <f t="shared" si="18"/>
        <v>65.522532708770797</v>
      </c>
      <c r="G222" s="8"/>
      <c r="M222" s="37"/>
      <c r="U222" s="37"/>
      <c r="AC222" s="37"/>
      <c r="AD222" s="37"/>
    </row>
    <row r="223" spans="1:30" x14ac:dyDescent="0.25">
      <c r="A223" s="55">
        <f t="shared" si="19"/>
        <v>44440</v>
      </c>
      <c r="B223" s="50">
        <f t="shared" si="15"/>
        <v>82.327272727272728</v>
      </c>
      <c r="C223" s="50">
        <f t="shared" si="16"/>
        <v>70.231611391029006</v>
      </c>
      <c r="D223" s="50">
        <f t="shared" si="17"/>
        <v>91.650403229970166</v>
      </c>
      <c r="E223" s="50"/>
      <c r="F223" s="50">
        <f t="shared" si="18"/>
        <v>68.153367791956072</v>
      </c>
      <c r="G223" s="8"/>
      <c r="M223" s="37"/>
      <c r="U223" s="37"/>
      <c r="AC223" s="37"/>
      <c r="AD223" s="37"/>
    </row>
    <row r="224" spans="1:30" x14ac:dyDescent="0.25">
      <c r="A224" s="55">
        <f t="shared" si="19"/>
        <v>44470</v>
      </c>
      <c r="B224" s="50">
        <f t="shared" si="15"/>
        <v>81.262809917355369</v>
      </c>
      <c r="C224" s="50">
        <f t="shared" si="16"/>
        <v>75.990159369493057</v>
      </c>
      <c r="D224" s="50">
        <f t="shared" si="17"/>
        <v>91.738690457751204</v>
      </c>
      <c r="E224" s="50"/>
      <c r="F224" s="50">
        <f t="shared" si="18"/>
        <v>71.609998384752075</v>
      </c>
      <c r="G224" s="8"/>
      <c r="M224" s="37"/>
      <c r="U224" s="37"/>
      <c r="AC224" s="37"/>
      <c r="AD224" s="37"/>
    </row>
    <row r="225" spans="1:30" x14ac:dyDescent="0.25">
      <c r="A225" s="55">
        <f t="shared" si="19"/>
        <v>44501</v>
      </c>
      <c r="B225" s="50">
        <f t="shared" si="15"/>
        <v>63.629752066115699</v>
      </c>
      <c r="C225" s="50">
        <f t="shared" si="16"/>
        <v>93.654521870425484</v>
      </c>
      <c r="D225" s="50">
        <f t="shared" si="17"/>
        <v>94.057391861053461</v>
      </c>
      <c r="E225" s="50"/>
      <c r="F225" s="50">
        <f t="shared" si="18"/>
        <v>76.613228880633173</v>
      </c>
      <c r="G225" s="8"/>
      <c r="M225" s="37"/>
      <c r="U225" s="37"/>
      <c r="AC225" s="37"/>
      <c r="AD225" s="37"/>
    </row>
    <row r="226" spans="1:30" x14ac:dyDescent="0.25">
      <c r="A226" s="55">
        <f t="shared" si="19"/>
        <v>44531</v>
      </c>
      <c r="B226" s="50">
        <f t="shared" si="15"/>
        <v>77.328925619834706</v>
      </c>
      <c r="C226" s="50">
        <f t="shared" si="16"/>
        <v>94.075238152045301</v>
      </c>
      <c r="D226" s="50">
        <f t="shared" si="17"/>
        <v>92.43982528422292</v>
      </c>
      <c r="E226" s="50"/>
      <c r="F226" s="50">
        <f t="shared" si="18"/>
        <v>76.08019706024875</v>
      </c>
      <c r="G226" s="8"/>
      <c r="M226" s="37"/>
      <c r="U226" s="37"/>
      <c r="AC226" s="37"/>
      <c r="AD226" s="37"/>
    </row>
    <row r="227" spans="1:30" x14ac:dyDescent="0.25">
      <c r="A227" s="55">
        <f t="shared" si="19"/>
        <v>44562</v>
      </c>
      <c r="B227" s="50">
        <f t="shared" si="15"/>
        <v>87.623140495867773</v>
      </c>
      <c r="C227" s="50">
        <f t="shared" si="16"/>
        <v>90.165699098188284</v>
      </c>
      <c r="D227" s="50">
        <f t="shared" si="17"/>
        <v>93.761035903472632</v>
      </c>
      <c r="E227" s="50"/>
      <c r="F227" s="50">
        <f t="shared" si="18"/>
        <v>75.561298659344217</v>
      </c>
      <c r="G227" s="8"/>
      <c r="M227" s="37"/>
      <c r="U227" s="37"/>
      <c r="AC227" s="37"/>
      <c r="AD227" s="37"/>
    </row>
    <row r="228" spans="1:30" x14ac:dyDescent="0.25">
      <c r="A228" s="55">
        <f t="shared" si="19"/>
        <v>44593</v>
      </c>
      <c r="B228" s="50">
        <f t="shared" si="15"/>
        <v>94.439669421487608</v>
      </c>
      <c r="C228" s="50">
        <f t="shared" si="16"/>
        <v>104.34513191881787</v>
      </c>
      <c r="D228" s="50">
        <f t="shared" si="17"/>
        <v>95.840690602315092</v>
      </c>
      <c r="E228" s="50"/>
      <c r="F228" s="50">
        <f t="shared" si="18"/>
        <v>78.844290098530138</v>
      </c>
      <c r="G228" s="8"/>
      <c r="M228" s="37"/>
      <c r="U228" s="37"/>
      <c r="AC228" s="37"/>
      <c r="AD228" s="37"/>
    </row>
    <row r="229" spans="1:30" x14ac:dyDescent="0.25">
      <c r="A229" s="55">
        <f t="shared" si="19"/>
        <v>44621</v>
      </c>
      <c r="B229" s="50">
        <f t="shared" si="15"/>
        <v>100.54214876033056</v>
      </c>
      <c r="C229" s="50">
        <f t="shared" si="16"/>
        <v>92.778896470707451</v>
      </c>
      <c r="D229" s="50">
        <f t="shared" si="17"/>
        <v>100.56638063670064</v>
      </c>
      <c r="E229" s="50">
        <f>(E480/$E$481)*100</f>
        <v>77.218934911242599</v>
      </c>
      <c r="F229" s="50">
        <f t="shared" si="18"/>
        <v>98.186884186722665</v>
      </c>
      <c r="G229" s="8"/>
      <c r="M229" s="37"/>
      <c r="U229" s="37"/>
      <c r="AC229" s="37"/>
      <c r="AD229" s="37"/>
    </row>
    <row r="230" spans="1:30" x14ac:dyDescent="0.25">
      <c r="A230" s="55">
        <f t="shared" si="19"/>
        <v>44652</v>
      </c>
      <c r="B230" s="50">
        <f>(B481/$B$481)*100</f>
        <v>100</v>
      </c>
      <c r="C230" s="50">
        <f>(C481/$C$481)*100</f>
        <v>100</v>
      </c>
      <c r="D230" s="50">
        <f>(D481/$D$481)*100</f>
        <v>100</v>
      </c>
      <c r="E230" s="50">
        <f>(E481/$E$481)*100</f>
        <v>100</v>
      </c>
      <c r="F230" s="50">
        <f>(F481/$F$481)*100</f>
        <v>100</v>
      </c>
      <c r="G230" s="8"/>
      <c r="M230" s="37"/>
      <c r="U230" s="37"/>
      <c r="AC230" s="37"/>
      <c r="AD230" s="37"/>
    </row>
    <row r="231" spans="1:30" x14ac:dyDescent="0.25">
      <c r="A231" s="55">
        <f t="shared" si="19"/>
        <v>44682</v>
      </c>
      <c r="B231" s="50">
        <f t="shared" ref="B231:B254" si="20">(B482/$B$481)*100</f>
        <v>86.750413223140498</v>
      </c>
      <c r="C231" s="50">
        <f t="shared" ref="C231:C253" si="21">(C482/$C$481)*100</f>
        <v>102.40409389939857</v>
      </c>
      <c r="D231" s="50">
        <f t="shared" ref="D231:D253" si="22">(D482/$D$481)*100</f>
        <v>95.43797693173488</v>
      </c>
      <c r="E231" s="50">
        <f t="shared" ref="E231:E253" si="23">(E482/$E$481)*100</f>
        <v>111.89349112426035</v>
      </c>
      <c r="F231" s="50">
        <f t="shared" ref="F231:F254" si="24">(F482/$F$481)*100</f>
        <v>105.4534808593119</v>
      </c>
      <c r="G231" s="8"/>
      <c r="M231" s="37"/>
      <c r="U231" s="37"/>
      <c r="AC231" s="37"/>
      <c r="AD231" s="37"/>
    </row>
    <row r="232" spans="1:30" x14ac:dyDescent="0.25">
      <c r="A232" s="55">
        <f t="shared" si="19"/>
        <v>44713</v>
      </c>
      <c r="B232" s="50">
        <f t="shared" si="20"/>
        <v>86.439669421487608</v>
      </c>
      <c r="C232" s="50">
        <f t="shared" si="21"/>
        <v>95.373126023284414</v>
      </c>
      <c r="D232" s="50">
        <f t="shared" si="22"/>
        <v>94.822031535578205</v>
      </c>
      <c r="E232" s="50">
        <f t="shared" si="23"/>
        <v>117.75147928994083</v>
      </c>
      <c r="F232" s="50">
        <f t="shared" si="24"/>
        <v>92.793975125181717</v>
      </c>
      <c r="G232" s="8"/>
      <c r="M232" s="37"/>
      <c r="U232" s="37"/>
      <c r="AC232" s="37"/>
      <c r="AD232" s="37"/>
    </row>
    <row r="233" spans="1:30" x14ac:dyDescent="0.25">
      <c r="A233" s="55">
        <f t="shared" si="19"/>
        <v>44743</v>
      </c>
      <c r="B233" s="50">
        <f t="shared" si="20"/>
        <v>71.781818181818181</v>
      </c>
      <c r="C233" s="50">
        <f t="shared" si="21"/>
        <v>115.92157564995691</v>
      </c>
      <c r="D233" s="50">
        <f t="shared" si="22"/>
        <v>89.46129302066231</v>
      </c>
      <c r="E233" s="50">
        <f t="shared" si="23"/>
        <v>112.42603550295857</v>
      </c>
      <c r="F233" s="50">
        <f t="shared" si="24"/>
        <v>77.22904215797125</v>
      </c>
      <c r="G233" s="8"/>
      <c r="M233" s="37"/>
      <c r="U233" s="37"/>
      <c r="AC233" s="37"/>
      <c r="AD233" s="37"/>
    </row>
    <row r="234" spans="1:30" x14ac:dyDescent="0.25">
      <c r="A234" s="55">
        <f t="shared" si="19"/>
        <v>44774</v>
      </c>
      <c r="B234" s="50">
        <f t="shared" si="20"/>
        <v>71.966942148760324</v>
      </c>
      <c r="C234" s="50">
        <f t="shared" si="21"/>
        <v>130.22757837306222</v>
      </c>
      <c r="D234" s="50">
        <f t="shared" si="22"/>
        <v>91.104158276798529</v>
      </c>
      <c r="E234" s="50">
        <f t="shared" si="23"/>
        <v>115.38461538461537</v>
      </c>
      <c r="F234" s="50">
        <f t="shared" si="24"/>
        <v>77.301728315296401</v>
      </c>
      <c r="G234" s="8"/>
      <c r="M234" s="37"/>
      <c r="U234" s="37"/>
      <c r="AC234" s="37"/>
      <c r="AD234" s="37"/>
    </row>
    <row r="235" spans="1:30" x14ac:dyDescent="0.25">
      <c r="A235" s="55">
        <f t="shared" si="19"/>
        <v>44805</v>
      </c>
      <c r="B235" s="50">
        <f t="shared" si="20"/>
        <v>65.990082644628103</v>
      </c>
      <c r="C235" s="50">
        <f t="shared" si="21"/>
        <v>145.71761093808178</v>
      </c>
      <c r="D235" s="50">
        <f t="shared" si="22"/>
        <v>86.778600415104862</v>
      </c>
      <c r="E235" s="50">
        <f t="shared" si="23"/>
        <v>118.20118343195267</v>
      </c>
      <c r="F235" s="50">
        <f t="shared" si="24"/>
        <v>84.626877725730893</v>
      </c>
      <c r="G235" s="8"/>
      <c r="M235" s="37"/>
      <c r="U235" s="37"/>
      <c r="AC235" s="37"/>
      <c r="AD235" s="37"/>
    </row>
    <row r="236" spans="1:30" x14ac:dyDescent="0.25">
      <c r="A236" s="55">
        <f t="shared" si="19"/>
        <v>44835</v>
      </c>
      <c r="B236" s="50">
        <f t="shared" si="20"/>
        <v>61.196694214876032</v>
      </c>
      <c r="C236" s="50">
        <f t="shared" si="21"/>
        <v>134.10126837663367</v>
      </c>
      <c r="D236" s="50">
        <f t="shared" si="22"/>
        <v>85.935483204774741</v>
      </c>
      <c r="E236" s="50">
        <f t="shared" si="23"/>
        <v>121.36094674556213</v>
      </c>
      <c r="F236" s="50">
        <f t="shared" si="24"/>
        <v>88.424729445969959</v>
      </c>
      <c r="G236" s="8"/>
      <c r="M236" s="37"/>
      <c r="U236" s="37"/>
      <c r="AC236" s="37"/>
      <c r="AD236" s="37"/>
    </row>
    <row r="237" spans="1:30" x14ac:dyDescent="0.25">
      <c r="A237" s="55">
        <f t="shared" si="19"/>
        <v>44866</v>
      </c>
      <c r="B237" s="50">
        <f t="shared" si="20"/>
        <v>61.712396694214874</v>
      </c>
      <c r="C237" s="50">
        <f t="shared" si="21"/>
        <v>120.25319207525382</v>
      </c>
      <c r="D237" s="50">
        <f t="shared" si="22"/>
        <v>89.065291244591762</v>
      </c>
      <c r="E237" s="50">
        <f t="shared" si="23"/>
        <v>139.70414201183431</v>
      </c>
      <c r="F237" s="50">
        <f t="shared" si="24"/>
        <v>85.3416249394282</v>
      </c>
      <c r="G237" s="8"/>
      <c r="M237" s="37"/>
      <c r="U237" s="37"/>
      <c r="AC237" s="37"/>
      <c r="AD237" s="37"/>
    </row>
    <row r="238" spans="1:30" x14ac:dyDescent="0.25">
      <c r="A238" s="55">
        <f t="shared" si="19"/>
        <v>44896</v>
      </c>
      <c r="B238" s="50">
        <f t="shared" si="20"/>
        <v>73.94380165289256</v>
      </c>
      <c r="C238" s="50">
        <f t="shared" si="21"/>
        <v>126.33438026097899</v>
      </c>
      <c r="D238" s="50">
        <f t="shared" si="22"/>
        <v>92.807430583521793</v>
      </c>
      <c r="E238" s="50">
        <f t="shared" si="23"/>
        <v>151.49112426035504</v>
      </c>
      <c r="F238" s="50">
        <f t="shared" si="24"/>
        <v>78.002342109513805</v>
      </c>
      <c r="G238" s="8"/>
      <c r="M238" s="37"/>
      <c r="U238" s="37"/>
      <c r="AC238" s="37"/>
      <c r="AD238" s="37"/>
    </row>
    <row r="239" spans="1:30" x14ac:dyDescent="0.25">
      <c r="A239" s="55">
        <f t="shared" si="19"/>
        <v>44927</v>
      </c>
      <c r="B239" s="50">
        <f t="shared" si="20"/>
        <v>80.813223140495865</v>
      </c>
      <c r="C239" s="50">
        <f t="shared" si="21"/>
        <v>123.98930815843427</v>
      </c>
      <c r="D239" s="50">
        <f t="shared" si="22"/>
        <v>97.978687153433924</v>
      </c>
      <c r="E239" s="50">
        <f t="shared" si="23"/>
        <v>142.01183431952663</v>
      </c>
      <c r="F239" s="50">
        <f t="shared" si="24"/>
        <v>76.796963333871759</v>
      </c>
      <c r="G239" s="8"/>
      <c r="M239" s="37"/>
      <c r="U239" s="37"/>
      <c r="AC239" s="37"/>
      <c r="AD239" s="37"/>
    </row>
    <row r="240" spans="1:30" x14ac:dyDescent="0.25">
      <c r="A240" s="55">
        <f t="shared" si="19"/>
        <v>44958</v>
      </c>
      <c r="B240" s="50">
        <f t="shared" si="20"/>
        <v>84.36363636363636</v>
      </c>
      <c r="C240" s="50">
        <f t="shared" si="21"/>
        <v>113.0640230225942</v>
      </c>
      <c r="D240" s="50">
        <f t="shared" si="22"/>
        <v>95.749821876645711</v>
      </c>
      <c r="E240" s="50">
        <f t="shared" si="23"/>
        <v>142.01183431952663</v>
      </c>
      <c r="F240" s="50">
        <f t="shared" si="24"/>
        <v>79.702390566952033</v>
      </c>
      <c r="G240" s="8"/>
      <c r="M240" s="37"/>
      <c r="U240" s="37"/>
      <c r="AC240" s="37"/>
      <c r="AD240" s="37"/>
    </row>
    <row r="241" spans="1:30" x14ac:dyDescent="0.25">
      <c r="A241" s="55">
        <f t="shared" si="19"/>
        <v>44986</v>
      </c>
      <c r="B241" s="50">
        <f t="shared" si="20"/>
        <v>84.872727272727275</v>
      </c>
      <c r="C241" s="50">
        <f t="shared" si="21"/>
        <v>98.438080751224078</v>
      </c>
      <c r="D241" s="50">
        <f t="shared" si="22"/>
        <v>98.754169119089667</v>
      </c>
      <c r="E241" s="50">
        <f t="shared" si="23"/>
        <v>119.52662721893492</v>
      </c>
      <c r="F241" s="50">
        <f t="shared" si="24"/>
        <v>74.676950411888228</v>
      </c>
      <c r="G241" s="8"/>
      <c r="M241" s="37"/>
      <c r="U241" s="37"/>
      <c r="AC241" s="37"/>
      <c r="AD241" s="37"/>
    </row>
    <row r="242" spans="1:30" x14ac:dyDescent="0.25">
      <c r="A242" s="55">
        <f t="shared" si="19"/>
        <v>45017</v>
      </c>
      <c r="B242" s="50">
        <f t="shared" si="20"/>
        <v>77.613223140495862</v>
      </c>
      <c r="C242" s="50">
        <f t="shared" si="21"/>
        <v>88.202863883641868</v>
      </c>
      <c r="D242" s="50">
        <f t="shared" si="22"/>
        <v>103.24804064310275</v>
      </c>
      <c r="E242" s="50">
        <f t="shared" si="23"/>
        <v>118.34319526627219</v>
      </c>
      <c r="F242" s="50">
        <f t="shared" si="24"/>
        <v>76.356808270069465</v>
      </c>
      <c r="G242" s="8"/>
      <c r="M242" s="37"/>
      <c r="U242" s="37"/>
      <c r="AC242" s="37"/>
      <c r="AD242" s="37"/>
    </row>
    <row r="243" spans="1:30" x14ac:dyDescent="0.25">
      <c r="A243" s="55">
        <f t="shared" si="19"/>
        <v>45047</v>
      </c>
      <c r="B243" s="50">
        <f t="shared" si="20"/>
        <v>69.520661157024804</v>
      </c>
      <c r="C243" s="50">
        <f t="shared" si="21"/>
        <v>82.457569020204573</v>
      </c>
      <c r="D243" s="50">
        <f t="shared" si="22"/>
        <v>102.85358776576521</v>
      </c>
      <c r="E243" s="50">
        <f t="shared" si="23"/>
        <v>87.57396449704143</v>
      </c>
      <c r="F243" s="50">
        <f t="shared" si="24"/>
        <v>74.248909707640138</v>
      </c>
      <c r="G243" s="8"/>
      <c r="M243" s="37"/>
      <c r="U243" s="37"/>
      <c r="AC243" s="37"/>
      <c r="AD243" s="37"/>
    </row>
    <row r="244" spans="1:30" x14ac:dyDescent="0.25">
      <c r="A244" s="55">
        <f t="shared" si="19"/>
        <v>45078</v>
      </c>
      <c r="B244" s="50">
        <f t="shared" si="20"/>
        <v>75.008264462809919</v>
      </c>
      <c r="C244" s="50">
        <f t="shared" si="21"/>
        <v>77.846277098211502</v>
      </c>
      <c r="D244" s="50">
        <f t="shared" si="22"/>
        <v>100.31184494491086</v>
      </c>
      <c r="E244" s="50">
        <f t="shared" si="23"/>
        <v>82.84023668639054</v>
      </c>
      <c r="F244" s="50">
        <f t="shared" si="24"/>
        <v>69.758520432886456</v>
      </c>
      <c r="G244" s="8"/>
      <c r="M244" s="37"/>
      <c r="U244" s="37"/>
      <c r="AC244" s="37"/>
      <c r="AD244" s="37"/>
    </row>
    <row r="245" spans="1:30" x14ac:dyDescent="0.25">
      <c r="A245" s="55">
        <f t="shared" si="19"/>
        <v>45108</v>
      </c>
      <c r="B245" s="50">
        <f t="shared" si="20"/>
        <v>75.656198347107434</v>
      </c>
      <c r="C245" s="50">
        <f t="shared" si="21"/>
        <v>79.747604131343635</v>
      </c>
      <c r="D245" s="50">
        <f t="shared" si="22"/>
        <v>100.73108020197641</v>
      </c>
      <c r="E245" s="50">
        <f t="shared" si="23"/>
        <v>82.84023668639054</v>
      </c>
      <c r="F245" s="50">
        <f t="shared" si="24"/>
        <v>69.758520432886456</v>
      </c>
      <c r="G245" s="8"/>
      <c r="M245" s="37"/>
      <c r="U245" s="37"/>
      <c r="AC245" s="37"/>
      <c r="AD245" s="37"/>
    </row>
    <row r="246" spans="1:30" x14ac:dyDescent="0.25">
      <c r="A246" s="55">
        <f t="shared" si="19"/>
        <v>45139</v>
      </c>
      <c r="B246" s="50">
        <f t="shared" si="20"/>
        <v>72.859504132231407</v>
      </c>
      <c r="C246" s="50">
        <f t="shared" si="21"/>
        <v>77.016454693025324</v>
      </c>
      <c r="D246" s="50">
        <f t="shared" si="22"/>
        <v>99.062399966956832</v>
      </c>
      <c r="E246" s="50">
        <f t="shared" si="23"/>
        <v>75.739644970414204</v>
      </c>
      <c r="F246" s="50">
        <f t="shared" si="24"/>
        <v>63.765950573413022</v>
      </c>
      <c r="G246" s="8"/>
      <c r="M246" s="37"/>
      <c r="U246" s="37"/>
      <c r="AC246" s="37"/>
      <c r="AD246" s="37"/>
    </row>
    <row r="247" spans="1:30" x14ac:dyDescent="0.25">
      <c r="A247" s="55">
        <f t="shared" si="19"/>
        <v>45170</v>
      </c>
      <c r="B247" s="50">
        <f t="shared" si="20"/>
        <v>79.986776859504133</v>
      </c>
      <c r="C247" s="50">
        <f t="shared" si="21"/>
        <v>74.969316570509122</v>
      </c>
      <c r="D247" s="50">
        <f t="shared" si="22"/>
        <v>98.920417583098427</v>
      </c>
      <c r="E247" s="50">
        <f t="shared" si="23"/>
        <v>73.846153846153854</v>
      </c>
      <c r="F247" s="50">
        <f t="shared" si="24"/>
        <v>63.535777741883379</v>
      </c>
      <c r="G247" s="8"/>
      <c r="M247" s="37"/>
      <c r="U247" s="37"/>
      <c r="AC247" s="37"/>
      <c r="AD247" s="37"/>
    </row>
    <row r="248" spans="1:30" x14ac:dyDescent="0.25">
      <c r="A248" s="55">
        <f t="shared" si="19"/>
        <v>45200</v>
      </c>
      <c r="B248" s="50">
        <f t="shared" si="20"/>
        <v>78.657851239669412</v>
      </c>
      <c r="C248" s="50">
        <f t="shared" si="21"/>
        <v>77.481890229248989</v>
      </c>
      <c r="D248" s="50">
        <f t="shared" si="22"/>
        <v>98.935906570428429</v>
      </c>
      <c r="E248" s="50">
        <f t="shared" si="23"/>
        <v>61.53846153846154</v>
      </c>
      <c r="F248" s="50">
        <f t="shared" si="24"/>
        <v>60.188176385075124</v>
      </c>
      <c r="G248" s="8"/>
      <c r="M248" s="37"/>
      <c r="U248" s="37"/>
      <c r="AC248" s="37"/>
      <c r="AD248" s="37"/>
    </row>
    <row r="249" spans="1:30" x14ac:dyDescent="0.25">
      <c r="A249" s="55">
        <f t="shared" si="19"/>
        <v>45231</v>
      </c>
      <c r="B249" s="50">
        <f t="shared" si="20"/>
        <v>86.657851239669412</v>
      </c>
      <c r="C249" s="50">
        <f t="shared" si="21"/>
        <v>78.117500593198599</v>
      </c>
      <c r="D249" s="50">
        <f t="shared" si="22"/>
        <v>102.43951550447632</v>
      </c>
      <c r="E249" s="50">
        <f t="shared" si="23"/>
        <v>39.644970414201183</v>
      </c>
      <c r="F249" s="50">
        <f t="shared" si="24"/>
        <v>57.250444193183661</v>
      </c>
      <c r="G249" s="8"/>
      <c r="M249" s="37"/>
      <c r="U249" s="37"/>
      <c r="AC249" s="37"/>
      <c r="AD249" s="37"/>
    </row>
    <row r="250" spans="1:30" x14ac:dyDescent="0.25">
      <c r="A250" s="55">
        <f t="shared" si="19"/>
        <v>45261</v>
      </c>
      <c r="B250" s="50">
        <f t="shared" si="20"/>
        <v>90.611570247933898</v>
      </c>
      <c r="C250" s="50">
        <f t="shared" si="21"/>
        <v>88.654023113401976</v>
      </c>
      <c r="D250" s="50">
        <f t="shared" si="22"/>
        <v>104.61158782772118</v>
      </c>
      <c r="E250" s="50">
        <f t="shared" si="23"/>
        <v>30.76923076923077</v>
      </c>
      <c r="F250" s="50">
        <f t="shared" si="24"/>
        <v>58.778872556937486</v>
      </c>
      <c r="G250" s="8"/>
      <c r="M250" s="37"/>
      <c r="U250" s="37"/>
      <c r="AC250" s="37"/>
      <c r="AD250" s="37"/>
    </row>
    <row r="251" spans="1:30" x14ac:dyDescent="0.25">
      <c r="A251" s="55">
        <f t="shared" si="19"/>
        <v>45292</v>
      </c>
      <c r="B251" s="50">
        <f t="shared" si="20"/>
        <v>89.798347107438019</v>
      </c>
      <c r="C251" s="50">
        <f t="shared" si="21"/>
        <v>88.068353745029398</v>
      </c>
      <c r="D251" s="50">
        <f t="shared" si="22"/>
        <v>105.01739929576739</v>
      </c>
      <c r="E251" s="50">
        <f t="shared" si="23"/>
        <v>20.118343195266274</v>
      </c>
      <c r="F251" s="50">
        <f t="shared" si="24"/>
        <v>57.323130350508812</v>
      </c>
      <c r="G251" s="8"/>
      <c r="M251" s="37"/>
      <c r="U251" s="37"/>
      <c r="AC251" s="37"/>
      <c r="AD251" s="37"/>
    </row>
    <row r="252" spans="1:30" x14ac:dyDescent="0.25">
      <c r="A252" s="55">
        <f t="shared" si="19"/>
        <v>45323</v>
      </c>
      <c r="B252" s="50">
        <f t="shared" si="20"/>
        <v>82.241322314049597</v>
      </c>
      <c r="C252" s="50">
        <f t="shared" si="21"/>
        <v>83.775732773563178</v>
      </c>
      <c r="D252" s="50">
        <f t="shared" si="22"/>
        <v>104.45979575188709</v>
      </c>
      <c r="E252" s="50">
        <f t="shared" si="23"/>
        <v>20.118343195266274</v>
      </c>
      <c r="F252" s="50">
        <f t="shared" si="24"/>
        <v>56.230818930705858</v>
      </c>
      <c r="G252" s="8"/>
      <c r="M252" s="37"/>
      <c r="U252" s="37"/>
      <c r="AC252" s="37"/>
      <c r="AD252" s="37"/>
    </row>
    <row r="253" spans="1:30" x14ac:dyDescent="0.25">
      <c r="A253" s="55">
        <f t="shared" si="19"/>
        <v>45352</v>
      </c>
      <c r="B253" s="50">
        <f t="shared" si="20"/>
        <v>72.588429752066119</v>
      </c>
      <c r="C253" s="50">
        <f t="shared" si="21"/>
        <v>80.955392711536589</v>
      </c>
      <c r="D253" s="50">
        <f t="shared" si="22"/>
        <v>111.41796516010452</v>
      </c>
      <c r="E253" s="50">
        <f t="shared" si="23"/>
        <v>22.248520710059172</v>
      </c>
      <c r="F253" s="50">
        <f t="shared" si="24"/>
        <v>55.489823937974478</v>
      </c>
      <c r="G253" s="8"/>
      <c r="M253" s="37"/>
      <c r="U253" s="37"/>
      <c r="AC253" s="37"/>
      <c r="AD253" s="37"/>
    </row>
    <row r="254" spans="1:30" x14ac:dyDescent="0.25">
      <c r="A254" s="55">
        <f t="shared" si="19"/>
        <v>45383</v>
      </c>
      <c r="B254" s="50">
        <f t="shared" si="20"/>
        <v>74.545454545454547</v>
      </c>
      <c r="C254" s="50">
        <f>(C505/$C$481)*100</f>
        <v>81.381307962528396</v>
      </c>
      <c r="D254" s="50">
        <f>(D505/$D$481)*100</f>
        <v>120.37266503516</v>
      </c>
      <c r="E254" s="50">
        <f>(E505/$E$481)*100</f>
        <v>24.082840236686391</v>
      </c>
      <c r="F254" s="50">
        <f t="shared" si="24"/>
        <v>54.979001776772741</v>
      </c>
      <c r="G254" s="8"/>
      <c r="M254" s="37"/>
      <c r="U254" s="37"/>
      <c r="AC254" s="37"/>
      <c r="AD254" s="37"/>
    </row>
    <row r="255" spans="1:30" x14ac:dyDescent="0.25">
      <c r="B255" s="145"/>
      <c r="C255" s="145"/>
      <c r="D255" s="145"/>
      <c r="E255" s="145"/>
      <c r="F255" s="145"/>
      <c r="M255" s="37"/>
      <c r="N255" s="29"/>
      <c r="O255" s="18"/>
      <c r="P255" s="18"/>
      <c r="Q255" s="18"/>
      <c r="R255" s="18"/>
      <c r="S255" s="18"/>
      <c r="T255" s="1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</row>
    <row r="256" spans="1:30" x14ac:dyDescent="0.25">
      <c r="A256" s="46" t="s">
        <v>459</v>
      </c>
      <c r="M256" s="37"/>
      <c r="N256" s="29"/>
      <c r="O256" s="18"/>
      <c r="P256" s="18"/>
      <c r="Q256" s="18"/>
      <c r="R256" s="18"/>
      <c r="S256" s="18"/>
      <c r="T256" s="1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</row>
    <row r="257" spans="1:30" x14ac:dyDescent="0.25">
      <c r="A257" t="s">
        <v>467</v>
      </c>
      <c r="M257" s="37"/>
      <c r="N257" s="29"/>
      <c r="O257" s="18"/>
      <c r="P257" s="18"/>
      <c r="Q257" s="18"/>
      <c r="R257" s="18"/>
      <c r="S257" s="18"/>
      <c r="T257" s="1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</row>
    <row r="258" spans="1:30" x14ac:dyDescent="0.25">
      <c r="A258" t="s">
        <v>465</v>
      </c>
      <c r="M258" s="37"/>
      <c r="N258" s="29"/>
      <c r="O258" s="18"/>
      <c r="P258" s="18"/>
      <c r="Q258" s="18"/>
      <c r="R258" s="18"/>
      <c r="S258" s="18"/>
      <c r="T258" s="1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</row>
    <row r="259" spans="1:30" x14ac:dyDescent="0.25">
      <c r="A259" t="s">
        <v>469</v>
      </c>
      <c r="M259" s="37"/>
      <c r="N259" s="29"/>
      <c r="O259" s="18"/>
      <c r="P259" s="18"/>
      <c r="Q259" s="18"/>
      <c r="R259" s="18"/>
      <c r="S259" s="18"/>
      <c r="T259" s="1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</row>
    <row r="260" spans="1:30" x14ac:dyDescent="0.25">
      <c r="A260" t="s">
        <v>466</v>
      </c>
      <c r="M260" s="37"/>
      <c r="N260" s="29"/>
      <c r="O260" s="18"/>
      <c r="P260" s="18"/>
      <c r="Q260" s="18"/>
      <c r="R260" s="18"/>
      <c r="S260" s="18"/>
      <c r="T260" s="1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</row>
    <row r="261" spans="1:30" x14ac:dyDescent="0.25">
      <c r="A261" t="s">
        <v>468</v>
      </c>
      <c r="M261" s="37"/>
      <c r="N261" s="29"/>
      <c r="O261" s="18"/>
      <c r="P261" s="18"/>
      <c r="Q261" s="18"/>
      <c r="R261" s="18"/>
      <c r="S261" s="18"/>
      <c r="T261" s="1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</row>
    <row r="262" spans="1:30" x14ac:dyDescent="0.25">
      <c r="M262" s="37"/>
      <c r="N262" s="29"/>
      <c r="O262" s="18"/>
      <c r="P262" s="18"/>
      <c r="Q262" s="18"/>
      <c r="R262" s="18"/>
      <c r="S262" s="18"/>
      <c r="T262" s="1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</row>
    <row r="263" spans="1:30" x14ac:dyDescent="0.25">
      <c r="A263" s="46" t="s">
        <v>455</v>
      </c>
      <c r="M263" s="37"/>
      <c r="N263" s="37"/>
      <c r="O263" s="18"/>
      <c r="P263" s="18"/>
      <c r="Q263" s="18"/>
      <c r="R263" s="18"/>
      <c r="S263" s="18"/>
      <c r="T263" s="1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</row>
    <row r="264" spans="1:30" ht="75" x14ac:dyDescent="0.25">
      <c r="A264" s="4"/>
      <c r="B264" s="3" t="s">
        <v>470</v>
      </c>
      <c r="C264" s="3" t="s">
        <v>463</v>
      </c>
      <c r="D264" s="3" t="s">
        <v>464</v>
      </c>
      <c r="E264" s="163" t="s">
        <v>443</v>
      </c>
      <c r="F264" s="3" t="s">
        <v>462</v>
      </c>
      <c r="G264" s="4"/>
      <c r="H264" s="4"/>
      <c r="I264" s="4"/>
      <c r="K264" s="4"/>
      <c r="M264" s="37"/>
      <c r="N264" s="4"/>
      <c r="O264" s="4"/>
      <c r="P264" s="4"/>
      <c r="Q264" s="4"/>
      <c r="R264" s="4"/>
      <c r="S264" s="4"/>
      <c r="T264" s="4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</row>
    <row r="265" spans="1:30" x14ac:dyDescent="0.25">
      <c r="A265" s="31">
        <v>38078</v>
      </c>
      <c r="B265" s="14">
        <v>37.9</v>
      </c>
      <c r="C265" s="14">
        <v>4.91</v>
      </c>
      <c r="D265" s="14">
        <v>403.26</v>
      </c>
      <c r="E265" s="14"/>
      <c r="F265" s="14">
        <v>166.58442673929</v>
      </c>
      <c r="G265" s="18"/>
      <c r="H265" s="18"/>
      <c r="I265" s="18"/>
      <c r="K265" s="18"/>
      <c r="L265" s="37"/>
    </row>
    <row r="266" spans="1:30" x14ac:dyDescent="0.25">
      <c r="A266" s="31">
        <v>38108</v>
      </c>
      <c r="B266" s="14">
        <v>37.9</v>
      </c>
      <c r="C266" s="14">
        <v>4.91</v>
      </c>
      <c r="D266" s="14">
        <v>383.779</v>
      </c>
      <c r="E266" s="14"/>
      <c r="F266" s="14">
        <v>163.73438647875</v>
      </c>
      <c r="G266" s="18"/>
      <c r="H266" s="18"/>
      <c r="I266" s="18"/>
      <c r="K266" s="18"/>
      <c r="L266" s="37"/>
    </row>
    <row r="267" spans="1:30" x14ac:dyDescent="0.25">
      <c r="A267" s="31">
        <v>38139</v>
      </c>
      <c r="B267" s="14">
        <v>37.9</v>
      </c>
      <c r="C267" s="14">
        <v>5.04</v>
      </c>
      <c r="D267" s="14">
        <v>392.37299999999999</v>
      </c>
      <c r="E267" s="14"/>
      <c r="F267" s="14">
        <v>154.74334165714001</v>
      </c>
      <c r="G267" s="18"/>
      <c r="H267" s="18"/>
      <c r="I267" s="18"/>
      <c r="K267" s="18"/>
      <c r="L267" s="37"/>
    </row>
    <row r="268" spans="1:30" x14ac:dyDescent="0.25">
      <c r="A268" s="31">
        <v>38169</v>
      </c>
      <c r="B268" s="14">
        <v>37.9</v>
      </c>
      <c r="C268" s="14">
        <v>5.07</v>
      </c>
      <c r="D268" s="14">
        <v>398.09100000000001</v>
      </c>
      <c r="E268" s="14"/>
      <c r="F268" s="14">
        <v>150.60093028929001</v>
      </c>
      <c r="G268" s="18"/>
      <c r="H268" s="18"/>
      <c r="I268" s="18"/>
      <c r="K268" s="18"/>
      <c r="L268" s="37"/>
    </row>
    <row r="269" spans="1:30" x14ac:dyDescent="0.25">
      <c r="A269" s="31">
        <v>38200</v>
      </c>
      <c r="B269" s="14">
        <v>37.9</v>
      </c>
      <c r="C269" s="14">
        <v>5.16</v>
      </c>
      <c r="D269" s="14">
        <v>400.51</v>
      </c>
      <c r="E269" s="14"/>
      <c r="F269" s="14">
        <v>141.29480849743001</v>
      </c>
      <c r="G269" s="18"/>
      <c r="H269" s="18"/>
      <c r="I269" s="18"/>
      <c r="K269" s="18"/>
      <c r="L269" s="37"/>
    </row>
    <row r="270" spans="1:30" x14ac:dyDescent="0.25">
      <c r="A270" s="31">
        <v>38231</v>
      </c>
      <c r="B270" s="14">
        <v>37.9</v>
      </c>
      <c r="C270" s="14">
        <v>5.43</v>
      </c>
      <c r="D270" s="14">
        <v>405.27499999999998</v>
      </c>
      <c r="E270" s="14"/>
      <c r="F270" s="14">
        <v>151.03485553499999</v>
      </c>
      <c r="G270" s="18"/>
      <c r="H270" s="18"/>
      <c r="I270" s="18"/>
      <c r="K270" s="18"/>
      <c r="L270" s="37"/>
    </row>
    <row r="271" spans="1:30" x14ac:dyDescent="0.25">
      <c r="A271" s="31">
        <v>38261</v>
      </c>
      <c r="B271" s="14">
        <v>37.9</v>
      </c>
      <c r="C271" s="14">
        <v>5.55</v>
      </c>
      <c r="D271" s="14">
        <v>420.464</v>
      </c>
      <c r="E271" s="14"/>
      <c r="F271" s="14">
        <v>150.14600866071001</v>
      </c>
      <c r="G271" s="18"/>
      <c r="H271" s="18"/>
      <c r="I271" s="18"/>
      <c r="K271" s="18"/>
      <c r="L271" s="37"/>
    </row>
    <row r="272" spans="1:30" x14ac:dyDescent="0.25">
      <c r="A272" s="31">
        <v>38292</v>
      </c>
      <c r="B272" s="14">
        <v>37.9</v>
      </c>
      <c r="C272" s="14">
        <v>5.45</v>
      </c>
      <c r="D272" s="14">
        <v>439.375</v>
      </c>
      <c r="E272" s="14"/>
      <c r="F272" s="14">
        <v>156.56866837624</v>
      </c>
      <c r="G272" s="18"/>
      <c r="H272" s="18"/>
      <c r="I272" s="18"/>
      <c r="K272" s="18"/>
      <c r="L272" s="37"/>
    </row>
    <row r="273" spans="1:12" x14ac:dyDescent="0.25">
      <c r="A273" s="31">
        <v>38322</v>
      </c>
      <c r="B273" s="14">
        <v>37.9</v>
      </c>
      <c r="C273" s="14">
        <v>5.57</v>
      </c>
      <c r="D273" s="14">
        <v>442.07900000000001</v>
      </c>
      <c r="E273" s="14"/>
      <c r="F273" s="14">
        <v>153.87432469999999</v>
      </c>
      <c r="G273" s="18"/>
      <c r="H273" s="18"/>
      <c r="I273" s="18"/>
      <c r="K273" s="18"/>
      <c r="L273" s="37"/>
    </row>
    <row r="274" spans="1:12" x14ac:dyDescent="0.25">
      <c r="A274" s="31">
        <v>38353</v>
      </c>
      <c r="B274" s="14">
        <v>65</v>
      </c>
      <c r="C274" s="14">
        <v>5.42</v>
      </c>
      <c r="D274" s="14">
        <v>424.03</v>
      </c>
      <c r="E274" s="14"/>
      <c r="F274" s="14">
        <v>153.59313355875</v>
      </c>
      <c r="G274" s="18"/>
      <c r="H274" s="18"/>
      <c r="I274" s="18"/>
      <c r="K274" s="18"/>
      <c r="L274" s="37"/>
    </row>
    <row r="275" spans="1:12" x14ac:dyDescent="0.25">
      <c r="A275" s="31">
        <v>38384</v>
      </c>
      <c r="B275" s="14">
        <v>65</v>
      </c>
      <c r="C275" s="14">
        <v>5.58</v>
      </c>
      <c r="D275" s="14">
        <v>423.35</v>
      </c>
      <c r="E275" s="14"/>
      <c r="F275" s="14">
        <v>151.16867984890001</v>
      </c>
      <c r="G275" s="18"/>
      <c r="H275" s="18"/>
      <c r="I275" s="18"/>
      <c r="K275" s="18"/>
      <c r="L275" s="37"/>
    </row>
    <row r="276" spans="1:12" x14ac:dyDescent="0.25">
      <c r="A276" s="31">
        <v>38412</v>
      </c>
      <c r="B276" s="14">
        <v>65</v>
      </c>
      <c r="C276" s="14">
        <v>5.59</v>
      </c>
      <c r="D276" s="14">
        <v>433.85</v>
      </c>
      <c r="E276" s="14"/>
      <c r="F276" s="14">
        <v>150.985863975</v>
      </c>
      <c r="G276" s="18"/>
      <c r="H276" s="18"/>
      <c r="I276" s="18"/>
      <c r="K276" s="18"/>
      <c r="L276" s="37"/>
    </row>
    <row r="277" spans="1:12" x14ac:dyDescent="0.25">
      <c r="A277" s="31">
        <v>38443</v>
      </c>
      <c r="B277" s="14">
        <v>65</v>
      </c>
      <c r="C277" s="14">
        <v>5.67</v>
      </c>
      <c r="D277" s="14">
        <v>429.233</v>
      </c>
      <c r="E277" s="14"/>
      <c r="F277" s="14">
        <v>140.87698047857</v>
      </c>
      <c r="G277" s="18"/>
      <c r="H277" s="18"/>
      <c r="I277" s="18"/>
      <c r="K277" s="18"/>
      <c r="L277" s="37"/>
    </row>
    <row r="278" spans="1:12" x14ac:dyDescent="0.25">
      <c r="A278" s="31">
        <v>38473</v>
      </c>
      <c r="B278" s="14">
        <v>65</v>
      </c>
      <c r="C278" s="14">
        <v>5.74</v>
      </c>
      <c r="D278" s="14">
        <v>421.87299999999999</v>
      </c>
      <c r="E278" s="14"/>
      <c r="F278" s="14">
        <v>143.33005787571</v>
      </c>
      <c r="G278" s="18"/>
      <c r="H278" s="18"/>
      <c r="I278" s="18"/>
      <c r="K278" s="18"/>
      <c r="L278" s="37"/>
    </row>
    <row r="279" spans="1:12" x14ac:dyDescent="0.25">
      <c r="A279" s="31">
        <v>38504</v>
      </c>
      <c r="B279" s="14">
        <v>65</v>
      </c>
      <c r="C279" s="14">
        <v>5.68</v>
      </c>
      <c r="D279" s="14">
        <v>430.65699999999998</v>
      </c>
      <c r="E279" s="14"/>
      <c r="F279" s="14">
        <v>141.93077620909</v>
      </c>
      <c r="G279" s="18"/>
      <c r="H279" s="18"/>
      <c r="I279" s="18"/>
      <c r="K279" s="18"/>
      <c r="L279" s="37"/>
    </row>
    <row r="280" spans="1:12" x14ac:dyDescent="0.25">
      <c r="A280" s="31">
        <v>38534</v>
      </c>
      <c r="B280" s="14">
        <v>65</v>
      </c>
      <c r="C280" s="14">
        <v>6.03</v>
      </c>
      <c r="D280" s="14">
        <v>424.47899999999998</v>
      </c>
      <c r="E280" s="14"/>
      <c r="F280" s="14">
        <v>143.869839885</v>
      </c>
      <c r="G280" s="18"/>
      <c r="H280" s="18"/>
      <c r="I280" s="18"/>
      <c r="K280" s="18"/>
      <c r="L280" s="37"/>
    </row>
    <row r="281" spans="1:12" x14ac:dyDescent="0.25">
      <c r="A281" s="31">
        <v>38565</v>
      </c>
      <c r="B281" s="14">
        <v>65</v>
      </c>
      <c r="C281" s="14">
        <v>6.2</v>
      </c>
      <c r="D281" s="14">
        <v>437.93</v>
      </c>
      <c r="E281" s="14"/>
      <c r="F281" s="14">
        <v>149.35902467283</v>
      </c>
      <c r="G281" s="18"/>
      <c r="H281" s="18"/>
      <c r="I281" s="18"/>
      <c r="K281" s="18"/>
      <c r="L281" s="37"/>
    </row>
    <row r="282" spans="1:12" x14ac:dyDescent="0.25">
      <c r="A282" s="31">
        <v>38596</v>
      </c>
      <c r="B282" s="14">
        <v>65</v>
      </c>
      <c r="C282" s="14">
        <v>6.39</v>
      </c>
      <c r="D282" s="14">
        <v>456.048</v>
      </c>
      <c r="E282" s="14"/>
      <c r="F282" s="14">
        <v>159.70865813437999</v>
      </c>
      <c r="G282" s="18"/>
      <c r="H282" s="18"/>
      <c r="I282" s="18"/>
      <c r="K282" s="18"/>
      <c r="L282" s="37"/>
    </row>
    <row r="283" spans="1:12" x14ac:dyDescent="0.25">
      <c r="A283" s="31">
        <v>38626</v>
      </c>
      <c r="B283" s="14">
        <v>65</v>
      </c>
      <c r="C283" s="14">
        <v>6.48</v>
      </c>
      <c r="D283" s="14">
        <v>469.89800000000002</v>
      </c>
      <c r="E283" s="14"/>
      <c r="F283" s="14">
        <v>167.82671272499999</v>
      </c>
      <c r="G283" s="18"/>
      <c r="H283" s="18"/>
      <c r="I283" s="18"/>
      <c r="K283" s="18"/>
      <c r="L283" s="37"/>
    </row>
    <row r="284" spans="1:12" x14ac:dyDescent="0.25">
      <c r="A284" s="31">
        <v>38657</v>
      </c>
      <c r="B284" s="14">
        <v>65</v>
      </c>
      <c r="C284" s="14">
        <v>6.61</v>
      </c>
      <c r="D284" s="14">
        <v>476.666</v>
      </c>
      <c r="E284" s="14"/>
      <c r="F284" s="14">
        <v>161.11635164431999</v>
      </c>
      <c r="G284" s="18"/>
      <c r="H284" s="18"/>
      <c r="I284" s="18"/>
      <c r="K284" s="18"/>
      <c r="L284" s="37"/>
    </row>
    <row r="285" spans="1:12" x14ac:dyDescent="0.25">
      <c r="A285" s="31">
        <v>38687</v>
      </c>
      <c r="B285" s="14">
        <v>65</v>
      </c>
      <c r="C285" s="14">
        <v>6.49</v>
      </c>
      <c r="D285" s="14">
        <v>510.09699999999998</v>
      </c>
      <c r="E285" s="14"/>
      <c r="F285" s="14">
        <v>164.44104598928999</v>
      </c>
      <c r="G285" s="18"/>
      <c r="H285" s="18"/>
      <c r="I285" s="18"/>
      <c r="K285" s="18"/>
      <c r="L285" s="37"/>
    </row>
    <row r="286" spans="1:12" x14ac:dyDescent="0.25">
      <c r="A286" s="31">
        <v>38718</v>
      </c>
      <c r="B286" s="14">
        <v>67.2</v>
      </c>
      <c r="C286" s="14">
        <v>6.53</v>
      </c>
      <c r="D286" s="14">
        <v>549.86400000000003</v>
      </c>
      <c r="E286" s="14"/>
      <c r="F286" s="14">
        <v>167.16073370625</v>
      </c>
      <c r="G286" s="18"/>
      <c r="H286" s="18"/>
      <c r="I286" s="18"/>
      <c r="K286" s="18"/>
      <c r="L286" s="37"/>
    </row>
    <row r="287" spans="1:12" x14ac:dyDescent="0.25">
      <c r="A287" s="31">
        <v>38749</v>
      </c>
      <c r="B287" s="14">
        <v>65.2</v>
      </c>
      <c r="C287" s="14">
        <v>7.04</v>
      </c>
      <c r="D287" s="14">
        <v>554.995</v>
      </c>
      <c r="E287" s="14"/>
      <c r="F287" s="14">
        <v>179.84092587632</v>
      </c>
      <c r="G287" s="18"/>
      <c r="H287" s="18"/>
      <c r="I287" s="18"/>
      <c r="K287" s="18"/>
      <c r="L287" s="37"/>
    </row>
    <row r="288" spans="1:12" x14ac:dyDescent="0.25">
      <c r="A288" s="31">
        <v>38777</v>
      </c>
      <c r="B288" s="14">
        <v>66.7</v>
      </c>
      <c r="C288" s="14">
        <v>6.88</v>
      </c>
      <c r="D288" s="14">
        <v>557.09299999999996</v>
      </c>
      <c r="E288" s="14"/>
      <c r="F288" s="14">
        <v>174.43598036624999</v>
      </c>
      <c r="G288" s="18"/>
      <c r="H288" s="18"/>
      <c r="I288" s="18"/>
      <c r="K288" s="18"/>
      <c r="L288" s="37"/>
    </row>
    <row r="289" spans="1:12" x14ac:dyDescent="0.25">
      <c r="A289" s="31">
        <v>38808</v>
      </c>
      <c r="B289" s="14">
        <v>67.3</v>
      </c>
      <c r="C289" s="14">
        <v>6.93</v>
      </c>
      <c r="D289" s="14">
        <v>610.65300000000002</v>
      </c>
      <c r="E289" s="14"/>
      <c r="F289" s="14">
        <v>180.34605464494999</v>
      </c>
      <c r="G289" s="18"/>
      <c r="H289" s="18"/>
      <c r="I289" s="18"/>
      <c r="K289" s="18"/>
      <c r="L289" s="37"/>
    </row>
    <row r="290" spans="1:12" x14ac:dyDescent="0.25">
      <c r="A290" s="31">
        <v>38838</v>
      </c>
      <c r="B290" s="14">
        <v>67.3</v>
      </c>
      <c r="C290" s="14">
        <v>6.92</v>
      </c>
      <c r="D290" s="14">
        <v>675.39300000000003</v>
      </c>
      <c r="E290" s="14"/>
      <c r="F290" s="14">
        <v>193.16672228570999</v>
      </c>
      <c r="G290" s="18"/>
      <c r="H290" s="18"/>
      <c r="I290" s="18"/>
      <c r="K290" s="18"/>
      <c r="L290" s="37"/>
    </row>
    <row r="291" spans="1:12" x14ac:dyDescent="0.25">
      <c r="A291" s="31">
        <v>38869</v>
      </c>
      <c r="B291" s="14">
        <v>69.3</v>
      </c>
      <c r="C291" s="14">
        <v>7.1</v>
      </c>
      <c r="D291" s="14">
        <v>596.14499999999998</v>
      </c>
      <c r="E291" s="14"/>
      <c r="F291" s="14">
        <v>195.164003205</v>
      </c>
      <c r="G291" s="18"/>
      <c r="H291" s="18"/>
      <c r="I291" s="18"/>
      <c r="K291" s="18"/>
      <c r="L291" s="37"/>
    </row>
    <row r="292" spans="1:12" x14ac:dyDescent="0.25">
      <c r="A292" s="31">
        <v>38899</v>
      </c>
      <c r="B292" s="14">
        <v>70.5</v>
      </c>
      <c r="C292" s="14">
        <v>6.86</v>
      </c>
      <c r="D292" s="14">
        <v>633.71</v>
      </c>
      <c r="E292" s="14"/>
      <c r="F292" s="14">
        <v>202.42861353947001</v>
      </c>
      <c r="G292" s="18"/>
      <c r="H292" s="18"/>
      <c r="I292" s="18"/>
      <c r="K292" s="18"/>
      <c r="L292" s="37"/>
    </row>
    <row r="293" spans="1:12" x14ac:dyDescent="0.25">
      <c r="A293" s="31">
        <v>38930</v>
      </c>
      <c r="B293" s="14">
        <v>69.8</v>
      </c>
      <c r="C293" s="14">
        <v>7.23</v>
      </c>
      <c r="D293" s="14">
        <v>632.59299999999996</v>
      </c>
      <c r="E293" s="14"/>
      <c r="F293" s="14">
        <v>189.91466889546001</v>
      </c>
      <c r="G293" s="18"/>
      <c r="H293" s="18"/>
      <c r="I293" s="18"/>
      <c r="K293" s="18"/>
      <c r="L293" s="37"/>
    </row>
    <row r="294" spans="1:12" x14ac:dyDescent="0.25">
      <c r="A294" s="31">
        <v>38961</v>
      </c>
      <c r="B294" s="14">
        <v>70</v>
      </c>
      <c r="C294" s="14">
        <v>7.65</v>
      </c>
      <c r="D294" s="14">
        <v>598.18600000000004</v>
      </c>
      <c r="E294" s="14"/>
      <c r="F294" s="14">
        <v>195.9815498625</v>
      </c>
      <c r="G294" s="18"/>
      <c r="H294" s="18"/>
      <c r="I294" s="18"/>
      <c r="K294" s="18"/>
      <c r="L294" s="37"/>
    </row>
    <row r="295" spans="1:12" x14ac:dyDescent="0.25">
      <c r="A295" s="31">
        <v>38991</v>
      </c>
      <c r="B295" s="14">
        <v>71.7</v>
      </c>
      <c r="C295" s="14">
        <v>7.2</v>
      </c>
      <c r="D295" s="14">
        <v>585.78</v>
      </c>
      <c r="E295" s="14"/>
      <c r="F295" s="14">
        <v>212.09408658213999</v>
      </c>
      <c r="G295" s="18"/>
      <c r="H295" s="18"/>
      <c r="I295" s="18"/>
      <c r="K295" s="18"/>
      <c r="L295" s="37"/>
    </row>
    <row r="296" spans="1:12" x14ac:dyDescent="0.25">
      <c r="A296" s="31">
        <v>39022</v>
      </c>
      <c r="B296" s="14">
        <v>73.5</v>
      </c>
      <c r="C296" s="14">
        <v>7.21</v>
      </c>
      <c r="D296" s="14">
        <v>627.827</v>
      </c>
      <c r="E296" s="14"/>
      <c r="F296" s="14">
        <v>209.68065367105001</v>
      </c>
      <c r="G296" s="18"/>
      <c r="H296" s="18"/>
      <c r="I296" s="18"/>
      <c r="K296" s="18"/>
      <c r="L296" s="37"/>
    </row>
    <row r="297" spans="1:12" x14ac:dyDescent="0.25">
      <c r="A297" s="31">
        <v>39052</v>
      </c>
      <c r="B297" s="14">
        <v>73.5</v>
      </c>
      <c r="C297" s="14">
        <v>7.35</v>
      </c>
      <c r="D297" s="14">
        <v>629.79100000000005</v>
      </c>
      <c r="E297" s="14"/>
      <c r="F297" s="14">
        <v>204.30628759688</v>
      </c>
      <c r="G297" s="18"/>
      <c r="H297" s="18"/>
      <c r="I297" s="18"/>
      <c r="K297" s="18"/>
      <c r="L297" s="37"/>
    </row>
    <row r="298" spans="1:12" x14ac:dyDescent="0.25">
      <c r="A298" s="31">
        <v>39083</v>
      </c>
      <c r="B298" s="14">
        <v>78.2</v>
      </c>
      <c r="C298" s="14">
        <v>7.11</v>
      </c>
      <c r="D298" s="14">
        <v>631.16600000000005</v>
      </c>
      <c r="E298" s="14"/>
      <c r="F298" s="14">
        <v>196.06615699737</v>
      </c>
      <c r="G298" s="18"/>
      <c r="H298" s="18"/>
      <c r="I298" s="18"/>
      <c r="K298" s="18"/>
      <c r="L298" s="37"/>
    </row>
    <row r="299" spans="1:12" x14ac:dyDescent="0.25">
      <c r="A299" s="31">
        <v>39114</v>
      </c>
      <c r="B299" s="14">
        <v>82.66</v>
      </c>
      <c r="C299" s="14">
        <v>6.89</v>
      </c>
      <c r="D299" s="14">
        <v>664.745</v>
      </c>
      <c r="E299" s="14"/>
      <c r="F299" s="14">
        <v>199.98225866842</v>
      </c>
      <c r="G299" s="18"/>
      <c r="H299" s="18"/>
      <c r="I299" s="18"/>
      <c r="K299" s="18"/>
      <c r="L299" s="37"/>
    </row>
    <row r="300" spans="1:12" x14ac:dyDescent="0.25">
      <c r="A300" s="31">
        <v>39142</v>
      </c>
      <c r="B300" s="14">
        <v>88.55</v>
      </c>
      <c r="C300" s="14">
        <v>6.86</v>
      </c>
      <c r="D300" s="14">
        <v>654.89499999999998</v>
      </c>
      <c r="E300" s="14"/>
      <c r="F300" s="14">
        <v>199.09820044285999</v>
      </c>
      <c r="G300" s="18"/>
      <c r="H300" s="18"/>
      <c r="I300" s="18"/>
      <c r="K300" s="18"/>
      <c r="L300" s="37"/>
    </row>
    <row r="301" spans="1:12" x14ac:dyDescent="0.25">
      <c r="A301" s="31">
        <v>39173</v>
      </c>
      <c r="B301" s="14">
        <v>91.26</v>
      </c>
      <c r="C301" s="14">
        <v>7.09</v>
      </c>
      <c r="D301" s="14">
        <v>679.36800000000005</v>
      </c>
      <c r="E301" s="14"/>
      <c r="F301" s="14">
        <v>198.30779161020001</v>
      </c>
      <c r="G301" s="18"/>
      <c r="H301" s="18"/>
      <c r="I301" s="18"/>
      <c r="K301" s="18"/>
      <c r="L301" s="37"/>
    </row>
    <row r="302" spans="1:12" x14ac:dyDescent="0.25">
      <c r="A302" s="31">
        <v>39203</v>
      </c>
      <c r="B302" s="14">
        <v>102.02</v>
      </c>
      <c r="C302" s="14">
        <v>7.22</v>
      </c>
      <c r="D302" s="14">
        <v>667.31</v>
      </c>
      <c r="E302" s="14"/>
      <c r="F302" s="14">
        <v>195.72128219999999</v>
      </c>
      <c r="G302" s="18"/>
      <c r="H302" s="18"/>
      <c r="I302" s="18"/>
      <c r="K302" s="18"/>
      <c r="L302" s="37"/>
    </row>
    <row r="303" spans="1:12" x14ac:dyDescent="0.25">
      <c r="A303" s="31">
        <v>39234</v>
      </c>
      <c r="B303" s="14">
        <v>103.21</v>
      </c>
      <c r="C303" s="14">
        <v>7.11</v>
      </c>
      <c r="D303" s="14">
        <v>655.66</v>
      </c>
      <c r="E303" s="14"/>
      <c r="F303" s="14">
        <v>223.03918018749999</v>
      </c>
      <c r="G303" s="18"/>
      <c r="H303" s="18"/>
      <c r="I303" s="18"/>
      <c r="K303" s="18"/>
      <c r="L303" s="37"/>
    </row>
    <row r="304" spans="1:12" x14ac:dyDescent="0.25">
      <c r="A304" s="31">
        <v>39264</v>
      </c>
      <c r="B304" s="14">
        <v>106.09</v>
      </c>
      <c r="C304" s="14">
        <v>7.26</v>
      </c>
      <c r="D304" s="14">
        <v>665.38</v>
      </c>
      <c r="E304" s="14"/>
      <c r="F304" s="14">
        <v>238.40670983625</v>
      </c>
      <c r="G304" s="18"/>
      <c r="H304" s="18"/>
      <c r="I304" s="18"/>
      <c r="K304" s="18"/>
      <c r="L304" s="37"/>
    </row>
    <row r="305" spans="1:12" x14ac:dyDescent="0.25">
      <c r="A305" s="31">
        <v>39295</v>
      </c>
      <c r="B305" s="14">
        <v>121.89</v>
      </c>
      <c r="C305" s="14">
        <v>7.7</v>
      </c>
      <c r="D305" s="14">
        <v>665.41099999999994</v>
      </c>
      <c r="E305" s="14"/>
      <c r="F305" s="14">
        <v>259.72730786209002</v>
      </c>
      <c r="G305" s="18"/>
      <c r="H305" s="18"/>
      <c r="I305" s="18"/>
      <c r="K305" s="18"/>
      <c r="L305" s="37"/>
    </row>
    <row r="306" spans="1:12" x14ac:dyDescent="0.25">
      <c r="A306" s="31">
        <v>39326</v>
      </c>
      <c r="B306" s="14">
        <v>148.65</v>
      </c>
      <c r="C306" s="14">
        <v>8.09</v>
      </c>
      <c r="D306" s="14">
        <v>712.65300000000002</v>
      </c>
      <c r="E306" s="14"/>
      <c r="F306" s="14">
        <v>326.54486304474</v>
      </c>
      <c r="G306" s="18"/>
      <c r="H306" s="18"/>
      <c r="I306" s="18"/>
      <c r="K306" s="18"/>
      <c r="L306" s="37"/>
    </row>
    <row r="307" spans="1:12" x14ac:dyDescent="0.25">
      <c r="A307" s="31">
        <v>39356</v>
      </c>
      <c r="B307" s="14">
        <v>168.11</v>
      </c>
      <c r="C307" s="14">
        <v>8.5500000000000007</v>
      </c>
      <c r="D307" s="14">
        <v>754.60400000000004</v>
      </c>
      <c r="E307" s="14"/>
      <c r="F307" s="14">
        <v>335.14620304891002</v>
      </c>
      <c r="G307" s="18"/>
      <c r="H307" s="18"/>
      <c r="I307" s="18"/>
      <c r="K307" s="18"/>
      <c r="L307" s="37"/>
    </row>
    <row r="308" spans="1:12" x14ac:dyDescent="0.25">
      <c r="A308" s="31">
        <v>39387</v>
      </c>
      <c r="B308" s="14">
        <v>195.09</v>
      </c>
      <c r="C308" s="14">
        <v>9.14</v>
      </c>
      <c r="D308" s="14">
        <v>806.24800000000005</v>
      </c>
      <c r="E308" s="14"/>
      <c r="F308" s="14">
        <v>321.81330974999997</v>
      </c>
      <c r="G308" s="18"/>
      <c r="H308" s="18"/>
      <c r="I308" s="18"/>
      <c r="K308" s="18"/>
      <c r="L308" s="37"/>
    </row>
    <row r="309" spans="1:12" x14ac:dyDescent="0.25">
      <c r="A309" s="31">
        <v>39417</v>
      </c>
      <c r="B309" s="14">
        <v>190.12</v>
      </c>
      <c r="C309" s="14">
        <v>9.18</v>
      </c>
      <c r="D309" s="14">
        <v>803.20299999999997</v>
      </c>
      <c r="E309" s="14"/>
      <c r="F309" s="14">
        <v>368.62006231324</v>
      </c>
      <c r="G309" s="18"/>
      <c r="H309" s="18"/>
      <c r="I309" s="18"/>
      <c r="K309" s="18"/>
      <c r="L309" s="37"/>
    </row>
    <row r="310" spans="1:12" x14ac:dyDescent="0.25">
      <c r="A310" s="31">
        <v>39448</v>
      </c>
      <c r="B310" s="14">
        <v>193.37</v>
      </c>
      <c r="C310" s="14">
        <v>9.94</v>
      </c>
      <c r="D310" s="14">
        <v>889.59500000000003</v>
      </c>
      <c r="E310" s="14"/>
      <c r="F310" s="14">
        <v>370.6609570425</v>
      </c>
      <c r="G310" s="18"/>
      <c r="H310" s="18"/>
      <c r="I310" s="18"/>
      <c r="K310" s="18"/>
      <c r="L310" s="37"/>
    </row>
    <row r="311" spans="1:12" x14ac:dyDescent="0.25">
      <c r="A311" s="31">
        <v>39479</v>
      </c>
      <c r="B311" s="14">
        <v>186.12</v>
      </c>
      <c r="C311" s="14">
        <v>10.46</v>
      </c>
      <c r="D311" s="14">
        <v>922.298</v>
      </c>
      <c r="E311" s="14"/>
      <c r="F311" s="14">
        <v>424.99565905499998</v>
      </c>
      <c r="G311" s="18"/>
      <c r="H311" s="18"/>
      <c r="I311" s="18"/>
      <c r="K311" s="18"/>
      <c r="L311" s="37"/>
    </row>
    <row r="312" spans="1:12" x14ac:dyDescent="0.25">
      <c r="A312" s="31">
        <v>39508</v>
      </c>
      <c r="B312" s="14">
        <v>197.12</v>
      </c>
      <c r="C312" s="14">
        <v>10.96</v>
      </c>
      <c r="D312" s="14">
        <v>968.43399999999997</v>
      </c>
      <c r="E312" s="14"/>
      <c r="F312" s="14">
        <v>439.71609184875001</v>
      </c>
      <c r="G312" s="18"/>
      <c r="H312" s="18"/>
      <c r="I312" s="18"/>
      <c r="K312" s="18"/>
      <c r="L312" s="37"/>
    </row>
    <row r="313" spans="1:12" x14ac:dyDescent="0.25">
      <c r="A313" s="31">
        <v>39539</v>
      </c>
      <c r="B313" s="14">
        <v>195.95</v>
      </c>
      <c r="C313" s="14">
        <v>11.42</v>
      </c>
      <c r="D313" s="14">
        <v>909.70500000000004</v>
      </c>
      <c r="E313" s="14"/>
      <c r="F313" s="14">
        <v>362.22924711170998</v>
      </c>
      <c r="G313" s="18"/>
      <c r="H313" s="18"/>
      <c r="I313" s="18"/>
      <c r="K313" s="18"/>
      <c r="L313" s="37"/>
    </row>
    <row r="314" spans="1:12" x14ac:dyDescent="0.25">
      <c r="A314" s="31">
        <v>39569</v>
      </c>
      <c r="B314" s="14">
        <v>192.95</v>
      </c>
      <c r="C314" s="14">
        <v>11.63</v>
      </c>
      <c r="D314" s="14">
        <v>888.66300000000001</v>
      </c>
      <c r="E314" s="14"/>
      <c r="F314" s="14">
        <v>328.76171271686002</v>
      </c>
      <c r="G314" s="18"/>
      <c r="H314" s="18"/>
      <c r="I314" s="18"/>
      <c r="K314" s="18"/>
      <c r="L314" s="37"/>
    </row>
    <row r="315" spans="1:12" x14ac:dyDescent="0.25">
      <c r="A315" s="31">
        <v>39600</v>
      </c>
      <c r="B315" s="14">
        <v>183.93</v>
      </c>
      <c r="C315" s="14">
        <v>12.07</v>
      </c>
      <c r="D315" s="14">
        <v>889.48800000000006</v>
      </c>
      <c r="E315" s="14"/>
      <c r="F315" s="14">
        <v>348.55307816786001</v>
      </c>
      <c r="G315" s="18"/>
      <c r="H315" s="18"/>
      <c r="I315" s="18"/>
      <c r="K315" s="18"/>
      <c r="L315" s="37"/>
    </row>
    <row r="316" spans="1:12" x14ac:dyDescent="0.25">
      <c r="A316" s="31">
        <v>39630</v>
      </c>
      <c r="B316" s="14">
        <v>180.5</v>
      </c>
      <c r="C316" s="14">
        <v>12.35</v>
      </c>
      <c r="D316" s="14">
        <v>939.77200000000005</v>
      </c>
      <c r="E316" s="14"/>
      <c r="F316" s="14">
        <v>328.18360435568002</v>
      </c>
      <c r="G316" s="18"/>
      <c r="H316" s="18"/>
      <c r="I316" s="18"/>
      <c r="K316" s="18"/>
      <c r="L316" s="37"/>
    </row>
    <row r="317" spans="1:12" x14ac:dyDescent="0.25">
      <c r="A317" s="31">
        <v>39661</v>
      </c>
      <c r="B317" s="14">
        <v>178.74</v>
      </c>
      <c r="C317" s="14">
        <v>13.25</v>
      </c>
      <c r="D317" s="14">
        <v>839.02499999999998</v>
      </c>
      <c r="E317" s="14"/>
      <c r="F317" s="14">
        <v>329.34415053552999</v>
      </c>
      <c r="G317" s="18"/>
      <c r="H317" s="18"/>
      <c r="I317" s="18"/>
      <c r="K317" s="18"/>
      <c r="L317" s="37"/>
    </row>
    <row r="318" spans="1:12" x14ac:dyDescent="0.25">
      <c r="A318" s="31">
        <v>39692</v>
      </c>
      <c r="B318" s="14">
        <v>139.63999999999999</v>
      </c>
      <c r="C318" s="14">
        <v>14.39</v>
      </c>
      <c r="D318" s="14">
        <v>829.93200000000002</v>
      </c>
      <c r="E318" s="14"/>
      <c r="F318" s="14">
        <v>295.55033419286002</v>
      </c>
      <c r="G318" s="18"/>
      <c r="H318" s="18"/>
      <c r="I318" s="18"/>
      <c r="K318" s="18"/>
      <c r="L318" s="37"/>
    </row>
    <row r="319" spans="1:12" x14ac:dyDescent="0.25">
      <c r="A319" s="31">
        <v>39722</v>
      </c>
      <c r="B319" s="14">
        <v>88.67</v>
      </c>
      <c r="C319" s="14">
        <v>15.01</v>
      </c>
      <c r="D319" s="14">
        <v>806.62</v>
      </c>
      <c r="E319" s="14"/>
      <c r="F319" s="14">
        <v>237.38407758586999</v>
      </c>
      <c r="G319" s="18"/>
      <c r="H319" s="18"/>
      <c r="I319" s="18"/>
      <c r="K319" s="18"/>
      <c r="L319" s="37"/>
    </row>
    <row r="320" spans="1:12" x14ac:dyDescent="0.25">
      <c r="A320" s="31">
        <v>39753</v>
      </c>
      <c r="B320" s="14">
        <v>64.95</v>
      </c>
      <c r="C320" s="14">
        <v>15.06</v>
      </c>
      <c r="D320" s="14">
        <v>760.86300000000006</v>
      </c>
      <c r="E320" s="14"/>
      <c r="F320" s="14">
        <v>226.8462326625</v>
      </c>
      <c r="G320" s="18"/>
      <c r="H320" s="18"/>
      <c r="I320" s="18"/>
      <c r="K320" s="18"/>
      <c r="L320" s="37"/>
    </row>
    <row r="321" spans="1:12" x14ac:dyDescent="0.25">
      <c r="A321" s="31">
        <v>39783</v>
      </c>
      <c r="B321" s="14">
        <v>69.98</v>
      </c>
      <c r="C321" s="14">
        <v>13.78</v>
      </c>
      <c r="D321" s="14">
        <v>816.09199999999998</v>
      </c>
      <c r="E321" s="14"/>
      <c r="F321" s="14">
        <v>220.1354096</v>
      </c>
      <c r="G321" s="18"/>
      <c r="H321" s="18"/>
      <c r="I321" s="18"/>
      <c r="K321" s="18"/>
      <c r="L321" s="37"/>
    </row>
    <row r="322" spans="1:12" x14ac:dyDescent="0.25">
      <c r="A322" s="31">
        <v>39814</v>
      </c>
      <c r="B322" s="14">
        <v>72.510000000000005</v>
      </c>
      <c r="C322" s="14">
        <v>12.71</v>
      </c>
      <c r="D322" s="14">
        <v>858.69</v>
      </c>
      <c r="E322" s="14"/>
      <c r="F322" s="14">
        <v>239.11426721842</v>
      </c>
      <c r="G322" s="18"/>
      <c r="H322" s="18"/>
      <c r="I322" s="18"/>
      <c r="K322" s="18"/>
      <c r="L322" s="37"/>
    </row>
    <row r="323" spans="1:12" x14ac:dyDescent="0.25">
      <c r="A323" s="31">
        <v>39845</v>
      </c>
      <c r="B323" s="14">
        <v>75.59</v>
      </c>
      <c r="C323" s="14">
        <v>10.52</v>
      </c>
      <c r="D323" s="14">
        <v>943</v>
      </c>
      <c r="E323" s="14"/>
      <c r="F323" s="14">
        <v>224.68754204999999</v>
      </c>
      <c r="G323" s="18"/>
      <c r="H323" s="18"/>
      <c r="I323" s="18"/>
      <c r="K323" s="18"/>
      <c r="L323" s="37"/>
    </row>
    <row r="324" spans="1:12" x14ac:dyDescent="0.25">
      <c r="A324" s="31">
        <v>39873</v>
      </c>
      <c r="B324" s="14">
        <v>64.069999999999993</v>
      </c>
      <c r="C324" s="14">
        <v>9.48</v>
      </c>
      <c r="D324" s="14">
        <v>924.27300000000002</v>
      </c>
      <c r="E324" s="14"/>
      <c r="F324" s="14">
        <v>230.98173272099999</v>
      </c>
      <c r="G324" s="18"/>
      <c r="H324" s="18"/>
      <c r="I324" s="18"/>
      <c r="K324" s="18"/>
      <c r="L324" s="37"/>
    </row>
    <row r="325" spans="1:12" x14ac:dyDescent="0.25">
      <c r="A325" s="31">
        <v>39904</v>
      </c>
      <c r="B325" s="14">
        <v>59.78</v>
      </c>
      <c r="C325" s="14">
        <v>8.1199999999999992</v>
      </c>
      <c r="D325" s="14">
        <v>890.2</v>
      </c>
      <c r="E325" s="14"/>
      <c r="F325" s="14">
        <v>233.47312851685999</v>
      </c>
      <c r="G325" s="18"/>
      <c r="H325" s="18"/>
      <c r="I325" s="18"/>
      <c r="K325" s="18"/>
      <c r="L325" s="37"/>
    </row>
    <row r="326" spans="1:12" x14ac:dyDescent="0.25">
      <c r="A326" s="31">
        <v>39934</v>
      </c>
      <c r="B326" s="14">
        <v>62.69</v>
      </c>
      <c r="C326" s="14">
        <v>7.5</v>
      </c>
      <c r="D326" s="14">
        <v>928.64499999999998</v>
      </c>
      <c r="E326" s="14"/>
      <c r="F326" s="14">
        <v>261.48173459625002</v>
      </c>
      <c r="G326" s="18"/>
      <c r="H326" s="18"/>
      <c r="I326" s="18"/>
      <c r="K326" s="18"/>
      <c r="L326" s="37"/>
    </row>
    <row r="327" spans="1:12" x14ac:dyDescent="0.25">
      <c r="A327" s="31">
        <v>39965</v>
      </c>
      <c r="B327" s="14">
        <v>71.66</v>
      </c>
      <c r="C327" s="14">
        <v>7.18</v>
      </c>
      <c r="D327" s="14">
        <v>945.67</v>
      </c>
      <c r="E327" s="14"/>
      <c r="F327" s="14">
        <v>256.64493149079999</v>
      </c>
      <c r="G327" s="18"/>
      <c r="H327" s="18"/>
      <c r="I327" s="18"/>
      <c r="K327" s="18"/>
      <c r="L327" s="37"/>
    </row>
    <row r="328" spans="1:12" x14ac:dyDescent="0.25">
      <c r="A328" s="31">
        <v>39995</v>
      </c>
      <c r="B328" s="14">
        <v>83.95</v>
      </c>
      <c r="C328" s="14">
        <v>7.55</v>
      </c>
      <c r="D328" s="14">
        <v>934.22799999999995</v>
      </c>
      <c r="E328" s="14"/>
      <c r="F328" s="14">
        <v>224.85038331477</v>
      </c>
      <c r="G328" s="18"/>
      <c r="H328" s="18"/>
      <c r="I328" s="18"/>
      <c r="K328" s="18"/>
      <c r="L328" s="37"/>
    </row>
    <row r="329" spans="1:12" x14ac:dyDescent="0.25">
      <c r="A329" s="31">
        <v>40026</v>
      </c>
      <c r="B329" s="14">
        <v>97.67</v>
      </c>
      <c r="C329" s="14">
        <v>7.76</v>
      </c>
      <c r="D329" s="14">
        <v>949.375</v>
      </c>
      <c r="E329" s="14"/>
      <c r="F329" s="14">
        <v>210.37290809743001</v>
      </c>
      <c r="G329" s="18"/>
      <c r="H329" s="18"/>
      <c r="I329" s="18"/>
      <c r="K329" s="18"/>
      <c r="L329" s="37"/>
    </row>
    <row r="330" spans="1:12" x14ac:dyDescent="0.25">
      <c r="A330" s="31">
        <v>40057</v>
      </c>
      <c r="B330" s="14">
        <v>80.709999999999994</v>
      </c>
      <c r="C330" s="14">
        <v>8.42</v>
      </c>
      <c r="D330" s="14">
        <v>996.59100000000001</v>
      </c>
      <c r="E330" s="14"/>
      <c r="F330" s="14">
        <v>191.09332947857001</v>
      </c>
      <c r="G330" s="18"/>
      <c r="H330" s="18"/>
      <c r="I330" s="18"/>
      <c r="K330" s="18"/>
      <c r="L330" s="37"/>
    </row>
    <row r="331" spans="1:12" x14ac:dyDescent="0.25">
      <c r="A331" s="31">
        <v>40087</v>
      </c>
      <c r="B331" s="14">
        <v>86.79</v>
      </c>
      <c r="C331" s="14">
        <v>9.1</v>
      </c>
      <c r="D331" s="14">
        <v>1043.1590000000001</v>
      </c>
      <c r="E331" s="14"/>
      <c r="F331" s="14">
        <v>198.84886839642999</v>
      </c>
      <c r="G331" s="18"/>
      <c r="H331" s="18"/>
      <c r="I331" s="18"/>
      <c r="K331" s="18"/>
      <c r="L331" s="37"/>
    </row>
    <row r="332" spans="1:12" x14ac:dyDescent="0.25">
      <c r="A332" s="31">
        <v>40118</v>
      </c>
      <c r="B332" s="14">
        <v>99.26</v>
      </c>
      <c r="C332" s="14">
        <v>9.1300000000000008</v>
      </c>
      <c r="D332" s="14">
        <v>1127.0360000000001</v>
      </c>
      <c r="E332" s="14"/>
      <c r="F332" s="14">
        <v>211.03834934118001</v>
      </c>
      <c r="G332" s="18"/>
      <c r="H332" s="18"/>
      <c r="I332" s="18"/>
      <c r="K332" s="18"/>
      <c r="L332" s="37"/>
    </row>
    <row r="333" spans="1:12" x14ac:dyDescent="0.25">
      <c r="A333" s="31">
        <v>40148</v>
      </c>
      <c r="B333" s="14">
        <v>105.07</v>
      </c>
      <c r="C333" s="14">
        <v>9.76</v>
      </c>
      <c r="D333" s="14">
        <v>1134.7239999999999</v>
      </c>
      <c r="E333" s="14"/>
      <c r="F333" s="14">
        <v>206.25140562749999</v>
      </c>
      <c r="G333" s="18"/>
      <c r="H333" s="18"/>
      <c r="I333" s="18"/>
      <c r="K333" s="18"/>
      <c r="L333" s="37"/>
    </row>
    <row r="334" spans="1:12" x14ac:dyDescent="0.25">
      <c r="A334" s="31">
        <v>40179</v>
      </c>
      <c r="B334" s="14">
        <v>125.72</v>
      </c>
      <c r="C334" s="14">
        <v>10.02</v>
      </c>
      <c r="D334" s="14">
        <v>1117.963</v>
      </c>
      <c r="E334" s="14"/>
      <c r="F334" s="14">
        <v>201.19093202368001</v>
      </c>
      <c r="G334" s="18"/>
      <c r="H334" s="18"/>
      <c r="I334" s="18"/>
      <c r="K334" s="18"/>
      <c r="L334" s="37"/>
    </row>
    <row r="335" spans="1:12" x14ac:dyDescent="0.25">
      <c r="A335" s="31">
        <v>40210</v>
      </c>
      <c r="B335" s="14">
        <v>127.49</v>
      </c>
      <c r="C335" s="14">
        <v>10.52</v>
      </c>
      <c r="D335" s="14">
        <v>1095.413</v>
      </c>
      <c r="E335" s="14"/>
      <c r="F335" s="14">
        <v>194</v>
      </c>
      <c r="G335" s="18"/>
      <c r="H335" s="18"/>
      <c r="I335" s="18"/>
      <c r="K335" s="18"/>
      <c r="L335" s="37"/>
    </row>
    <row r="336" spans="1:12" x14ac:dyDescent="0.25">
      <c r="A336" s="31">
        <v>40238</v>
      </c>
      <c r="B336" s="14">
        <v>139.69</v>
      </c>
      <c r="C336" s="14">
        <v>10.42</v>
      </c>
      <c r="D336" s="14">
        <v>1113.337</v>
      </c>
      <c r="E336" s="14"/>
      <c r="F336" s="14">
        <v>191.07507175435001</v>
      </c>
      <c r="G336" s="18"/>
      <c r="H336" s="18"/>
      <c r="I336" s="18"/>
      <c r="K336" s="18"/>
      <c r="L336" s="37"/>
    </row>
    <row r="337" spans="1:12" x14ac:dyDescent="0.25">
      <c r="A337" s="31">
        <v>40269</v>
      </c>
      <c r="B337" s="14">
        <v>172.47</v>
      </c>
      <c r="C337" s="14">
        <v>10.98</v>
      </c>
      <c r="D337" s="14">
        <v>1148.6880000000001</v>
      </c>
      <c r="E337" s="14"/>
      <c r="F337" s="14">
        <v>192.87</v>
      </c>
      <c r="G337" s="18"/>
      <c r="H337" s="18"/>
      <c r="I337" s="18"/>
      <c r="K337" s="18"/>
      <c r="L337" s="37"/>
    </row>
    <row r="338" spans="1:12" x14ac:dyDescent="0.25">
      <c r="A338" s="31">
        <v>40299</v>
      </c>
      <c r="B338" s="14">
        <v>161.35</v>
      </c>
      <c r="C338" s="14">
        <v>11.39</v>
      </c>
      <c r="D338" s="14">
        <v>1205.434</v>
      </c>
      <c r="E338" s="14"/>
      <c r="F338" s="14">
        <v>181.60558897499999</v>
      </c>
      <c r="G338" s="18"/>
      <c r="H338" s="18"/>
      <c r="I338" s="18"/>
      <c r="K338" s="18"/>
      <c r="L338" s="37"/>
    </row>
    <row r="339" spans="1:12" x14ac:dyDescent="0.25">
      <c r="A339" s="31">
        <v>40330</v>
      </c>
      <c r="B339" s="14">
        <v>143.63</v>
      </c>
      <c r="C339" s="14">
        <v>10.48</v>
      </c>
      <c r="D339" s="14">
        <v>1232.92</v>
      </c>
      <c r="E339" s="14"/>
      <c r="F339" s="14">
        <v>157.67209847046001</v>
      </c>
      <c r="G339" s="18"/>
      <c r="H339" s="18"/>
      <c r="I339" s="18"/>
      <c r="K339" s="18"/>
      <c r="L339" s="37"/>
    </row>
    <row r="340" spans="1:12" x14ac:dyDescent="0.25">
      <c r="A340" s="31">
        <v>40360</v>
      </c>
      <c r="B340" s="14">
        <v>126.36</v>
      </c>
      <c r="C340" s="14">
        <v>11.32</v>
      </c>
      <c r="D340" s="14">
        <v>1192.9659999999999</v>
      </c>
      <c r="E340" s="14"/>
      <c r="F340" s="14">
        <v>195.81769059128999</v>
      </c>
      <c r="G340" s="18"/>
      <c r="H340" s="18"/>
      <c r="I340" s="18"/>
      <c r="K340" s="18"/>
      <c r="L340" s="37"/>
    </row>
    <row r="341" spans="1:12" x14ac:dyDescent="0.25">
      <c r="A341" s="31">
        <v>40391</v>
      </c>
      <c r="B341" s="14">
        <v>145.34</v>
      </c>
      <c r="C341" s="14">
        <v>11.3</v>
      </c>
      <c r="D341" s="14">
        <v>1215.81</v>
      </c>
      <c r="E341" s="14"/>
      <c r="F341" s="14">
        <v>246.24722445585999</v>
      </c>
      <c r="G341" s="18"/>
      <c r="H341" s="18"/>
      <c r="I341" s="18"/>
      <c r="K341" s="18"/>
      <c r="L341" s="37"/>
    </row>
    <row r="342" spans="1:12" x14ac:dyDescent="0.25">
      <c r="A342" s="31">
        <v>40422</v>
      </c>
      <c r="B342" s="14">
        <v>140.62727272727</v>
      </c>
      <c r="C342" s="14">
        <v>11.03</v>
      </c>
      <c r="D342" s="14">
        <v>1270.9770000000001</v>
      </c>
      <c r="E342" s="14"/>
      <c r="F342" s="14">
        <v>271.67359754743001</v>
      </c>
      <c r="G342" s="18"/>
      <c r="H342" s="18"/>
      <c r="I342" s="18"/>
      <c r="K342" s="18"/>
      <c r="L342" s="37"/>
    </row>
    <row r="343" spans="1:12" x14ac:dyDescent="0.25">
      <c r="A343" s="31">
        <v>40452</v>
      </c>
      <c r="B343" s="14">
        <v>148.48095238094999</v>
      </c>
      <c r="C343" s="14">
        <v>11.13</v>
      </c>
      <c r="D343" s="14">
        <v>1342.0239999999999</v>
      </c>
      <c r="E343" s="14"/>
      <c r="F343" s="14">
        <v>270.23219586429002</v>
      </c>
      <c r="G343" s="18"/>
      <c r="H343" s="18"/>
      <c r="I343" s="18"/>
      <c r="K343" s="18"/>
      <c r="L343" s="37"/>
    </row>
    <row r="344" spans="1:12" x14ac:dyDescent="0.25">
      <c r="A344" s="31">
        <v>40483</v>
      </c>
      <c r="B344" s="14">
        <v>156.1</v>
      </c>
      <c r="C344" s="14">
        <v>10.84</v>
      </c>
      <c r="D344" s="14">
        <v>1369.886</v>
      </c>
      <c r="E344" s="14"/>
      <c r="F344" s="14">
        <v>274.08076079558998</v>
      </c>
      <c r="G344" s="18"/>
      <c r="H344" s="18"/>
      <c r="I344" s="18"/>
      <c r="K344" s="18"/>
      <c r="L344" s="37"/>
    </row>
    <row r="345" spans="1:12" x14ac:dyDescent="0.25">
      <c r="A345" s="31">
        <v>40513</v>
      </c>
      <c r="B345" s="14">
        <v>163.1</v>
      </c>
      <c r="C345" s="14">
        <v>10.75</v>
      </c>
      <c r="D345" s="14">
        <v>1390.5530000000001</v>
      </c>
      <c r="E345" s="14"/>
      <c r="F345" s="14">
        <v>306.52010438040003</v>
      </c>
      <c r="G345" s="18"/>
      <c r="H345" s="18"/>
      <c r="I345" s="18"/>
      <c r="K345" s="18"/>
      <c r="L345" s="37"/>
    </row>
    <row r="346" spans="1:12" x14ac:dyDescent="0.25">
      <c r="A346" s="31">
        <v>40544</v>
      </c>
      <c r="B346" s="14">
        <v>179.18</v>
      </c>
      <c r="C346" s="14">
        <v>11.45</v>
      </c>
      <c r="D346" s="14">
        <v>1360.46</v>
      </c>
      <c r="E346" s="14"/>
      <c r="F346" s="14">
        <v>326.55656760728999</v>
      </c>
      <c r="G346" s="18"/>
      <c r="H346" s="18"/>
      <c r="I346" s="18"/>
      <c r="K346" s="18"/>
      <c r="L346" s="37"/>
    </row>
    <row r="347" spans="1:12" x14ac:dyDescent="0.25">
      <c r="A347" s="31">
        <v>40575</v>
      </c>
      <c r="B347" s="14">
        <v>187.18</v>
      </c>
      <c r="C347" s="14">
        <v>12.02</v>
      </c>
      <c r="D347" s="14">
        <v>1374.68</v>
      </c>
      <c r="E347" s="14"/>
      <c r="F347" s="14">
        <v>348.12034854950002</v>
      </c>
      <c r="G347" s="18"/>
      <c r="H347" s="18"/>
      <c r="I347" s="18"/>
      <c r="K347" s="18"/>
      <c r="L347" s="37"/>
    </row>
    <row r="348" spans="1:12" x14ac:dyDescent="0.25">
      <c r="A348" s="31">
        <v>40603</v>
      </c>
      <c r="B348" s="14">
        <v>169.36</v>
      </c>
      <c r="C348" s="14">
        <v>12.5</v>
      </c>
      <c r="D348" s="14">
        <v>1423.26</v>
      </c>
      <c r="E348" s="14"/>
      <c r="F348" s="14">
        <v>316.74657066378001</v>
      </c>
      <c r="G348" s="18"/>
      <c r="H348" s="18"/>
      <c r="I348" s="18"/>
      <c r="K348" s="18"/>
      <c r="L348" s="37"/>
    </row>
    <row r="349" spans="1:12" x14ac:dyDescent="0.25">
      <c r="A349" s="31">
        <v>40634</v>
      </c>
      <c r="B349" s="14">
        <v>179.33</v>
      </c>
      <c r="C349" s="14">
        <v>12.99</v>
      </c>
      <c r="D349" s="14">
        <v>1480.89</v>
      </c>
      <c r="E349" s="14"/>
      <c r="F349" s="14">
        <v>336.12429558104998</v>
      </c>
      <c r="G349" s="18"/>
      <c r="H349" s="18"/>
      <c r="I349" s="18"/>
      <c r="K349" s="18"/>
      <c r="L349" s="37"/>
    </row>
    <row r="350" spans="1:12" x14ac:dyDescent="0.25">
      <c r="A350" s="31">
        <v>40664</v>
      </c>
      <c r="B350" s="14">
        <v>177.05</v>
      </c>
      <c r="C350" s="14">
        <v>13.61</v>
      </c>
      <c r="D350" s="14">
        <v>1512.58</v>
      </c>
      <c r="E350" s="14"/>
      <c r="F350" s="14">
        <v>355.27788556363998</v>
      </c>
      <c r="G350" s="18"/>
      <c r="H350" s="18"/>
      <c r="I350" s="18"/>
      <c r="K350" s="18"/>
      <c r="L350" s="37"/>
    </row>
    <row r="351" spans="1:12" x14ac:dyDescent="0.25">
      <c r="A351" s="31">
        <v>40695</v>
      </c>
      <c r="B351" s="14">
        <v>170.88</v>
      </c>
      <c r="C351" s="14">
        <v>14.52</v>
      </c>
      <c r="D351" s="14">
        <v>1529.36</v>
      </c>
      <c r="E351" s="14"/>
      <c r="F351" s="14">
        <v>326.42992919659002</v>
      </c>
      <c r="G351" s="18"/>
      <c r="H351" s="18"/>
      <c r="I351" s="18"/>
      <c r="K351" s="18"/>
      <c r="L351" s="37"/>
    </row>
    <row r="352" spans="1:12" x14ac:dyDescent="0.25">
      <c r="A352" s="31">
        <v>40725</v>
      </c>
      <c r="B352" s="14">
        <v>172.98</v>
      </c>
      <c r="C352" s="14">
        <v>16.22</v>
      </c>
      <c r="D352" s="14">
        <v>1572.75</v>
      </c>
      <c r="E352" s="14"/>
      <c r="F352" s="14">
        <v>303.88392977625</v>
      </c>
      <c r="G352" s="18"/>
      <c r="H352" s="18"/>
      <c r="I352" s="18"/>
      <c r="K352" s="18"/>
      <c r="L352" s="37"/>
    </row>
    <row r="353" spans="1:12" x14ac:dyDescent="0.25">
      <c r="A353" s="31">
        <v>40756</v>
      </c>
      <c r="B353" s="14">
        <v>177.5</v>
      </c>
      <c r="C353" s="14">
        <v>16.55</v>
      </c>
      <c r="D353" s="14">
        <v>1759.01</v>
      </c>
      <c r="E353" s="14"/>
      <c r="F353" s="14">
        <v>327.06658952609001</v>
      </c>
      <c r="G353" s="18"/>
      <c r="H353" s="18"/>
      <c r="I353" s="18"/>
      <c r="K353" s="18"/>
      <c r="L353" s="37"/>
    </row>
    <row r="354" spans="1:12" x14ac:dyDescent="0.25">
      <c r="A354" s="31">
        <v>40787</v>
      </c>
      <c r="B354" s="14">
        <v>177.23</v>
      </c>
      <c r="C354" s="14">
        <v>16.27</v>
      </c>
      <c r="D354" s="14">
        <v>1772.14</v>
      </c>
      <c r="E354" s="14"/>
      <c r="F354" s="14">
        <v>315.91622907613998</v>
      </c>
      <c r="G354" s="18"/>
      <c r="H354" s="18"/>
      <c r="I354" s="18"/>
      <c r="K354" s="18"/>
      <c r="L354" s="37"/>
    </row>
    <row r="355" spans="1:12" x14ac:dyDescent="0.25">
      <c r="A355" s="31">
        <v>40817</v>
      </c>
      <c r="B355" s="14">
        <v>150.43</v>
      </c>
      <c r="C355" s="14">
        <v>16.48</v>
      </c>
      <c r="D355" s="14">
        <v>1666.43</v>
      </c>
      <c r="E355" s="14"/>
      <c r="F355" s="14">
        <v>289.01083578214002</v>
      </c>
      <c r="G355" s="18"/>
      <c r="H355" s="18"/>
      <c r="I355" s="18"/>
      <c r="K355" s="18"/>
      <c r="L355" s="37"/>
    </row>
    <row r="356" spans="1:12" x14ac:dyDescent="0.25">
      <c r="A356" s="31">
        <v>40848</v>
      </c>
      <c r="B356" s="14">
        <v>135.54</v>
      </c>
      <c r="C356" s="14">
        <v>16.78</v>
      </c>
      <c r="D356" s="14">
        <v>1739</v>
      </c>
      <c r="E356" s="14"/>
      <c r="F356" s="14">
        <v>281.00640224249997</v>
      </c>
      <c r="G356" s="18"/>
      <c r="H356" s="18"/>
      <c r="I356" s="18"/>
      <c r="K356" s="18"/>
      <c r="L356" s="37"/>
    </row>
    <row r="357" spans="1:12" x14ac:dyDescent="0.25">
      <c r="A357" s="31">
        <v>40878</v>
      </c>
      <c r="B357" s="14">
        <v>136.38999999999999</v>
      </c>
      <c r="C357" s="14">
        <v>16.48</v>
      </c>
      <c r="D357" s="14">
        <v>1639.97</v>
      </c>
      <c r="E357" s="14"/>
      <c r="F357" s="14">
        <v>269.03000713749998</v>
      </c>
      <c r="G357" s="18"/>
      <c r="H357" s="18"/>
      <c r="I357" s="18"/>
      <c r="K357" s="18"/>
      <c r="L357" s="37"/>
    </row>
    <row r="358" spans="1:12" x14ac:dyDescent="0.25">
      <c r="A358" s="31">
        <v>40909</v>
      </c>
      <c r="B358" s="14">
        <v>140.26</v>
      </c>
      <c r="C358" s="14">
        <v>16.71</v>
      </c>
      <c r="D358" s="14">
        <v>1654.05</v>
      </c>
      <c r="E358" s="14"/>
      <c r="F358" s="14">
        <v>274.89317414624998</v>
      </c>
      <c r="G358" s="18"/>
      <c r="H358" s="18"/>
      <c r="I358" s="18"/>
      <c r="K358" s="18"/>
      <c r="L358" s="37"/>
    </row>
    <row r="359" spans="1:12" x14ac:dyDescent="0.25">
      <c r="A359" s="31">
        <v>40940</v>
      </c>
      <c r="B359" s="14">
        <v>140.4</v>
      </c>
      <c r="C359" s="14">
        <v>16.03</v>
      </c>
      <c r="D359" s="14">
        <v>1744.82</v>
      </c>
      <c r="E359" s="14"/>
      <c r="F359" s="14">
        <v>277.77295928249998</v>
      </c>
      <c r="G359" s="18"/>
      <c r="H359" s="18"/>
      <c r="I359" s="18"/>
      <c r="K359" s="18"/>
      <c r="L359" s="37"/>
    </row>
    <row r="360" spans="1:12" x14ac:dyDescent="0.25">
      <c r="A360" s="31">
        <v>40969</v>
      </c>
      <c r="B360" s="14">
        <v>144.66</v>
      </c>
      <c r="C360" s="14">
        <v>16.34</v>
      </c>
      <c r="D360" s="14">
        <v>1675.95</v>
      </c>
      <c r="E360" s="14"/>
      <c r="F360" s="14">
        <v>283.87825408636002</v>
      </c>
      <c r="G360" s="18"/>
      <c r="H360" s="18"/>
      <c r="I360" s="18"/>
      <c r="K360" s="18"/>
      <c r="L360" s="37"/>
    </row>
    <row r="361" spans="1:12" x14ac:dyDescent="0.25">
      <c r="A361" s="31">
        <v>41000</v>
      </c>
      <c r="B361" s="14">
        <v>147.63999999999999</v>
      </c>
      <c r="C361" s="14">
        <v>16.850000000000001</v>
      </c>
      <c r="D361" s="14">
        <v>1649.2</v>
      </c>
      <c r="E361" s="14"/>
      <c r="F361" s="14">
        <v>266.32392179211001</v>
      </c>
      <c r="G361" s="18"/>
      <c r="H361" s="18"/>
      <c r="I361" s="18"/>
      <c r="K361" s="18"/>
      <c r="L361" s="37"/>
    </row>
    <row r="362" spans="1:12" x14ac:dyDescent="0.25">
      <c r="A362" s="31">
        <v>41030</v>
      </c>
      <c r="B362" s="14">
        <v>136.61000000000001</v>
      </c>
      <c r="C362" s="14">
        <v>17.12</v>
      </c>
      <c r="D362" s="14">
        <v>1589.04</v>
      </c>
      <c r="E362" s="14"/>
      <c r="F362" s="14">
        <v>264.35872401848002</v>
      </c>
      <c r="G362" s="18"/>
      <c r="H362" s="18"/>
      <c r="I362" s="18"/>
      <c r="K362" s="18"/>
      <c r="L362" s="37"/>
    </row>
    <row r="363" spans="1:12" x14ac:dyDescent="0.25">
      <c r="A363" s="31">
        <v>41061</v>
      </c>
      <c r="B363" s="14">
        <v>134.66</v>
      </c>
      <c r="C363" s="14">
        <v>17.2</v>
      </c>
      <c r="D363" s="14">
        <v>1598.76</v>
      </c>
      <c r="E363" s="14"/>
      <c r="F363" s="14">
        <v>276.18991949999997</v>
      </c>
      <c r="G363" s="18"/>
      <c r="H363" s="18"/>
      <c r="I363" s="18"/>
      <c r="K363" s="18"/>
      <c r="L363" s="37"/>
    </row>
    <row r="364" spans="1:12" x14ac:dyDescent="0.25">
      <c r="A364" s="31">
        <v>41091</v>
      </c>
      <c r="B364" s="14">
        <v>127.94</v>
      </c>
      <c r="C364" s="14">
        <v>18.11</v>
      </c>
      <c r="D364" s="14">
        <v>1594.29</v>
      </c>
      <c r="E364" s="14"/>
      <c r="F364" s="14">
        <v>345.68794675714003</v>
      </c>
      <c r="G364" s="18"/>
      <c r="H364" s="18"/>
      <c r="I364" s="18"/>
      <c r="K364" s="18"/>
      <c r="L364" s="37"/>
    </row>
    <row r="365" spans="1:12" x14ac:dyDescent="0.25">
      <c r="A365" s="31">
        <v>41122</v>
      </c>
      <c r="B365" s="14">
        <v>107.5</v>
      </c>
      <c r="C365" s="14">
        <v>17.739999999999998</v>
      </c>
      <c r="D365" s="14">
        <v>1630.31</v>
      </c>
      <c r="E365" s="14"/>
      <c r="F365" s="14">
        <v>349.40035068261</v>
      </c>
      <c r="G365" s="18"/>
      <c r="H365" s="18"/>
      <c r="I365" s="18"/>
      <c r="K365" s="18"/>
      <c r="L365" s="37"/>
    </row>
    <row r="366" spans="1:12" x14ac:dyDescent="0.25">
      <c r="A366" s="31">
        <v>41153</v>
      </c>
      <c r="B366" s="14">
        <v>99.47</v>
      </c>
      <c r="C366" s="14">
        <v>16.829999999999998</v>
      </c>
      <c r="D366" s="14">
        <v>1744.81</v>
      </c>
      <c r="E366" s="14"/>
      <c r="F366" s="14">
        <v>353.42092377236997</v>
      </c>
      <c r="G366" s="18"/>
      <c r="H366" s="18"/>
      <c r="I366" s="18"/>
      <c r="K366" s="18"/>
      <c r="L366" s="37"/>
    </row>
    <row r="367" spans="1:12" x14ac:dyDescent="0.25">
      <c r="A367" s="31">
        <v>41183</v>
      </c>
      <c r="B367" s="14">
        <v>113.95</v>
      </c>
      <c r="C367" s="14">
        <v>15.3</v>
      </c>
      <c r="D367" s="14">
        <v>1746.58</v>
      </c>
      <c r="E367" s="14"/>
      <c r="F367" s="14">
        <v>358.19566699500001</v>
      </c>
      <c r="G367" s="18"/>
      <c r="H367" s="18"/>
      <c r="I367" s="18"/>
      <c r="K367" s="18"/>
      <c r="L367" s="37"/>
    </row>
    <row r="368" spans="1:12" x14ac:dyDescent="0.25">
      <c r="A368" s="31">
        <v>41214</v>
      </c>
      <c r="B368" s="14">
        <v>120.35</v>
      </c>
      <c r="C368" s="14">
        <v>15</v>
      </c>
      <c r="D368" s="14">
        <v>1721.64</v>
      </c>
      <c r="E368" s="14"/>
      <c r="F368" s="14">
        <v>360.82283940000002</v>
      </c>
      <c r="G368" s="18"/>
      <c r="H368" s="18"/>
      <c r="I368" s="18"/>
      <c r="K368" s="18"/>
      <c r="L368" s="37"/>
    </row>
    <row r="369" spans="1:12" x14ac:dyDescent="0.25">
      <c r="A369" s="31">
        <v>41244</v>
      </c>
      <c r="B369" s="14">
        <v>128.51111111111001</v>
      </c>
      <c r="C369" s="14">
        <v>15.41</v>
      </c>
      <c r="D369" s="14">
        <v>1684.7619999999999</v>
      </c>
      <c r="E369" s="14"/>
      <c r="F369" s="14">
        <v>347.96255489999999</v>
      </c>
      <c r="G369" s="18"/>
      <c r="H369" s="18"/>
      <c r="I369" s="18"/>
      <c r="K369" s="18"/>
      <c r="L369" s="37"/>
    </row>
    <row r="370" spans="1:12" x14ac:dyDescent="0.25">
      <c r="A370" s="31">
        <v>41275</v>
      </c>
      <c r="B370" s="14">
        <v>150.49090909091001</v>
      </c>
      <c r="C370" s="14">
        <v>15.89</v>
      </c>
      <c r="D370" s="14">
        <v>1671.8478260869599</v>
      </c>
      <c r="E370" s="14"/>
      <c r="F370" s="14">
        <v>335.46970709999999</v>
      </c>
      <c r="G370" s="18"/>
      <c r="H370" s="18"/>
      <c r="I370" s="18"/>
      <c r="K370" s="18"/>
      <c r="L370" s="37"/>
    </row>
    <row r="371" spans="1:12" x14ac:dyDescent="0.25">
      <c r="A371" s="31">
        <v>41306</v>
      </c>
      <c r="B371" s="14">
        <v>154.63888888888999</v>
      </c>
      <c r="C371" s="14">
        <v>16.47</v>
      </c>
      <c r="D371" s="14">
        <v>1627.57</v>
      </c>
      <c r="E371" s="14"/>
      <c r="F371" s="14">
        <v>318.9350556</v>
      </c>
      <c r="G371" s="18"/>
      <c r="H371" s="18"/>
      <c r="I371" s="18"/>
      <c r="K371" s="18"/>
      <c r="L371" s="37"/>
    </row>
    <row r="372" spans="1:12" x14ac:dyDescent="0.25">
      <c r="A372" s="31">
        <v>41334</v>
      </c>
      <c r="B372" s="14">
        <v>139.87</v>
      </c>
      <c r="C372" s="14">
        <v>16.27</v>
      </c>
      <c r="D372" s="14">
        <v>1593.08619047619</v>
      </c>
      <c r="E372" s="14"/>
      <c r="F372" s="14">
        <v>309.74913809999998</v>
      </c>
      <c r="G372" s="18"/>
      <c r="H372" s="18"/>
      <c r="I372" s="18"/>
      <c r="K372" s="18"/>
      <c r="L372" s="37"/>
    </row>
    <row r="373" spans="1:12" x14ac:dyDescent="0.25">
      <c r="A373" s="31">
        <v>41365</v>
      </c>
      <c r="B373" s="14">
        <v>137.39090909090999</v>
      </c>
      <c r="C373" s="14">
        <v>16.2</v>
      </c>
      <c r="D373" s="14">
        <v>1487.8572727272699</v>
      </c>
      <c r="E373" s="14"/>
      <c r="F373" s="14">
        <v>308.27939129999999</v>
      </c>
      <c r="G373" s="18"/>
      <c r="H373" s="18"/>
      <c r="I373" s="18"/>
      <c r="K373" s="18"/>
      <c r="L373" s="37"/>
    </row>
    <row r="374" spans="1:12" x14ac:dyDescent="0.25">
      <c r="A374" s="31">
        <v>41395</v>
      </c>
      <c r="B374" s="14">
        <v>124.00952380952</v>
      </c>
      <c r="C374" s="14">
        <v>16.22</v>
      </c>
      <c r="D374" s="14">
        <v>1414.02695652174</v>
      </c>
      <c r="E374" s="14"/>
      <c r="F374" s="14">
        <v>319.66992900000002</v>
      </c>
      <c r="G374" s="18"/>
      <c r="H374" s="18"/>
      <c r="I374" s="18"/>
      <c r="K374" s="18"/>
      <c r="L374" s="37"/>
    </row>
    <row r="375" spans="1:12" x14ac:dyDescent="0.25">
      <c r="A375" s="31">
        <v>41426</v>
      </c>
      <c r="B375" s="14">
        <v>114.815</v>
      </c>
      <c r="C375" s="14">
        <v>16.61</v>
      </c>
      <c r="D375" s="14">
        <v>1343.35</v>
      </c>
      <c r="E375" s="14"/>
      <c r="F375" s="14">
        <v>313.4235051</v>
      </c>
      <c r="G375" s="18"/>
      <c r="H375" s="18"/>
      <c r="I375" s="18"/>
      <c r="K375" s="18"/>
      <c r="L375" s="37"/>
    </row>
    <row r="376" spans="1:12" x14ac:dyDescent="0.25">
      <c r="A376" s="31">
        <v>41456</v>
      </c>
      <c r="B376" s="14">
        <v>127.19130434783</v>
      </c>
      <c r="C376" s="14">
        <v>16.170000000000002</v>
      </c>
      <c r="D376" s="14">
        <v>1285.51565217391</v>
      </c>
      <c r="E376" s="14"/>
      <c r="F376" s="14">
        <v>304.60502430000003</v>
      </c>
      <c r="G376" s="18"/>
      <c r="H376" s="18"/>
      <c r="I376" s="18"/>
      <c r="K376" s="18"/>
      <c r="L376" s="37"/>
    </row>
    <row r="377" spans="1:12" x14ac:dyDescent="0.25">
      <c r="A377" s="31">
        <v>41487</v>
      </c>
      <c r="B377" s="14">
        <v>137.05500000000001</v>
      </c>
      <c r="C377" s="14">
        <v>15.6</v>
      </c>
      <c r="D377" s="14">
        <v>1351.74181818182</v>
      </c>
      <c r="E377" s="14"/>
      <c r="F377" s="14">
        <v>305.33989769999999</v>
      </c>
      <c r="G377" s="18"/>
      <c r="H377" s="18"/>
      <c r="I377" s="18"/>
      <c r="K377" s="18"/>
      <c r="L377" s="37"/>
    </row>
    <row r="378" spans="1:12" x14ac:dyDescent="0.25">
      <c r="A378" s="31">
        <v>41518</v>
      </c>
      <c r="B378" s="14">
        <v>134.18571428570999</v>
      </c>
      <c r="C378" s="14">
        <v>14.96</v>
      </c>
      <c r="D378" s="14">
        <v>1348.6</v>
      </c>
      <c r="E378" s="14"/>
      <c r="F378" s="14">
        <v>307.50777423</v>
      </c>
      <c r="G378" s="18"/>
      <c r="H378" s="18"/>
      <c r="I378" s="18"/>
      <c r="K378" s="18"/>
      <c r="L378" s="37"/>
    </row>
    <row r="379" spans="1:12" x14ac:dyDescent="0.25">
      <c r="A379" s="31">
        <v>41548</v>
      </c>
      <c r="B379" s="14">
        <v>132.57272727272999</v>
      </c>
      <c r="C379" s="14">
        <v>15.3</v>
      </c>
      <c r="D379" s="14">
        <v>1316.58</v>
      </c>
      <c r="E379" s="14"/>
      <c r="F379" s="14">
        <v>325.68670496250002</v>
      </c>
      <c r="G379" s="18"/>
      <c r="H379" s="18"/>
      <c r="I379" s="18"/>
      <c r="K379" s="18"/>
      <c r="L379" s="37"/>
    </row>
    <row r="380" spans="1:12" x14ac:dyDescent="0.25">
      <c r="A380" s="31">
        <v>41579</v>
      </c>
      <c r="B380" s="14">
        <v>136.32380952381001</v>
      </c>
      <c r="C380" s="14">
        <v>15.4</v>
      </c>
      <c r="D380" s="14">
        <v>1275.8599999999999</v>
      </c>
      <c r="E380" s="14"/>
      <c r="F380" s="14">
        <v>306.75162817895</v>
      </c>
      <c r="G380" s="18"/>
      <c r="H380" s="18"/>
      <c r="I380" s="18"/>
      <c r="K380" s="18"/>
      <c r="L380" s="37"/>
    </row>
    <row r="381" spans="1:12" x14ac:dyDescent="0.25">
      <c r="A381" s="31">
        <v>41609</v>
      </c>
      <c r="B381" s="14">
        <v>135.79047619048001</v>
      </c>
      <c r="C381" s="14">
        <v>16.38</v>
      </c>
      <c r="D381" s="14">
        <v>1221.5119047619</v>
      </c>
      <c r="E381" s="14"/>
      <c r="F381" s="14">
        <v>291.55664720356998</v>
      </c>
      <c r="G381" s="18"/>
      <c r="H381" s="18"/>
      <c r="I381" s="18"/>
      <c r="K381" s="18"/>
      <c r="L381" s="37"/>
    </row>
    <row r="382" spans="1:12" x14ac:dyDescent="0.25">
      <c r="A382" s="31">
        <v>41640</v>
      </c>
      <c r="B382" s="14">
        <v>128.119</v>
      </c>
      <c r="C382" s="14">
        <v>16.670000000000002</v>
      </c>
      <c r="D382" s="14">
        <v>1244.27</v>
      </c>
      <c r="E382" s="14"/>
      <c r="F382" s="14">
        <v>275.57752499999998</v>
      </c>
      <c r="G382" s="18"/>
      <c r="H382" s="18"/>
      <c r="I382" s="18"/>
      <c r="K382" s="18"/>
      <c r="L382" s="37"/>
    </row>
    <row r="383" spans="1:12" x14ac:dyDescent="0.25">
      <c r="A383" s="31">
        <v>41671</v>
      </c>
      <c r="B383" s="14">
        <v>121.37</v>
      </c>
      <c r="C383" s="14">
        <v>16.760000000000002</v>
      </c>
      <c r="D383" s="14">
        <v>1299.58</v>
      </c>
      <c r="E383" s="14"/>
      <c r="F383" s="14">
        <v>292.11217649999998</v>
      </c>
      <c r="G383" s="18"/>
      <c r="H383" s="18"/>
      <c r="I383" s="18"/>
      <c r="K383" s="18"/>
      <c r="L383" s="37"/>
    </row>
    <row r="384" spans="1:12" x14ac:dyDescent="0.25">
      <c r="A384" s="31">
        <v>41699</v>
      </c>
      <c r="B384" s="14">
        <v>111.833</v>
      </c>
      <c r="C384" s="14">
        <v>16.55</v>
      </c>
      <c r="D384" s="14">
        <v>1336.08</v>
      </c>
      <c r="E384" s="14"/>
      <c r="F384" s="14">
        <v>323.71173270000003</v>
      </c>
      <c r="G384" s="18"/>
      <c r="H384" s="18"/>
      <c r="I384" s="18"/>
      <c r="K384" s="18"/>
      <c r="L384" s="37"/>
    </row>
    <row r="385" spans="1:12" x14ac:dyDescent="0.25">
      <c r="A385" s="31">
        <v>41730</v>
      </c>
      <c r="B385" s="14">
        <v>114.581</v>
      </c>
      <c r="C385" s="14">
        <v>16.79</v>
      </c>
      <c r="D385" s="14">
        <v>1298.45</v>
      </c>
      <c r="E385" s="14"/>
      <c r="F385" s="14">
        <v>324.81404279999998</v>
      </c>
      <c r="G385" s="18"/>
      <c r="H385" s="18"/>
      <c r="I385" s="18"/>
      <c r="K385" s="18"/>
      <c r="L385" s="37"/>
    </row>
    <row r="386" spans="1:12" x14ac:dyDescent="0.25">
      <c r="A386" s="31">
        <v>41760</v>
      </c>
      <c r="B386" s="14">
        <v>100.56</v>
      </c>
      <c r="C386" s="14">
        <v>16.32</v>
      </c>
      <c r="D386" s="14">
        <v>1288.74</v>
      </c>
      <c r="E386" s="14"/>
      <c r="F386" s="14">
        <v>334.73483370000002</v>
      </c>
      <c r="G386" s="18"/>
      <c r="H386" s="18"/>
      <c r="I386" s="18"/>
      <c r="K386" s="18"/>
      <c r="L386" s="37"/>
    </row>
    <row r="387" spans="1:12" x14ac:dyDescent="0.25">
      <c r="A387" s="31">
        <v>41791</v>
      </c>
      <c r="B387" s="14">
        <v>92.742999999999995</v>
      </c>
      <c r="C387" s="14">
        <v>16.13</v>
      </c>
      <c r="D387" s="14">
        <v>1279.0999999999999</v>
      </c>
      <c r="E387" s="14"/>
      <c r="F387" s="14">
        <v>306.44220780000001</v>
      </c>
      <c r="G387" s="18"/>
      <c r="H387" s="18"/>
      <c r="I387" s="18"/>
      <c r="K387" s="18"/>
      <c r="L387" s="37"/>
    </row>
    <row r="388" spans="1:12" x14ac:dyDescent="0.25">
      <c r="A388" s="31">
        <v>41821</v>
      </c>
      <c r="B388" s="14">
        <v>96.05</v>
      </c>
      <c r="C388" s="14">
        <v>15.20882662987</v>
      </c>
      <c r="D388" s="14">
        <v>1310.5899999999999</v>
      </c>
      <c r="E388" s="14"/>
      <c r="F388" s="14">
        <v>280.35420210000001</v>
      </c>
      <c r="G388" s="18"/>
      <c r="H388" s="18"/>
      <c r="I388" s="18"/>
      <c r="K388" s="18"/>
      <c r="L388" s="37"/>
    </row>
    <row r="389" spans="1:12" x14ac:dyDescent="0.25">
      <c r="A389" s="31">
        <v>41852</v>
      </c>
      <c r="B389" s="14">
        <v>92.614000000000004</v>
      </c>
      <c r="C389" s="14">
        <v>15.74</v>
      </c>
      <c r="D389" s="14">
        <v>1295.1300000000001</v>
      </c>
      <c r="E389" s="14"/>
      <c r="F389" s="14">
        <v>263.45211389999997</v>
      </c>
      <c r="G389" s="18"/>
      <c r="H389" s="18"/>
      <c r="I389" s="18"/>
      <c r="K389" s="18"/>
      <c r="L389" s="37"/>
    </row>
    <row r="390" spans="1:12" x14ac:dyDescent="0.25">
      <c r="A390" s="31">
        <v>41883</v>
      </c>
      <c r="B390" s="14">
        <v>82.379545454549998</v>
      </c>
      <c r="C390" s="14">
        <v>15.16</v>
      </c>
      <c r="D390" s="14">
        <v>1236.55</v>
      </c>
      <c r="E390" s="14"/>
      <c r="F390" s="14">
        <v>243.6105321</v>
      </c>
      <c r="G390" s="18"/>
      <c r="H390" s="18"/>
      <c r="I390" s="18"/>
      <c r="K390" s="18"/>
      <c r="L390" s="37"/>
    </row>
    <row r="391" spans="1:12" x14ac:dyDescent="0.25">
      <c r="A391" s="31">
        <v>41913</v>
      </c>
      <c r="B391" s="14">
        <v>81.06</v>
      </c>
      <c r="C391" s="14">
        <v>15.89</v>
      </c>
      <c r="D391" s="14">
        <v>1222.49</v>
      </c>
      <c r="E391" s="14"/>
      <c r="F391" s="14">
        <v>245.44771560000001</v>
      </c>
      <c r="G391" s="18"/>
      <c r="H391" s="18"/>
      <c r="I391" s="18"/>
      <c r="K391" s="18"/>
      <c r="L391" s="37"/>
    </row>
    <row r="392" spans="1:12" x14ac:dyDescent="0.25">
      <c r="A392" s="31">
        <v>41944</v>
      </c>
      <c r="B392" s="14">
        <v>73.73</v>
      </c>
      <c r="C392" s="14">
        <v>15.59</v>
      </c>
      <c r="D392" s="14">
        <v>1175.33</v>
      </c>
      <c r="E392" s="14"/>
      <c r="F392" s="14">
        <v>258.6754368</v>
      </c>
      <c r="G392" s="18"/>
      <c r="H392" s="18"/>
      <c r="I392" s="18"/>
      <c r="K392" s="18"/>
      <c r="L392" s="37"/>
    </row>
    <row r="393" spans="1:12" x14ac:dyDescent="0.25">
      <c r="A393" s="31">
        <v>41974</v>
      </c>
      <c r="B393" s="14">
        <v>68.39</v>
      </c>
      <c r="C393" s="14">
        <v>15.62</v>
      </c>
      <c r="D393" s="14">
        <v>1200.6199999999999</v>
      </c>
      <c r="E393" s="14"/>
      <c r="F393" s="14">
        <v>269.6985378</v>
      </c>
      <c r="G393" s="18"/>
      <c r="H393" s="18"/>
      <c r="I393" s="18"/>
      <c r="K393" s="18"/>
      <c r="L393" s="37"/>
    </row>
    <row r="394" spans="1:12" x14ac:dyDescent="0.25">
      <c r="A394" s="31">
        <v>42005</v>
      </c>
      <c r="B394" s="14">
        <v>68.23</v>
      </c>
      <c r="C394" s="14">
        <v>16.18733797094</v>
      </c>
      <c r="D394" s="14">
        <v>1250.75</v>
      </c>
      <c r="E394" s="14"/>
      <c r="F394" s="14">
        <v>248.3872092</v>
      </c>
      <c r="G394" s="18"/>
      <c r="H394" s="18"/>
      <c r="I394" s="18"/>
      <c r="K394" s="18"/>
      <c r="L394" s="37"/>
    </row>
    <row r="395" spans="1:12" x14ac:dyDescent="0.25">
      <c r="A395" s="31">
        <v>42036</v>
      </c>
      <c r="B395" s="14">
        <v>62.75</v>
      </c>
      <c r="C395" s="14">
        <v>14.20383414428</v>
      </c>
      <c r="D395" s="14">
        <v>1227.08</v>
      </c>
      <c r="E395" s="14"/>
      <c r="F395" s="14">
        <v>236.99667149999999</v>
      </c>
      <c r="G395" s="18"/>
      <c r="H395" s="18"/>
      <c r="I395" s="18"/>
      <c r="K395" s="18"/>
      <c r="L395" s="37"/>
    </row>
    <row r="396" spans="1:12" x14ac:dyDescent="0.25">
      <c r="A396" s="31">
        <v>42064</v>
      </c>
      <c r="B396" s="14">
        <v>58.05</v>
      </c>
      <c r="C396" s="14">
        <v>13.041319324390001</v>
      </c>
      <c r="D396" s="14">
        <v>1178.6300000000001</v>
      </c>
      <c r="E396" s="14"/>
      <c r="F396" s="14">
        <v>230.75024759999999</v>
      </c>
      <c r="G396" s="18"/>
      <c r="H396" s="18"/>
      <c r="I396" s="18"/>
      <c r="K396" s="18"/>
      <c r="L396" s="37"/>
    </row>
    <row r="397" spans="1:12" x14ac:dyDescent="0.25">
      <c r="A397" s="31">
        <v>42095</v>
      </c>
      <c r="B397" s="14">
        <v>52.28</v>
      </c>
      <c r="C397" s="14">
        <v>10.936659480139999</v>
      </c>
      <c r="D397" s="14">
        <v>1198.93</v>
      </c>
      <c r="E397" s="14"/>
      <c r="F397" s="14">
        <v>223.40151359999999</v>
      </c>
      <c r="G397" s="18"/>
      <c r="H397" s="18"/>
      <c r="I397" s="18"/>
      <c r="K397" s="18"/>
      <c r="L397" s="37"/>
    </row>
    <row r="398" spans="1:12" x14ac:dyDescent="0.25">
      <c r="A398" s="31">
        <v>42125</v>
      </c>
      <c r="B398" s="14">
        <v>60.3</v>
      </c>
      <c r="C398" s="14">
        <v>9.3369001638700002</v>
      </c>
      <c r="D398" s="14">
        <v>1198.6300000000001</v>
      </c>
      <c r="E398" s="14"/>
      <c r="F398" s="14">
        <v>215.31790620000001</v>
      </c>
      <c r="G398" s="18"/>
      <c r="H398" s="18"/>
      <c r="I398" s="18"/>
      <c r="K398" s="18"/>
      <c r="L398" s="37"/>
    </row>
    <row r="399" spans="1:12" x14ac:dyDescent="0.25">
      <c r="A399" s="31">
        <v>42156</v>
      </c>
      <c r="B399" s="14">
        <v>62.63</v>
      </c>
      <c r="C399" s="14">
        <v>9.1891221165600001</v>
      </c>
      <c r="D399" s="14">
        <v>1181.5</v>
      </c>
      <c r="E399" s="14"/>
      <c r="F399" s="14">
        <v>209.80635570000001</v>
      </c>
      <c r="G399" s="18"/>
      <c r="H399" s="18"/>
      <c r="I399" s="18"/>
      <c r="K399" s="18"/>
      <c r="L399" s="37"/>
    </row>
    <row r="400" spans="1:12" x14ac:dyDescent="0.25">
      <c r="A400" s="31">
        <v>42186</v>
      </c>
      <c r="B400" s="14">
        <v>52.39</v>
      </c>
      <c r="C400" s="14">
        <v>9.4950832584500002</v>
      </c>
      <c r="D400" s="14">
        <v>1128.31</v>
      </c>
      <c r="E400" s="14"/>
      <c r="F400" s="14">
        <v>197.31350789999999</v>
      </c>
      <c r="G400" s="18"/>
      <c r="H400" s="18"/>
      <c r="I400" s="18"/>
      <c r="K400" s="18"/>
      <c r="L400" s="37"/>
    </row>
    <row r="401" spans="1:12" x14ac:dyDescent="0.25">
      <c r="A401" s="31">
        <v>42217</v>
      </c>
      <c r="B401" s="14">
        <v>56.19</v>
      </c>
      <c r="C401" s="14">
        <v>9.8158396579599998</v>
      </c>
      <c r="D401" s="14">
        <v>1117.93</v>
      </c>
      <c r="E401" s="14"/>
      <c r="F401" s="14">
        <v>179.67654630000001</v>
      </c>
      <c r="G401" s="18"/>
      <c r="H401" s="18"/>
      <c r="I401" s="18"/>
      <c r="K401" s="18"/>
      <c r="L401" s="37"/>
    </row>
    <row r="402" spans="1:12" x14ac:dyDescent="0.25">
      <c r="A402" s="31">
        <v>42248</v>
      </c>
      <c r="B402" s="14">
        <v>56.95</v>
      </c>
      <c r="C402" s="14">
        <v>10.306943949140001</v>
      </c>
      <c r="D402" s="14">
        <v>1124.77</v>
      </c>
      <c r="E402" s="14"/>
      <c r="F402" s="14">
        <v>172.69524899999999</v>
      </c>
      <c r="G402" s="18"/>
      <c r="H402" s="18"/>
      <c r="I402" s="18"/>
      <c r="K402" s="18"/>
      <c r="L402" s="37"/>
    </row>
    <row r="403" spans="1:12" x14ac:dyDescent="0.25">
      <c r="A403" s="31">
        <v>42278</v>
      </c>
      <c r="B403" s="14">
        <v>53.12</v>
      </c>
      <c r="C403" s="14">
        <v>10.10742681042</v>
      </c>
      <c r="D403" s="14">
        <v>1159.25</v>
      </c>
      <c r="E403" s="14"/>
      <c r="F403" s="14">
        <v>172.709946468</v>
      </c>
      <c r="G403" s="18"/>
      <c r="H403" s="18"/>
      <c r="I403" s="18"/>
      <c r="K403" s="18"/>
      <c r="L403" s="37"/>
    </row>
    <row r="404" spans="1:12" x14ac:dyDescent="0.25">
      <c r="A404" s="31">
        <v>42309</v>
      </c>
      <c r="B404" s="14">
        <v>46.86</v>
      </c>
      <c r="C404" s="14">
        <v>9.5155859138499999</v>
      </c>
      <c r="D404" s="14">
        <v>1086.44</v>
      </c>
      <c r="E404" s="14"/>
      <c r="F404" s="14">
        <v>177.10448940000001</v>
      </c>
      <c r="G404" s="18"/>
      <c r="H404" s="18"/>
      <c r="I404" s="18"/>
      <c r="K404" s="18"/>
      <c r="L404" s="37"/>
    </row>
    <row r="405" spans="1:12" x14ac:dyDescent="0.25">
      <c r="A405" s="31">
        <v>42339</v>
      </c>
      <c r="B405" s="14">
        <v>40.5</v>
      </c>
      <c r="C405" s="14">
        <v>9.0801962921099992</v>
      </c>
      <c r="D405" s="14">
        <v>1075.74</v>
      </c>
      <c r="E405" s="14"/>
      <c r="F405" s="14">
        <v>189.22990050000001</v>
      </c>
      <c r="G405" s="18"/>
      <c r="H405" s="18"/>
      <c r="I405" s="18"/>
      <c r="K405" s="18"/>
      <c r="L405" s="37"/>
    </row>
    <row r="406" spans="1:12" x14ac:dyDescent="0.25">
      <c r="A406" s="31">
        <v>42370</v>
      </c>
      <c r="B406" s="14">
        <v>41.88</v>
      </c>
      <c r="C406" s="14">
        <v>8.4023022052700007</v>
      </c>
      <c r="D406" s="14">
        <v>1097.9100000000001</v>
      </c>
      <c r="E406" s="14"/>
      <c r="F406" s="14">
        <v>193.27170419999999</v>
      </c>
      <c r="G406" s="18"/>
      <c r="H406" s="18"/>
      <c r="I406" s="18"/>
      <c r="K406" s="18"/>
      <c r="L406" s="37"/>
    </row>
    <row r="407" spans="1:12" x14ac:dyDescent="0.25">
      <c r="A407" s="31">
        <v>42401</v>
      </c>
      <c r="B407" s="14">
        <v>46.83</v>
      </c>
      <c r="C407" s="14">
        <v>8.5618581322799994</v>
      </c>
      <c r="D407" s="14">
        <v>1199.5</v>
      </c>
      <c r="E407" s="14"/>
      <c r="F407" s="14">
        <v>187.02528029999999</v>
      </c>
      <c r="G407" s="18"/>
      <c r="H407" s="18"/>
      <c r="I407" s="18"/>
      <c r="K407" s="18"/>
      <c r="L407" s="37"/>
    </row>
    <row r="408" spans="1:12" x14ac:dyDescent="0.25">
      <c r="A408" s="31">
        <v>42430</v>
      </c>
      <c r="B408" s="14">
        <v>56.2</v>
      </c>
      <c r="C408" s="14">
        <v>7.7366980955100004</v>
      </c>
      <c r="D408" s="14">
        <v>1245.1400000000001</v>
      </c>
      <c r="E408" s="14"/>
      <c r="F408" s="14">
        <v>191.06708399999999</v>
      </c>
      <c r="G408" s="18"/>
      <c r="H408" s="18"/>
      <c r="I408" s="18"/>
      <c r="K408" s="18"/>
      <c r="L408" s="37"/>
    </row>
    <row r="409" spans="1:12" x14ac:dyDescent="0.25">
      <c r="A409" s="31">
        <v>42461</v>
      </c>
      <c r="B409" s="14">
        <v>60.92</v>
      </c>
      <c r="C409" s="14">
        <v>6.8249795642500004</v>
      </c>
      <c r="D409" s="14">
        <v>1242.26</v>
      </c>
      <c r="E409" s="14"/>
      <c r="F409" s="14">
        <v>187.392717</v>
      </c>
      <c r="G409" s="18"/>
      <c r="H409" s="18"/>
      <c r="I409" s="18"/>
      <c r="K409" s="18"/>
      <c r="L409" s="37"/>
    </row>
    <row r="410" spans="1:12" x14ac:dyDescent="0.25">
      <c r="A410" s="31">
        <v>42491</v>
      </c>
      <c r="B410" s="14">
        <v>55.13</v>
      </c>
      <c r="C410" s="14">
        <v>6.2688925069200003</v>
      </c>
      <c r="D410" s="14">
        <v>1260.95</v>
      </c>
      <c r="E410" s="14"/>
      <c r="F410" s="14">
        <v>171.96037559999999</v>
      </c>
      <c r="G410" s="18"/>
      <c r="H410" s="18"/>
      <c r="I410" s="18"/>
      <c r="K410" s="18"/>
      <c r="L410" s="37"/>
    </row>
    <row r="411" spans="1:12" x14ac:dyDescent="0.25">
      <c r="A411" s="31">
        <v>42522</v>
      </c>
      <c r="B411" s="14">
        <v>51.98</v>
      </c>
      <c r="C411" s="14">
        <v>6.4018011694899997</v>
      </c>
      <c r="D411" s="14">
        <v>1276.4000000000001</v>
      </c>
      <c r="E411" s="14"/>
      <c r="F411" s="14">
        <v>173.0626857</v>
      </c>
      <c r="G411" s="18"/>
      <c r="H411" s="18"/>
      <c r="I411" s="18"/>
      <c r="K411" s="18"/>
      <c r="L411" s="37"/>
    </row>
    <row r="412" spans="1:12" x14ac:dyDescent="0.25">
      <c r="A412" s="31">
        <v>42552</v>
      </c>
      <c r="B412" s="14">
        <v>57.26</v>
      </c>
      <c r="C412" s="14">
        <v>6.7571186470500004</v>
      </c>
      <c r="D412" s="14">
        <v>1336.66</v>
      </c>
      <c r="E412" s="14"/>
      <c r="F412" s="14">
        <v>151.75135710000001</v>
      </c>
      <c r="G412" s="18"/>
      <c r="H412" s="18"/>
      <c r="I412" s="18"/>
      <c r="K412" s="18"/>
      <c r="L412" s="37"/>
    </row>
    <row r="413" spans="1:12" x14ac:dyDescent="0.25">
      <c r="A413" s="31">
        <v>42583</v>
      </c>
      <c r="B413" s="14">
        <v>60.89</v>
      </c>
      <c r="C413" s="14">
        <v>7.1386747240500004</v>
      </c>
      <c r="D413" s="14">
        <v>1340.17</v>
      </c>
      <c r="E413" s="14"/>
      <c r="F413" s="14">
        <v>149.1793002</v>
      </c>
      <c r="G413" s="18"/>
      <c r="H413" s="18"/>
      <c r="I413" s="18"/>
      <c r="K413" s="18"/>
      <c r="L413" s="37"/>
    </row>
    <row r="414" spans="1:12" x14ac:dyDescent="0.25">
      <c r="A414" s="31">
        <v>42614</v>
      </c>
      <c r="B414" s="14">
        <v>57.79</v>
      </c>
      <c r="C414" s="14">
        <v>7.5397929008100002</v>
      </c>
      <c r="D414" s="14">
        <v>1326.61</v>
      </c>
      <c r="E414" s="14"/>
      <c r="F414" s="14">
        <v>150.649047</v>
      </c>
      <c r="G414" s="18"/>
      <c r="H414" s="18"/>
      <c r="I414" s="18"/>
      <c r="K414" s="18"/>
      <c r="L414" s="37"/>
    </row>
    <row r="415" spans="1:12" x14ac:dyDescent="0.25">
      <c r="A415" s="31">
        <v>42644</v>
      </c>
      <c r="B415" s="14">
        <v>59.09</v>
      </c>
      <c r="C415" s="14">
        <v>7.6528666460099997</v>
      </c>
      <c r="D415" s="14">
        <v>1266.55</v>
      </c>
      <c r="E415" s="14"/>
      <c r="F415" s="14">
        <v>151.75135710000001</v>
      </c>
      <c r="G415" s="18"/>
      <c r="H415" s="18"/>
      <c r="I415" s="18"/>
      <c r="K415" s="18"/>
      <c r="L415" s="37"/>
    </row>
    <row r="416" spans="1:12" x14ac:dyDescent="0.25">
      <c r="A416" s="31">
        <v>42675</v>
      </c>
      <c r="B416" s="14">
        <v>73.099999999999994</v>
      </c>
      <c r="C416" s="14">
        <v>7.5925887519600002</v>
      </c>
      <c r="D416" s="14">
        <v>1238.3499999999999</v>
      </c>
      <c r="E416" s="14"/>
      <c r="F416" s="14">
        <v>150.649047</v>
      </c>
      <c r="G416" s="18"/>
      <c r="H416" s="18"/>
      <c r="I416" s="18"/>
      <c r="K416" s="18"/>
      <c r="L416" s="37"/>
    </row>
    <row r="417" spans="1:12" x14ac:dyDescent="0.25">
      <c r="A417" s="31">
        <v>42705</v>
      </c>
      <c r="B417" s="14">
        <v>80.02</v>
      </c>
      <c r="C417" s="14">
        <v>7.5917541522900001</v>
      </c>
      <c r="D417" s="14">
        <v>1157.3599999999999</v>
      </c>
      <c r="E417" s="14"/>
      <c r="F417" s="14">
        <v>141.83056619999999</v>
      </c>
      <c r="G417" s="18"/>
      <c r="H417" s="18"/>
      <c r="I417" s="18"/>
      <c r="K417" s="18"/>
      <c r="L417" s="37"/>
    </row>
    <row r="418" spans="1:12" x14ac:dyDescent="0.25">
      <c r="A418" s="31">
        <v>42736</v>
      </c>
      <c r="B418" s="14">
        <v>80.41</v>
      </c>
      <c r="C418" s="14">
        <v>8.0422768605100003</v>
      </c>
      <c r="D418" s="14">
        <v>1192.0999999999999</v>
      </c>
      <c r="E418" s="14"/>
      <c r="F418" s="14">
        <v>153.2211039</v>
      </c>
      <c r="G418" s="18"/>
      <c r="H418" s="18"/>
      <c r="I418" s="18"/>
      <c r="K418" s="18"/>
    </row>
    <row r="419" spans="1:12" x14ac:dyDescent="0.25">
      <c r="A419" s="31">
        <v>42767</v>
      </c>
      <c r="B419" s="14">
        <v>89.44</v>
      </c>
      <c r="C419" s="14">
        <v>8.4149873154599995</v>
      </c>
      <c r="D419" s="14">
        <v>1234.2</v>
      </c>
      <c r="E419" s="14"/>
      <c r="F419" s="14">
        <v>155.05828740000001</v>
      </c>
      <c r="G419" s="18"/>
      <c r="H419" s="18"/>
      <c r="I419" s="18"/>
      <c r="K419" s="18"/>
    </row>
    <row r="420" spans="1:12" x14ac:dyDescent="0.25">
      <c r="A420" s="31">
        <v>42795</v>
      </c>
      <c r="B420" s="14">
        <v>87.65</v>
      </c>
      <c r="C420" s="14">
        <v>8.2459830610699996</v>
      </c>
      <c r="D420" s="14">
        <v>1231.42</v>
      </c>
      <c r="E420" s="14"/>
      <c r="F420" s="14">
        <v>154.32341400000001</v>
      </c>
      <c r="G420" s="18"/>
      <c r="H420" s="18"/>
      <c r="I420" s="18"/>
      <c r="K420" s="18"/>
    </row>
    <row r="421" spans="1:12" x14ac:dyDescent="0.25">
      <c r="A421" s="31">
        <v>42826</v>
      </c>
      <c r="B421" s="14">
        <v>70.22</v>
      </c>
      <c r="C421" s="14">
        <v>8.7631187546899998</v>
      </c>
      <c r="D421" s="14">
        <v>1266.8800000000001</v>
      </c>
      <c r="E421" s="14"/>
      <c r="F421" s="14">
        <v>166.08138840000001</v>
      </c>
      <c r="G421" s="18"/>
      <c r="H421" s="18"/>
      <c r="I421" s="18"/>
      <c r="K421" s="18"/>
    </row>
    <row r="422" spans="1:12" x14ac:dyDescent="0.25">
      <c r="A422" s="31">
        <v>42856</v>
      </c>
      <c r="B422" s="14">
        <v>62.43</v>
      </c>
      <c r="C422" s="14">
        <v>9.0968085204900007</v>
      </c>
      <c r="D422" s="14">
        <v>1246.04</v>
      </c>
      <c r="E422" s="14"/>
      <c r="F422" s="14">
        <v>180.41141970000001</v>
      </c>
      <c r="G422" s="18"/>
      <c r="H422" s="18"/>
      <c r="I422" s="18"/>
      <c r="K422" s="18"/>
    </row>
    <row r="423" spans="1:12" x14ac:dyDescent="0.25">
      <c r="A423" s="31">
        <v>42887</v>
      </c>
      <c r="B423" s="14">
        <v>57.48</v>
      </c>
      <c r="C423" s="14">
        <v>8.8827097046999999</v>
      </c>
      <c r="D423" s="14">
        <v>1260.26</v>
      </c>
      <c r="E423" s="14"/>
      <c r="F423" s="14">
        <v>189.5973372</v>
      </c>
      <c r="G423" s="18"/>
      <c r="H423" s="18"/>
      <c r="I423" s="18"/>
      <c r="K423" s="18"/>
    </row>
    <row r="424" spans="1:12" x14ac:dyDescent="0.25">
      <c r="A424" s="31">
        <v>42917</v>
      </c>
      <c r="B424" s="14">
        <v>67.739999999999995</v>
      </c>
      <c r="C424" s="14">
        <v>8.8584823273400009</v>
      </c>
      <c r="D424" s="14">
        <v>1236.8399999999999</v>
      </c>
      <c r="E424" s="14"/>
      <c r="F424" s="14">
        <v>202.4576217</v>
      </c>
      <c r="G424" s="18"/>
      <c r="H424" s="18"/>
      <c r="I424" s="18"/>
      <c r="K424" s="18"/>
    </row>
    <row r="425" spans="1:12" x14ac:dyDescent="0.25">
      <c r="A425" s="31">
        <v>42948</v>
      </c>
      <c r="B425" s="14">
        <v>76.069999999999993</v>
      </c>
      <c r="C425" s="14">
        <v>8.9154154071599994</v>
      </c>
      <c r="D425" s="14">
        <v>1283.04</v>
      </c>
      <c r="E425" s="14"/>
      <c r="F425" s="14">
        <v>171.22550219999999</v>
      </c>
      <c r="G425" s="18"/>
      <c r="H425" s="18"/>
      <c r="I425" s="18"/>
      <c r="K425" s="18"/>
    </row>
    <row r="426" spans="1:12" x14ac:dyDescent="0.25">
      <c r="A426" s="31">
        <v>42979</v>
      </c>
      <c r="B426" s="14">
        <v>71.53</v>
      </c>
      <c r="C426" s="14">
        <v>8.6420299979399999</v>
      </c>
      <c r="D426" s="14">
        <v>1314.07</v>
      </c>
      <c r="E426" s="14"/>
      <c r="F426" s="14">
        <v>178.5742362</v>
      </c>
      <c r="G426" s="18"/>
      <c r="H426" s="18"/>
      <c r="I426" s="18"/>
      <c r="K426" s="18"/>
    </row>
    <row r="427" spans="1:12" x14ac:dyDescent="0.25">
      <c r="A427" s="31">
        <v>43009</v>
      </c>
      <c r="B427" s="14">
        <v>61.66</v>
      </c>
      <c r="C427" s="14">
        <v>8.3138988925999993</v>
      </c>
      <c r="D427" s="14">
        <v>1279.51</v>
      </c>
      <c r="E427" s="14"/>
      <c r="F427" s="14">
        <v>175.63474260000001</v>
      </c>
      <c r="G427" s="18"/>
      <c r="H427" s="18"/>
      <c r="I427" s="18"/>
      <c r="K427" s="18"/>
    </row>
    <row r="428" spans="1:12" x14ac:dyDescent="0.25">
      <c r="A428" s="31">
        <v>43040</v>
      </c>
      <c r="B428" s="14">
        <v>64.239999999999995</v>
      </c>
      <c r="C428" s="14">
        <v>8.4506656764100008</v>
      </c>
      <c r="D428" s="14">
        <v>1281.9000000000001</v>
      </c>
      <c r="E428" s="14"/>
      <c r="F428" s="14">
        <v>179.67654630000001</v>
      </c>
      <c r="G428" s="18"/>
      <c r="H428" s="18"/>
      <c r="I428" s="18"/>
      <c r="K428" s="18"/>
    </row>
    <row r="429" spans="1:12" x14ac:dyDescent="0.25">
      <c r="A429" s="31">
        <v>43070</v>
      </c>
      <c r="B429" s="14">
        <v>72.25</v>
      </c>
      <c r="C429" s="14">
        <v>8.6471138152999991</v>
      </c>
      <c r="D429" s="14">
        <v>1264.45</v>
      </c>
      <c r="E429" s="14"/>
      <c r="F429" s="14">
        <v>184.0857867</v>
      </c>
      <c r="G429" s="18"/>
      <c r="H429" s="18"/>
      <c r="I429" s="18"/>
      <c r="K429" s="18"/>
    </row>
    <row r="430" spans="1:12" x14ac:dyDescent="0.25">
      <c r="A430" s="31">
        <v>43101</v>
      </c>
      <c r="B430" s="14">
        <v>76.34</v>
      </c>
      <c r="C430" s="14">
        <v>9.3424638758499992</v>
      </c>
      <c r="D430" s="14">
        <v>1331.3</v>
      </c>
      <c r="E430" s="14"/>
      <c r="F430" s="14">
        <v>192.16939410000001</v>
      </c>
      <c r="G430" s="18"/>
      <c r="H430" s="18"/>
      <c r="I430" s="18"/>
      <c r="K430" s="18"/>
    </row>
    <row r="431" spans="1:12" x14ac:dyDescent="0.25">
      <c r="A431" s="31">
        <v>43132</v>
      </c>
      <c r="B431" s="14">
        <v>77.459999999999994</v>
      </c>
      <c r="C431" s="14">
        <v>9.8256931101900005</v>
      </c>
      <c r="D431" s="14">
        <v>1330.73</v>
      </c>
      <c r="E431" s="14"/>
      <c r="F431" s="14">
        <v>192.16939410000001</v>
      </c>
      <c r="G431" s="18"/>
      <c r="H431" s="18"/>
      <c r="I431" s="18"/>
      <c r="K431" s="18"/>
    </row>
    <row r="432" spans="1:12" x14ac:dyDescent="0.25">
      <c r="A432" s="31">
        <v>43160</v>
      </c>
      <c r="B432" s="14">
        <v>70.349999999999994</v>
      </c>
      <c r="C432" s="14">
        <v>10.110069091050001</v>
      </c>
      <c r="D432" s="14">
        <v>1324.66</v>
      </c>
      <c r="E432" s="14"/>
      <c r="F432" s="14">
        <v>192.16939410000001</v>
      </c>
      <c r="G432" s="18"/>
      <c r="H432" s="18"/>
      <c r="I432" s="18"/>
      <c r="K432" s="18"/>
    </row>
    <row r="433" spans="1:12" x14ac:dyDescent="0.25">
      <c r="A433" s="31">
        <v>43191</v>
      </c>
      <c r="B433" s="14">
        <v>65.75</v>
      </c>
      <c r="C433" s="14">
        <v>10.09046974822</v>
      </c>
      <c r="D433" s="14">
        <v>1334.76</v>
      </c>
      <c r="E433" s="14"/>
      <c r="F433" s="14">
        <v>213.84815939999999</v>
      </c>
      <c r="G433" s="18"/>
      <c r="H433" s="18"/>
      <c r="I433" s="18"/>
      <c r="K433" s="18"/>
    </row>
    <row r="434" spans="1:12" x14ac:dyDescent="0.25">
      <c r="A434" s="31">
        <v>43221</v>
      </c>
      <c r="B434" s="14">
        <v>66.099999999999994</v>
      </c>
      <c r="C434" s="14">
        <v>10.25151696204</v>
      </c>
      <c r="D434" s="14">
        <v>1303.45</v>
      </c>
      <c r="E434" s="14"/>
      <c r="F434" s="14">
        <v>213.84815939999999</v>
      </c>
      <c r="G434" s="18"/>
      <c r="H434" s="18"/>
      <c r="I434" s="18"/>
      <c r="K434" s="18"/>
    </row>
    <row r="435" spans="1:12" x14ac:dyDescent="0.25">
      <c r="A435" s="31">
        <v>43252</v>
      </c>
      <c r="B435" s="14">
        <v>65.040000000000006</v>
      </c>
      <c r="C435" s="14">
        <v>10.44298762979</v>
      </c>
      <c r="D435" s="14">
        <v>1281.57</v>
      </c>
      <c r="E435" s="14"/>
      <c r="F435" s="14">
        <v>219.35970990000001</v>
      </c>
      <c r="G435" s="18"/>
      <c r="H435" s="18"/>
      <c r="I435" s="18"/>
      <c r="K435" s="18"/>
    </row>
    <row r="436" spans="1:12" x14ac:dyDescent="0.25">
      <c r="A436" s="31">
        <v>43282</v>
      </c>
      <c r="B436" s="14">
        <v>64.56</v>
      </c>
      <c r="C436" s="14">
        <v>10.44079690313</v>
      </c>
      <c r="D436" s="14">
        <v>1237.71</v>
      </c>
      <c r="E436" s="14"/>
      <c r="F436" s="14">
        <v>218.2573998</v>
      </c>
      <c r="G436" s="18"/>
      <c r="H436" s="18"/>
      <c r="I436" s="18"/>
      <c r="K436" s="18"/>
    </row>
    <row r="437" spans="1:12" x14ac:dyDescent="0.25">
      <c r="A437" s="31">
        <v>43313</v>
      </c>
      <c r="B437" s="14">
        <v>67.150000000000006</v>
      </c>
      <c r="C437" s="14">
        <v>10.875000000069999</v>
      </c>
      <c r="D437" s="14">
        <v>1201.71</v>
      </c>
      <c r="E437" s="14"/>
      <c r="F437" s="14">
        <v>236.62923480000001</v>
      </c>
      <c r="G437" s="18"/>
      <c r="H437" s="18"/>
      <c r="I437" s="18"/>
      <c r="K437" s="18"/>
    </row>
    <row r="438" spans="1:12" x14ac:dyDescent="0.25">
      <c r="A438" s="31">
        <v>43344</v>
      </c>
      <c r="B438" s="14">
        <v>68.44</v>
      </c>
      <c r="C438" s="14">
        <v>11.30331690113</v>
      </c>
      <c r="D438" s="14">
        <v>1198.3900000000001</v>
      </c>
      <c r="E438" s="14"/>
      <c r="F438" s="14">
        <v>212.37841259999999</v>
      </c>
      <c r="G438" s="18"/>
      <c r="H438" s="18"/>
      <c r="I438" s="18"/>
      <c r="K438" s="18"/>
    </row>
    <row r="439" spans="1:12" x14ac:dyDescent="0.25">
      <c r="A439" s="31">
        <v>43374</v>
      </c>
      <c r="B439" s="14">
        <v>73.41</v>
      </c>
      <c r="C439" s="14">
        <v>11.66058023421</v>
      </c>
      <c r="D439" s="14">
        <v>1215.3900000000001</v>
      </c>
      <c r="E439" s="14"/>
      <c r="F439" s="14">
        <v>213.4807227</v>
      </c>
      <c r="G439" s="18"/>
      <c r="H439" s="18"/>
      <c r="I439" s="18"/>
      <c r="K439" s="18"/>
    </row>
    <row r="440" spans="1:12" x14ac:dyDescent="0.25">
      <c r="A440" s="31">
        <v>43405</v>
      </c>
      <c r="B440" s="14">
        <v>73.260000000000005</v>
      </c>
      <c r="C440" s="14">
        <v>11.700294621619999</v>
      </c>
      <c r="D440" s="14">
        <v>1220.6500000000001</v>
      </c>
      <c r="E440" s="14"/>
      <c r="F440" s="14">
        <v>203.55993179999999</v>
      </c>
      <c r="G440" s="18"/>
      <c r="H440" s="18"/>
      <c r="I440" s="18"/>
      <c r="K440" s="18"/>
    </row>
    <row r="441" spans="1:12" x14ac:dyDescent="0.25">
      <c r="A441" s="31">
        <v>43435</v>
      </c>
      <c r="B441" s="14">
        <v>69.16</v>
      </c>
      <c r="C441" s="14">
        <v>11.995320796110001</v>
      </c>
      <c r="D441" s="14">
        <v>1250.4000000000001</v>
      </c>
      <c r="E441" s="14"/>
      <c r="F441" s="14">
        <v>211.27610250000001</v>
      </c>
      <c r="G441" s="18"/>
      <c r="H441" s="18"/>
      <c r="I441" s="18"/>
      <c r="K441" s="18"/>
    </row>
    <row r="442" spans="1:12" x14ac:dyDescent="0.25">
      <c r="A442" s="31">
        <v>43466</v>
      </c>
      <c r="B442" s="14">
        <v>76.16</v>
      </c>
      <c r="C442" s="14">
        <v>12.007292617259999</v>
      </c>
      <c r="D442" s="14">
        <v>1291.75</v>
      </c>
      <c r="E442" s="14"/>
      <c r="F442" s="14">
        <v>209.80635570000001</v>
      </c>
      <c r="G442" s="18"/>
      <c r="H442" s="18"/>
      <c r="I442" s="18"/>
      <c r="K442" s="18"/>
    </row>
    <row r="443" spans="1:12" x14ac:dyDescent="0.25">
      <c r="A443" s="31">
        <v>43497</v>
      </c>
      <c r="B443" s="14">
        <v>88.22</v>
      </c>
      <c r="C443" s="14">
        <v>11.806581648330001</v>
      </c>
      <c r="D443" s="14">
        <v>1320.07</v>
      </c>
      <c r="E443" s="14"/>
      <c r="F443" s="14">
        <v>218.9922732</v>
      </c>
      <c r="G443" s="18"/>
      <c r="H443" s="18"/>
      <c r="I443" s="18"/>
      <c r="K443" s="18"/>
    </row>
    <row r="444" spans="1:12" x14ac:dyDescent="0.25">
      <c r="A444" s="31">
        <v>43525</v>
      </c>
      <c r="B444" s="14">
        <v>86.47</v>
      </c>
      <c r="C444" s="14">
        <v>11.2941866074</v>
      </c>
      <c r="D444" s="14">
        <v>1300.9000000000001</v>
      </c>
      <c r="E444" s="14"/>
      <c r="F444" s="14">
        <v>205.76455200000001</v>
      </c>
      <c r="G444" s="18"/>
      <c r="H444" s="18"/>
      <c r="I444" s="18"/>
      <c r="K444" s="18"/>
    </row>
    <row r="445" spans="1:12" x14ac:dyDescent="0.25">
      <c r="A445" s="31">
        <v>43556</v>
      </c>
      <c r="B445" s="14">
        <v>93.7</v>
      </c>
      <c r="C445" s="14">
        <v>10.26546106987</v>
      </c>
      <c r="D445" s="14">
        <v>1285.9100000000001</v>
      </c>
      <c r="E445" s="14"/>
      <c r="F445" s="14">
        <v>199.51812810000001</v>
      </c>
      <c r="G445" s="18"/>
      <c r="H445" s="18"/>
      <c r="I445" s="18"/>
      <c r="K445" s="18"/>
    </row>
    <row r="446" spans="1:12" x14ac:dyDescent="0.25">
      <c r="A446" s="31">
        <v>43586</v>
      </c>
      <c r="B446" s="14">
        <v>100.15</v>
      </c>
      <c r="C446" s="14">
        <v>10.145488494269999</v>
      </c>
      <c r="D446" s="14">
        <v>1283.7</v>
      </c>
      <c r="E446" s="14"/>
      <c r="F446" s="14">
        <v>199.51812810000001</v>
      </c>
      <c r="G446" s="18"/>
      <c r="H446" s="18"/>
      <c r="I446" s="18"/>
      <c r="K446" s="48"/>
      <c r="L446" s="37"/>
    </row>
    <row r="447" spans="1:12" x14ac:dyDescent="0.25">
      <c r="A447" s="31">
        <v>43617</v>
      </c>
      <c r="B447" s="14">
        <v>108.94</v>
      </c>
      <c r="C447" s="14">
        <v>10.04237787692</v>
      </c>
      <c r="D447" s="14">
        <v>1359.04</v>
      </c>
      <c r="E447" s="14"/>
      <c r="F447" s="14">
        <v>206.13198869999999</v>
      </c>
      <c r="G447" s="18"/>
      <c r="H447" s="18"/>
      <c r="I447" s="18"/>
      <c r="K447" s="48"/>
      <c r="L447" s="37"/>
    </row>
    <row r="448" spans="1:12" x14ac:dyDescent="0.25">
      <c r="A448" s="31">
        <v>43647</v>
      </c>
      <c r="B448" s="14">
        <v>120.24</v>
      </c>
      <c r="C448" s="14">
        <v>10.127811224269999</v>
      </c>
      <c r="D448" s="14">
        <v>1412.89</v>
      </c>
      <c r="E448" s="14"/>
      <c r="F448" s="14">
        <v>196.21119780000001</v>
      </c>
      <c r="G448" s="18"/>
      <c r="H448" s="18"/>
      <c r="I448" s="18"/>
      <c r="K448" s="48"/>
      <c r="L448" s="37"/>
    </row>
    <row r="449" spans="1:12" x14ac:dyDescent="0.25">
      <c r="A449" s="31">
        <v>43678</v>
      </c>
      <c r="B449" s="14">
        <v>93.07</v>
      </c>
      <c r="C449" s="14">
        <v>10.86099863824</v>
      </c>
      <c r="D449" s="14">
        <v>1500.41</v>
      </c>
      <c r="E449" s="14"/>
      <c r="F449" s="14">
        <v>181.14629310000001</v>
      </c>
      <c r="G449" s="18"/>
      <c r="H449" s="18"/>
      <c r="I449" s="18"/>
      <c r="K449" s="48"/>
      <c r="L449" s="37"/>
    </row>
    <row r="450" spans="1:12" x14ac:dyDescent="0.25">
      <c r="A450" s="31">
        <v>43709</v>
      </c>
      <c r="B450" s="14">
        <v>93.08</v>
      </c>
      <c r="C450" s="14">
        <v>10.141700406329999</v>
      </c>
      <c r="D450" s="14">
        <v>1510.58</v>
      </c>
      <c r="E450" s="14"/>
      <c r="F450" s="14">
        <v>189.5973372</v>
      </c>
      <c r="G450" s="18"/>
      <c r="H450" s="18"/>
      <c r="I450" s="18"/>
      <c r="K450" s="48"/>
      <c r="L450" s="37"/>
    </row>
    <row r="451" spans="1:12" x14ac:dyDescent="0.25">
      <c r="A451" s="31">
        <v>43739</v>
      </c>
      <c r="B451" s="14">
        <v>88.53</v>
      </c>
      <c r="C451" s="14">
        <v>9.9835240858399992</v>
      </c>
      <c r="D451" s="14">
        <v>1494.81</v>
      </c>
      <c r="E451" s="14"/>
      <c r="F451" s="14">
        <v>199.51812810000001</v>
      </c>
      <c r="G451" s="18"/>
      <c r="H451" s="18"/>
      <c r="I451" s="18"/>
      <c r="K451" s="48"/>
      <c r="L451" s="37"/>
    </row>
    <row r="452" spans="1:12" x14ac:dyDescent="0.25">
      <c r="A452" s="31">
        <v>43770</v>
      </c>
      <c r="B452" s="14">
        <v>84.98</v>
      </c>
      <c r="C452" s="14">
        <v>10.03950330791</v>
      </c>
      <c r="D452" s="14">
        <v>1470.79</v>
      </c>
      <c r="E452" s="14"/>
      <c r="F452" s="14">
        <v>203.1924951</v>
      </c>
      <c r="G452" s="18"/>
      <c r="H452" s="18"/>
      <c r="I452" s="18"/>
      <c r="K452" s="48"/>
      <c r="L452" s="37"/>
    </row>
    <row r="453" spans="1:12" x14ac:dyDescent="0.25">
      <c r="A453" s="31">
        <v>43800</v>
      </c>
      <c r="B453" s="14">
        <v>92.65</v>
      </c>
      <c r="C453" s="14">
        <v>10.05669681144</v>
      </c>
      <c r="D453" s="14">
        <v>1479.13</v>
      </c>
      <c r="E453" s="14"/>
      <c r="F453" s="14">
        <v>210.90866579999999</v>
      </c>
      <c r="G453" s="18"/>
      <c r="H453" s="18"/>
      <c r="I453" s="18"/>
      <c r="K453" s="48"/>
      <c r="L453" s="37"/>
    </row>
    <row r="454" spans="1:12" x14ac:dyDescent="0.25">
      <c r="A454" s="31">
        <v>43831</v>
      </c>
      <c r="B454" s="14">
        <v>95.76</v>
      </c>
      <c r="C454" s="14">
        <v>9.8869500632699996</v>
      </c>
      <c r="D454" s="14">
        <v>1560.67</v>
      </c>
      <c r="E454" s="14"/>
      <c r="F454" s="14">
        <v>224.5038237</v>
      </c>
      <c r="G454" s="18"/>
      <c r="H454" s="18"/>
      <c r="I454" s="18"/>
      <c r="K454" s="48"/>
      <c r="L454" s="37"/>
    </row>
    <row r="455" spans="1:12" x14ac:dyDescent="0.25">
      <c r="A455" s="31">
        <v>43862</v>
      </c>
      <c r="B455" s="14">
        <v>87.68</v>
      </c>
      <c r="C455" s="14">
        <v>9.8944305055299999</v>
      </c>
      <c r="D455" s="14">
        <v>1597.1</v>
      </c>
      <c r="E455" s="14"/>
      <c r="F455" s="14">
        <v>215.31790620000001</v>
      </c>
      <c r="G455" s="18"/>
      <c r="H455" s="18"/>
      <c r="I455" s="18"/>
      <c r="K455" s="48"/>
      <c r="L455" s="37"/>
    </row>
    <row r="456" spans="1:12" x14ac:dyDescent="0.25">
      <c r="A456" s="31">
        <v>43891</v>
      </c>
      <c r="B456" s="14">
        <v>88.99</v>
      </c>
      <c r="C456" s="14">
        <v>10.21299199713</v>
      </c>
      <c r="D456" s="14">
        <v>1591.93</v>
      </c>
      <c r="E456" s="14"/>
      <c r="F456" s="14">
        <v>209.07148230000001</v>
      </c>
      <c r="G456" s="18"/>
      <c r="H456" s="18"/>
      <c r="I456" s="18"/>
      <c r="K456" s="48"/>
      <c r="L456" s="37"/>
    </row>
    <row r="457" spans="1:12" x14ac:dyDescent="0.25">
      <c r="A457" s="31">
        <v>43922</v>
      </c>
      <c r="B457" s="14">
        <v>84.73</v>
      </c>
      <c r="C457" s="14">
        <v>10.00988126196</v>
      </c>
      <c r="D457" s="14">
        <v>1683.17</v>
      </c>
      <c r="E457" s="14"/>
      <c r="F457" s="14">
        <v>218.9922732</v>
      </c>
      <c r="G457" s="18"/>
      <c r="H457" s="18"/>
      <c r="I457" s="18"/>
      <c r="K457" s="48"/>
      <c r="L457" s="37"/>
    </row>
    <row r="458" spans="1:12" x14ac:dyDescent="0.25">
      <c r="A458" s="31">
        <v>43952</v>
      </c>
      <c r="B458" s="14">
        <v>93.65</v>
      </c>
      <c r="C458" s="14">
        <v>10.07552703066</v>
      </c>
      <c r="D458" s="14">
        <v>1715.91</v>
      </c>
      <c r="E458" s="14"/>
      <c r="F458" s="14">
        <v>205.76455200000001</v>
      </c>
      <c r="G458" s="18"/>
      <c r="H458" s="18"/>
      <c r="I458" s="18"/>
      <c r="K458" s="48"/>
      <c r="L458" s="37"/>
    </row>
    <row r="459" spans="1:12" x14ac:dyDescent="0.25">
      <c r="A459" s="31">
        <v>43983</v>
      </c>
      <c r="B459" s="14">
        <v>103.3</v>
      </c>
      <c r="C459" s="14">
        <v>8.9708190918700002</v>
      </c>
      <c r="D459" s="14">
        <v>1732.22</v>
      </c>
      <c r="E459" s="14"/>
      <c r="F459" s="14">
        <v>198.415818</v>
      </c>
      <c r="G459" s="18"/>
      <c r="H459" s="18"/>
      <c r="I459" s="18"/>
      <c r="K459" s="48"/>
      <c r="L459" s="37"/>
    </row>
    <row r="460" spans="1:12" x14ac:dyDescent="0.25">
      <c r="A460" s="31">
        <v>44013</v>
      </c>
      <c r="B460" s="14">
        <v>108.52</v>
      </c>
      <c r="C460" s="14">
        <v>7.7864455010600002</v>
      </c>
      <c r="D460" s="14">
        <v>1846.51</v>
      </c>
      <c r="E460" s="14"/>
      <c r="F460" s="14">
        <v>222.13</v>
      </c>
      <c r="G460" s="18"/>
      <c r="H460" s="18"/>
      <c r="I460" s="18"/>
      <c r="K460" s="48"/>
      <c r="L460" s="37"/>
    </row>
    <row r="461" spans="1:12" x14ac:dyDescent="0.25">
      <c r="A461" s="31">
        <v>44044</v>
      </c>
      <c r="B461" s="14">
        <v>121.07</v>
      </c>
      <c r="C461" s="14">
        <v>6.3435648953200001</v>
      </c>
      <c r="D461" s="14">
        <v>1968.63</v>
      </c>
      <c r="E461" s="14"/>
      <c r="F461" s="14">
        <v>223</v>
      </c>
      <c r="G461" s="18"/>
      <c r="H461" s="18"/>
      <c r="I461" s="18"/>
      <c r="K461" s="48"/>
      <c r="L461" s="37"/>
    </row>
    <row r="462" spans="1:12" x14ac:dyDescent="0.25">
      <c r="A462" s="31">
        <v>44075</v>
      </c>
      <c r="B462" s="14">
        <v>123.75</v>
      </c>
      <c r="C462" s="14">
        <v>5.8838474311300004</v>
      </c>
      <c r="D462" s="14">
        <v>1921.92</v>
      </c>
      <c r="E462" s="14"/>
      <c r="F462" s="14">
        <v>247.68</v>
      </c>
      <c r="G462" s="18"/>
      <c r="H462" s="18"/>
      <c r="I462" s="18"/>
      <c r="K462" s="48"/>
      <c r="L462" s="37"/>
    </row>
    <row r="463" spans="1:12" x14ac:dyDescent="0.25">
      <c r="A463" s="31">
        <v>44105</v>
      </c>
      <c r="B463" s="14">
        <v>119.78</v>
      </c>
      <c r="C463" s="14">
        <v>6.1792051617599997</v>
      </c>
      <c r="D463" s="14">
        <v>1900.27</v>
      </c>
      <c r="E463" s="14"/>
      <c r="F463" s="14">
        <v>272.36</v>
      </c>
      <c r="G463" s="18"/>
      <c r="H463" s="18"/>
      <c r="I463" s="18"/>
      <c r="K463" s="48"/>
      <c r="L463" s="37"/>
    </row>
    <row r="464" spans="1:12" x14ac:dyDescent="0.25">
      <c r="A464" s="31">
        <v>44136</v>
      </c>
      <c r="B464" s="14">
        <v>124.36</v>
      </c>
      <c r="C464" s="14">
        <v>6.8555053474400003</v>
      </c>
      <c r="D464" s="14">
        <v>1866.3</v>
      </c>
      <c r="E464" s="14"/>
      <c r="F464" s="14">
        <v>273</v>
      </c>
      <c r="G464" s="18"/>
      <c r="H464" s="18"/>
      <c r="I464" s="18"/>
      <c r="K464" s="48"/>
      <c r="L464" s="37"/>
    </row>
    <row r="465" spans="1:12" x14ac:dyDescent="0.25">
      <c r="A465" s="31">
        <v>44166</v>
      </c>
      <c r="B465" s="14">
        <v>155.43</v>
      </c>
      <c r="C465" s="14">
        <v>7.6610025630500003</v>
      </c>
      <c r="D465" s="14">
        <v>1858.42</v>
      </c>
      <c r="E465" s="14"/>
      <c r="F465" s="14">
        <v>268.55</v>
      </c>
      <c r="G465" s="18"/>
      <c r="H465" s="18"/>
      <c r="I465" s="18"/>
      <c r="K465" s="48"/>
      <c r="L465" s="37"/>
    </row>
    <row r="466" spans="1:12" x14ac:dyDescent="0.25">
      <c r="A466" s="31">
        <v>44197</v>
      </c>
      <c r="B466" s="14">
        <v>169.63</v>
      </c>
      <c r="C466" s="14">
        <v>9.0037875279499993</v>
      </c>
      <c r="D466" s="14">
        <v>1866.98</v>
      </c>
      <c r="E466" s="14"/>
      <c r="F466" s="14">
        <v>289.3</v>
      </c>
      <c r="G466" s="18"/>
      <c r="H466" s="18"/>
      <c r="I466" s="18"/>
      <c r="K466" s="48"/>
      <c r="L466" s="37"/>
    </row>
    <row r="467" spans="1:12" x14ac:dyDescent="0.25">
      <c r="A467" s="31">
        <v>44228</v>
      </c>
      <c r="B467" s="14">
        <v>163.80000000000001</v>
      </c>
      <c r="C467" s="14">
        <v>9.8794278121599994</v>
      </c>
      <c r="D467" s="14">
        <v>1808.17</v>
      </c>
      <c r="E467" s="14"/>
      <c r="F467" s="14">
        <v>289.39999999999998</v>
      </c>
      <c r="G467" s="18"/>
      <c r="H467" s="18"/>
      <c r="I467" s="18"/>
      <c r="K467" s="48"/>
      <c r="L467" s="37"/>
    </row>
    <row r="468" spans="1:12" x14ac:dyDescent="0.25">
      <c r="A468" s="31">
        <v>44256</v>
      </c>
      <c r="B468" s="14">
        <v>168.18</v>
      </c>
      <c r="C468" s="14">
        <v>7.8950515719499998</v>
      </c>
      <c r="D468" s="14">
        <v>1718.23</v>
      </c>
      <c r="E468" s="14"/>
      <c r="F468" s="14">
        <v>273.13</v>
      </c>
      <c r="G468" s="18"/>
      <c r="H468" s="18"/>
      <c r="I468" s="18"/>
      <c r="K468" s="48"/>
      <c r="L468" s="37"/>
    </row>
    <row r="469" spans="1:12" x14ac:dyDescent="0.25">
      <c r="A469" s="31">
        <v>44287</v>
      </c>
      <c r="B469" s="14">
        <v>179.83</v>
      </c>
      <c r="C469" s="14">
        <v>8.2767941960999991</v>
      </c>
      <c r="D469" s="14">
        <v>1760.04</v>
      </c>
      <c r="E469" s="14"/>
      <c r="F469" s="14">
        <v>280.95</v>
      </c>
      <c r="G469" s="18"/>
      <c r="H469" s="18"/>
      <c r="I469" s="18"/>
      <c r="K469" s="48"/>
      <c r="L469" s="37"/>
    </row>
    <row r="470" spans="1:12" x14ac:dyDescent="0.25">
      <c r="A470" s="31">
        <v>44317</v>
      </c>
      <c r="B470" s="14">
        <v>207.72</v>
      </c>
      <c r="C470" s="14">
        <v>8.9156945129699992</v>
      </c>
      <c r="D470" s="14">
        <v>1850.26</v>
      </c>
      <c r="E470" s="14"/>
      <c r="F470" s="14">
        <v>297.25</v>
      </c>
      <c r="G470" s="18"/>
      <c r="H470" s="18"/>
      <c r="I470" s="18"/>
      <c r="K470" s="48"/>
      <c r="L470" s="37"/>
    </row>
    <row r="471" spans="1:12" x14ac:dyDescent="0.25">
      <c r="A471" s="31">
        <v>44348</v>
      </c>
      <c r="B471" s="14">
        <v>214.43</v>
      </c>
      <c r="C471" s="14">
        <v>9.6160122963700001</v>
      </c>
      <c r="D471" s="14">
        <v>1834.57</v>
      </c>
      <c r="E471" s="14"/>
      <c r="F471" s="14">
        <v>285.55</v>
      </c>
      <c r="G471" s="18"/>
      <c r="H471" s="18"/>
      <c r="I471" s="18"/>
      <c r="K471" s="48"/>
      <c r="L471" s="37"/>
    </row>
    <row r="472" spans="1:12" x14ac:dyDescent="0.25">
      <c r="A472" s="31">
        <v>44378</v>
      </c>
      <c r="B472" s="14">
        <v>214.14</v>
      </c>
      <c r="C472" s="14">
        <v>10.35918836698</v>
      </c>
      <c r="D472" s="14">
        <v>1807.84</v>
      </c>
      <c r="E472" s="14"/>
      <c r="F472" s="14">
        <v>294.27</v>
      </c>
      <c r="G472" s="18"/>
      <c r="H472" s="18"/>
      <c r="I472" s="18"/>
      <c r="K472" s="48"/>
      <c r="L472" s="37"/>
    </row>
    <row r="473" spans="1:12" x14ac:dyDescent="0.25">
      <c r="A473" s="31">
        <v>44409</v>
      </c>
      <c r="B473" s="14">
        <v>162.16</v>
      </c>
      <c r="C473" s="14">
        <v>10.80139654747</v>
      </c>
      <c r="D473" s="14">
        <v>1785.28</v>
      </c>
      <c r="E473" s="14"/>
      <c r="F473" s="14">
        <v>324.52</v>
      </c>
      <c r="G473" s="18"/>
      <c r="H473" s="18"/>
      <c r="I473" s="18"/>
      <c r="K473" s="48"/>
      <c r="L473" s="37"/>
    </row>
    <row r="474" spans="1:12" x14ac:dyDescent="0.25">
      <c r="A474" s="31">
        <v>44440</v>
      </c>
      <c r="B474" s="14">
        <v>124.52</v>
      </c>
      <c r="C474" s="14">
        <v>11.43899050402</v>
      </c>
      <c r="D474" s="14">
        <v>1775.14</v>
      </c>
      <c r="E474" s="14"/>
      <c r="F474" s="14">
        <v>337.55</v>
      </c>
      <c r="G474" s="18"/>
      <c r="H474" s="18"/>
      <c r="I474" s="18"/>
      <c r="K474" s="48"/>
      <c r="L474" s="37"/>
    </row>
    <row r="475" spans="1:12" x14ac:dyDescent="0.25">
      <c r="A475" s="31">
        <v>44470</v>
      </c>
      <c r="B475" s="14">
        <v>122.91</v>
      </c>
      <c r="C475" s="14">
        <v>12.3769153834</v>
      </c>
      <c r="D475" s="14">
        <v>1776.85</v>
      </c>
      <c r="E475" s="14"/>
      <c r="F475" s="14">
        <v>354.67</v>
      </c>
      <c r="G475" s="18"/>
      <c r="H475" s="18"/>
      <c r="I475" s="18"/>
      <c r="K475" s="48"/>
      <c r="L475" s="37"/>
    </row>
    <row r="476" spans="1:12" x14ac:dyDescent="0.25">
      <c r="A476" s="31">
        <v>44501</v>
      </c>
      <c r="B476" s="14">
        <v>96.24</v>
      </c>
      <c r="C476" s="14">
        <v>15.25400265088</v>
      </c>
      <c r="D476" s="14">
        <v>1821.76</v>
      </c>
      <c r="E476" s="14"/>
      <c r="F476" s="14">
        <v>379.45</v>
      </c>
      <c r="G476" s="18"/>
      <c r="H476" s="18"/>
      <c r="I476" s="18"/>
      <c r="K476" s="48"/>
      <c r="L476" s="37"/>
    </row>
    <row r="477" spans="1:12" x14ac:dyDescent="0.25">
      <c r="A477" s="31">
        <v>44531</v>
      </c>
      <c r="B477" s="14">
        <v>116.96</v>
      </c>
      <c r="C477" s="14">
        <v>15.322526915879999</v>
      </c>
      <c r="D477" s="14">
        <v>1790.43</v>
      </c>
      <c r="E477" s="14"/>
      <c r="F477" s="14">
        <v>376.81</v>
      </c>
      <c r="G477" s="18"/>
      <c r="H477" s="18"/>
      <c r="I477" s="18"/>
      <c r="K477" s="48"/>
      <c r="L477" s="37"/>
    </row>
    <row r="478" spans="1:12" x14ac:dyDescent="0.25">
      <c r="A478" s="31">
        <v>44562</v>
      </c>
      <c r="B478" s="14">
        <v>132.53</v>
      </c>
      <c r="C478" s="14">
        <v>14.68575980736</v>
      </c>
      <c r="D478" s="14">
        <v>1816.02</v>
      </c>
      <c r="E478" s="14">
        <v>2400</v>
      </c>
      <c r="F478" s="14">
        <v>374.24</v>
      </c>
      <c r="G478" s="18"/>
      <c r="H478" s="18"/>
      <c r="I478" s="18"/>
      <c r="K478" s="48"/>
      <c r="L478" s="37"/>
    </row>
    <row r="479" spans="1:12" x14ac:dyDescent="0.25">
      <c r="A479" s="31">
        <v>44593</v>
      </c>
      <c r="B479" s="14">
        <v>142.84</v>
      </c>
      <c r="C479" s="14">
        <v>16.995238319599999</v>
      </c>
      <c r="D479" s="14">
        <v>1856.3</v>
      </c>
      <c r="E479" s="14">
        <v>2340</v>
      </c>
      <c r="F479" s="14">
        <v>390.5</v>
      </c>
      <c r="G479" s="18"/>
      <c r="H479" s="18"/>
      <c r="I479" s="18"/>
      <c r="K479" s="48"/>
      <c r="L479" s="37"/>
    </row>
    <row r="480" spans="1:12" x14ac:dyDescent="0.25">
      <c r="A480" s="31">
        <v>44621</v>
      </c>
      <c r="B480" s="14">
        <v>152.07</v>
      </c>
      <c r="C480" s="14">
        <v>15.11138495446</v>
      </c>
      <c r="D480" s="14">
        <v>1947.83</v>
      </c>
      <c r="E480" s="14">
        <v>3262.5</v>
      </c>
      <c r="F480" s="14">
        <v>486.3</v>
      </c>
      <c r="G480" s="18"/>
      <c r="H480" s="18"/>
      <c r="I480" s="18"/>
      <c r="K480" s="48"/>
      <c r="L480" s="37"/>
    </row>
    <row r="481" spans="1:11" x14ac:dyDescent="0.25">
      <c r="A481" s="31">
        <v>44652</v>
      </c>
      <c r="B481" s="14">
        <v>151.25</v>
      </c>
      <c r="C481" s="14">
        <v>16.287523919009999</v>
      </c>
      <c r="D481" s="14">
        <v>1936.86</v>
      </c>
      <c r="E481" s="14">
        <v>4225</v>
      </c>
      <c r="F481" s="14">
        <v>495.28</v>
      </c>
      <c r="G481" s="18"/>
      <c r="H481" s="18"/>
      <c r="I481" s="18"/>
      <c r="K481" s="48"/>
    </row>
    <row r="482" spans="1:11" x14ac:dyDescent="0.25">
      <c r="A482" s="31">
        <v>44682</v>
      </c>
      <c r="B482" s="14">
        <v>131.21</v>
      </c>
      <c r="C482" s="14">
        <v>16.679091287910001</v>
      </c>
      <c r="D482" s="14">
        <v>1848.5</v>
      </c>
      <c r="E482" s="14">
        <v>4727.5</v>
      </c>
      <c r="F482" s="14">
        <v>522.29</v>
      </c>
      <c r="G482" s="18"/>
      <c r="H482" s="18"/>
      <c r="I482" s="18"/>
      <c r="K482" s="48"/>
    </row>
    <row r="483" spans="1:11" x14ac:dyDescent="0.25">
      <c r="A483" s="31">
        <v>44713</v>
      </c>
      <c r="B483" s="14">
        <v>130.74</v>
      </c>
      <c r="C483" s="14">
        <v>15.53392071335</v>
      </c>
      <c r="D483" s="14">
        <v>1836.57</v>
      </c>
      <c r="E483" s="14">
        <v>4975</v>
      </c>
      <c r="F483" s="14">
        <v>459.59</v>
      </c>
      <c r="G483" s="18"/>
      <c r="H483" s="18"/>
      <c r="I483" s="18"/>
      <c r="K483" s="48"/>
    </row>
    <row r="484" spans="1:11" x14ac:dyDescent="0.25">
      <c r="A484" s="31">
        <v>44743</v>
      </c>
      <c r="B484" s="14">
        <v>108.57</v>
      </c>
      <c r="C484" s="14">
        <v>18.880754361280001</v>
      </c>
      <c r="D484" s="14">
        <v>1732.74</v>
      </c>
      <c r="E484" s="14">
        <v>4750</v>
      </c>
      <c r="F484" s="14">
        <v>382.5</v>
      </c>
      <c r="G484" s="18"/>
      <c r="H484" s="18"/>
      <c r="I484" s="18"/>
      <c r="K484" s="48"/>
    </row>
    <row r="485" spans="1:11" x14ac:dyDescent="0.25">
      <c r="A485" s="31">
        <v>44774</v>
      </c>
      <c r="B485" s="14">
        <v>108.85</v>
      </c>
      <c r="C485" s="14">
        <v>21.210847976659998</v>
      </c>
      <c r="D485" s="14">
        <v>1764.56</v>
      </c>
      <c r="E485" s="14">
        <v>4875</v>
      </c>
      <c r="F485" s="14">
        <v>382.86</v>
      </c>
      <c r="G485" s="18"/>
      <c r="H485" s="18"/>
      <c r="I485" s="18"/>
      <c r="K485" s="48"/>
    </row>
    <row r="486" spans="1:11" x14ac:dyDescent="0.25">
      <c r="A486" s="31">
        <v>44805</v>
      </c>
      <c r="B486" s="14">
        <v>99.81</v>
      </c>
      <c r="C486" s="14">
        <v>23.733790735749999</v>
      </c>
      <c r="D486" s="14">
        <v>1680.78</v>
      </c>
      <c r="E486" s="14">
        <v>4994</v>
      </c>
      <c r="F486" s="14">
        <v>419.14</v>
      </c>
      <c r="G486" s="18"/>
      <c r="H486" s="18"/>
      <c r="I486" s="18"/>
      <c r="K486" s="48"/>
    </row>
    <row r="487" spans="1:11" x14ac:dyDescent="0.25">
      <c r="A487" s="31">
        <v>44835</v>
      </c>
      <c r="B487" s="14">
        <v>92.56</v>
      </c>
      <c r="C487" s="14">
        <v>21.84177616254</v>
      </c>
      <c r="D487" s="14">
        <v>1664.45</v>
      </c>
      <c r="E487" s="14">
        <v>5127.5</v>
      </c>
      <c r="F487" s="14">
        <v>437.95</v>
      </c>
      <c r="G487" s="18"/>
      <c r="H487" s="18"/>
      <c r="I487" s="18"/>
      <c r="K487" s="48"/>
    </row>
    <row r="488" spans="1:11" x14ac:dyDescent="0.25">
      <c r="A488" s="31">
        <v>44866</v>
      </c>
      <c r="B488" s="14">
        <v>93.34</v>
      </c>
      <c r="C488" s="14">
        <v>19.586267422630002</v>
      </c>
      <c r="D488" s="14">
        <v>1725.07</v>
      </c>
      <c r="E488" s="14">
        <v>5902.5</v>
      </c>
      <c r="F488" s="14">
        <v>422.68</v>
      </c>
      <c r="G488" s="18"/>
      <c r="H488" s="18"/>
      <c r="I488" s="18"/>
      <c r="K488" s="48"/>
    </row>
    <row r="489" spans="1:11" x14ac:dyDescent="0.25">
      <c r="A489" s="31">
        <v>44896</v>
      </c>
      <c r="B489" s="14">
        <v>111.84</v>
      </c>
      <c r="C489" s="14">
        <v>20.576742402939999</v>
      </c>
      <c r="D489" s="14">
        <v>1797.55</v>
      </c>
      <c r="E489" s="14">
        <v>6400.5</v>
      </c>
      <c r="F489" s="14">
        <v>386.33</v>
      </c>
      <c r="G489" s="18"/>
      <c r="H489" s="18"/>
      <c r="I489" s="18"/>
      <c r="K489" s="48"/>
    </row>
    <row r="490" spans="1:11" x14ac:dyDescent="0.25">
      <c r="A490" s="31">
        <v>44927</v>
      </c>
      <c r="B490" s="14">
        <v>122.23</v>
      </c>
      <c r="C490" s="14">
        <v>20.19478822332</v>
      </c>
      <c r="D490" s="14">
        <v>1897.71</v>
      </c>
      <c r="E490" s="14">
        <v>6000</v>
      </c>
      <c r="F490" s="14">
        <v>380.36</v>
      </c>
      <c r="G490" s="18"/>
      <c r="H490" s="18"/>
      <c r="I490" s="18"/>
      <c r="K490" s="48"/>
    </row>
    <row r="491" spans="1:11" x14ac:dyDescent="0.25">
      <c r="A491" s="31">
        <v>44958</v>
      </c>
      <c r="B491" s="14">
        <v>127.6</v>
      </c>
      <c r="C491" s="14">
        <v>18.415329793600002</v>
      </c>
      <c r="D491" s="14">
        <v>1854.54</v>
      </c>
      <c r="E491" s="14">
        <v>6000</v>
      </c>
      <c r="F491" s="14">
        <v>394.75</v>
      </c>
      <c r="G491" s="18"/>
      <c r="H491" s="18"/>
      <c r="I491" s="18"/>
      <c r="K491" s="48"/>
    </row>
    <row r="492" spans="1:11" x14ac:dyDescent="0.25">
      <c r="A492" s="31">
        <v>44986</v>
      </c>
      <c r="B492" s="14">
        <v>128.37</v>
      </c>
      <c r="C492" s="14">
        <v>16.033125947769999</v>
      </c>
      <c r="D492" s="14">
        <v>1912.73</v>
      </c>
      <c r="E492" s="14">
        <v>5050</v>
      </c>
      <c r="F492" s="14">
        <v>369.86</v>
      </c>
      <c r="G492" s="18"/>
      <c r="H492" s="18"/>
      <c r="I492" s="18"/>
      <c r="K492" s="48"/>
    </row>
    <row r="493" spans="1:11" x14ac:dyDescent="0.25">
      <c r="A493" s="31">
        <v>45017</v>
      </c>
      <c r="B493" s="14">
        <v>117.39</v>
      </c>
      <c r="C493" s="14">
        <v>14.366062552300001</v>
      </c>
      <c r="D493" s="14">
        <v>1999.77</v>
      </c>
      <c r="E493" s="14">
        <v>5000</v>
      </c>
      <c r="F493" s="14">
        <v>378.18</v>
      </c>
      <c r="G493" s="18"/>
      <c r="H493" s="18"/>
      <c r="I493" s="18"/>
      <c r="K493" s="48"/>
    </row>
    <row r="494" spans="1:11" x14ac:dyDescent="0.25">
      <c r="A494" s="31">
        <v>45047</v>
      </c>
      <c r="B494" s="14">
        <v>105.15</v>
      </c>
      <c r="C494" s="14">
        <v>13.4302962772</v>
      </c>
      <c r="D494" s="14">
        <v>1992.13</v>
      </c>
      <c r="E494" s="14">
        <v>3700</v>
      </c>
      <c r="F494" s="14">
        <v>367.74</v>
      </c>
      <c r="G494" s="18"/>
      <c r="H494" s="18"/>
      <c r="I494" s="18"/>
      <c r="K494" s="48"/>
    </row>
    <row r="495" spans="1:11" x14ac:dyDescent="0.25">
      <c r="A495" s="31">
        <v>45078</v>
      </c>
      <c r="B495" s="14">
        <v>113.45</v>
      </c>
      <c r="C495" s="14">
        <v>12.679231002430001</v>
      </c>
      <c r="D495" s="14">
        <v>1942.9</v>
      </c>
      <c r="E495" s="14">
        <v>3500</v>
      </c>
      <c r="F495" s="14">
        <v>345.5</v>
      </c>
      <c r="G495" s="18"/>
      <c r="H495" s="18"/>
      <c r="I495" s="18"/>
      <c r="K495" s="48"/>
    </row>
    <row r="496" spans="1:11" x14ac:dyDescent="0.25">
      <c r="A496" s="31">
        <v>45108</v>
      </c>
      <c r="B496" s="14">
        <v>114.43</v>
      </c>
      <c r="C496" s="14">
        <v>12.988910097730001</v>
      </c>
      <c r="D496" s="14">
        <v>1951.02</v>
      </c>
      <c r="E496" s="14">
        <v>3500</v>
      </c>
      <c r="F496" s="14">
        <v>345.5</v>
      </c>
      <c r="G496" s="18"/>
      <c r="H496" s="18"/>
      <c r="I496" s="18"/>
      <c r="K496" s="48"/>
    </row>
    <row r="497" spans="1:11" x14ac:dyDescent="0.25">
      <c r="A497" s="31">
        <v>45139</v>
      </c>
      <c r="B497" s="14">
        <v>110.2</v>
      </c>
      <c r="C497" s="14">
        <v>12.5440734797</v>
      </c>
      <c r="D497" s="14">
        <v>1918.7</v>
      </c>
      <c r="E497" s="14">
        <v>3200</v>
      </c>
      <c r="F497" s="14">
        <v>315.82</v>
      </c>
      <c r="G497" s="18"/>
      <c r="H497" s="18"/>
      <c r="I497" s="18"/>
      <c r="K497" s="48"/>
    </row>
    <row r="498" spans="1:11" x14ac:dyDescent="0.25">
      <c r="A498" s="31">
        <v>45170</v>
      </c>
      <c r="B498" s="14">
        <v>120.98</v>
      </c>
      <c r="C498" s="14">
        <v>12.21064536834</v>
      </c>
      <c r="D498" s="14">
        <v>1915.95</v>
      </c>
      <c r="E498" s="14">
        <v>3120</v>
      </c>
      <c r="F498" s="14">
        <v>314.68</v>
      </c>
      <c r="G498" s="18"/>
      <c r="H498" s="18"/>
      <c r="I498" s="18"/>
      <c r="K498" s="48"/>
    </row>
    <row r="499" spans="1:11" x14ac:dyDescent="0.25">
      <c r="A499" s="31">
        <v>45200</v>
      </c>
      <c r="B499" s="14">
        <v>118.97</v>
      </c>
      <c r="C499" s="14">
        <v>12.61988140399</v>
      </c>
      <c r="D499" s="14">
        <v>1916.25</v>
      </c>
      <c r="E499" s="14">
        <v>2600</v>
      </c>
      <c r="F499" s="14">
        <v>298.10000000000002</v>
      </c>
      <c r="G499" s="18"/>
      <c r="H499" s="18"/>
      <c r="I499" s="18"/>
      <c r="K499" s="48"/>
    </row>
    <row r="500" spans="1:11" x14ac:dyDescent="0.25">
      <c r="A500" s="31">
        <v>45231</v>
      </c>
      <c r="B500" s="14">
        <v>131.07</v>
      </c>
      <c r="C500" s="14">
        <v>12.723406594049999</v>
      </c>
      <c r="D500" s="14">
        <v>1984.11</v>
      </c>
      <c r="E500" s="14">
        <v>1675</v>
      </c>
      <c r="F500" s="14">
        <v>283.55</v>
      </c>
      <c r="G500" s="18"/>
      <c r="H500" s="18"/>
      <c r="I500" s="18"/>
      <c r="K500" s="48"/>
    </row>
    <row r="501" spans="1:11" x14ac:dyDescent="0.25">
      <c r="A501" s="31">
        <v>45261</v>
      </c>
      <c r="B501" s="14">
        <v>137.05000000000001</v>
      </c>
      <c r="C501" s="14">
        <v>14.439545219759999</v>
      </c>
      <c r="D501" s="14">
        <v>2026.18</v>
      </c>
      <c r="E501" s="14">
        <v>1300</v>
      </c>
      <c r="F501" s="14">
        <v>291.12</v>
      </c>
      <c r="G501" s="18"/>
      <c r="H501" s="18"/>
      <c r="I501" s="18"/>
      <c r="K501" s="48"/>
    </row>
    <row r="502" spans="1:11" x14ac:dyDescent="0.25">
      <c r="A502" s="31">
        <v>45292</v>
      </c>
      <c r="B502" s="14">
        <v>135.82</v>
      </c>
      <c r="C502" s="14">
        <v>14.3441541813</v>
      </c>
      <c r="D502" s="14">
        <v>2034.04</v>
      </c>
      <c r="E502" s="14">
        <v>850</v>
      </c>
      <c r="F502" s="14">
        <v>283.91000000000003</v>
      </c>
      <c r="G502" s="18"/>
      <c r="H502" s="18"/>
      <c r="I502" s="18"/>
      <c r="K502" s="48"/>
    </row>
    <row r="503" spans="1:11" x14ac:dyDescent="0.25">
      <c r="A503" s="31">
        <v>45323</v>
      </c>
      <c r="B503" s="14">
        <v>124.39</v>
      </c>
      <c r="C503" s="14">
        <v>13.64499251382</v>
      </c>
      <c r="D503" s="14">
        <v>2023.24</v>
      </c>
      <c r="E503" s="14">
        <v>850</v>
      </c>
      <c r="F503" s="14">
        <v>278.5</v>
      </c>
      <c r="G503" s="18"/>
      <c r="H503" s="18"/>
      <c r="I503" s="18"/>
      <c r="K503" s="48"/>
    </row>
    <row r="504" spans="1:11" x14ac:dyDescent="0.25">
      <c r="A504" s="31">
        <v>45352</v>
      </c>
      <c r="B504" s="14">
        <v>109.79</v>
      </c>
      <c r="C504" s="14">
        <v>13.18562895162</v>
      </c>
      <c r="D504" s="14">
        <v>2158.0100000000002</v>
      </c>
      <c r="E504" s="14">
        <v>940</v>
      </c>
      <c r="F504" s="14">
        <v>274.83</v>
      </c>
      <c r="G504" s="18"/>
      <c r="H504" s="18"/>
      <c r="I504" s="18"/>
      <c r="K504" s="48"/>
    </row>
    <row r="505" spans="1:11" x14ac:dyDescent="0.25">
      <c r="A505" s="31">
        <v>45383</v>
      </c>
      <c r="B505" s="14">
        <v>112.75</v>
      </c>
      <c r="C505" s="14">
        <v>13.255000000000001</v>
      </c>
      <c r="D505" s="14">
        <v>2331.4499999999998</v>
      </c>
      <c r="E505" s="14">
        <v>1017.5</v>
      </c>
      <c r="F505" s="14">
        <v>272.3</v>
      </c>
      <c r="G505" s="18"/>
      <c r="H505" s="18"/>
      <c r="I505" s="18"/>
      <c r="K505" s="48"/>
    </row>
    <row r="507" spans="1:11" x14ac:dyDescent="0.25">
      <c r="B507" s="20"/>
      <c r="C507" s="20"/>
      <c r="D507" s="20"/>
      <c r="E507" s="20"/>
      <c r="F507" s="20"/>
    </row>
  </sheetData>
  <hyperlinks>
    <hyperlink ref="B2" r:id="rId1" display="https://www.worldbank.org/en/research/commodity-markets" xr:uid="{55D215A4-C086-4D3F-8DDD-237DCE7A0FD4}"/>
    <hyperlink ref="A10" location="Contents!A1" display="Back to contents" xr:uid="{80674F3E-12D3-457A-AF9E-E6D5C63F26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4858-F3D9-4714-8587-0C38FFBF2864}">
  <sheetPr>
    <tabColor rgb="FF002060"/>
  </sheetPr>
  <dimension ref="A1:F263"/>
  <sheetViews>
    <sheetView workbookViewId="0">
      <selection activeCell="B246" sqref="B246"/>
    </sheetView>
  </sheetViews>
  <sheetFormatPr defaultRowHeight="15" x14ac:dyDescent="0.25"/>
  <cols>
    <col min="1" max="1" width="20.7109375" customWidth="1"/>
    <col min="2" max="6" width="11.7109375" customWidth="1"/>
  </cols>
  <sheetData>
    <row r="1" spans="1:6" ht="18.75" x14ac:dyDescent="0.3">
      <c r="A1" s="88" t="s">
        <v>471</v>
      </c>
      <c r="B1" s="37"/>
    </row>
    <row r="2" spans="1:6" s="4" customFormat="1" x14ac:dyDescent="0.25">
      <c r="A2" s="49" t="s">
        <v>364</v>
      </c>
      <c r="B2" s="34" t="s">
        <v>613</v>
      </c>
    </row>
    <row r="3" spans="1:6" s="4" customFormat="1" x14ac:dyDescent="0.25">
      <c r="A3" s="46" t="s">
        <v>492</v>
      </c>
      <c r="B3" s="37" t="s">
        <v>498</v>
      </c>
    </row>
    <row r="4" spans="1:6" s="4" customFormat="1" x14ac:dyDescent="0.25">
      <c r="A4" s="46" t="s">
        <v>333</v>
      </c>
      <c r="B4" s="37" t="s">
        <v>450</v>
      </c>
    </row>
    <row r="5" spans="1:6" x14ac:dyDescent="0.25">
      <c r="A5" s="46" t="s">
        <v>456</v>
      </c>
      <c r="B5" s="37" t="s">
        <v>271</v>
      </c>
    </row>
    <row r="6" spans="1:6" x14ac:dyDescent="0.25">
      <c r="A6" s="46" t="s">
        <v>269</v>
      </c>
      <c r="B6" s="37" t="s">
        <v>372</v>
      </c>
    </row>
    <row r="7" spans="1:6" x14ac:dyDescent="0.25">
      <c r="A7" s="46" t="s">
        <v>270</v>
      </c>
      <c r="B7" s="37" t="s">
        <v>384</v>
      </c>
    </row>
    <row r="8" spans="1:6" x14ac:dyDescent="0.25">
      <c r="A8" s="46" t="s">
        <v>457</v>
      </c>
      <c r="B8" s="37" t="s">
        <v>458</v>
      </c>
    </row>
    <row r="9" spans="1:6" s="37" customFormat="1" x14ac:dyDescent="0.25">
      <c r="A9" s="34" t="s">
        <v>701</v>
      </c>
    </row>
    <row r="10" spans="1:6" x14ac:dyDescent="0.25">
      <c r="A10" s="43"/>
      <c r="B10" s="37"/>
    </row>
    <row r="11" spans="1:6" x14ac:dyDescent="0.25">
      <c r="A11" s="49" t="s">
        <v>454</v>
      </c>
      <c r="B11" s="37"/>
    </row>
    <row r="12" spans="1:6" ht="30" x14ac:dyDescent="0.25">
      <c r="A12" s="61"/>
      <c r="B12" s="90" t="s">
        <v>365</v>
      </c>
      <c r="C12" s="90" t="s">
        <v>366</v>
      </c>
      <c r="D12" s="90" t="s">
        <v>367</v>
      </c>
      <c r="E12" s="90" t="s">
        <v>369</v>
      </c>
      <c r="F12" s="90" t="s">
        <v>368</v>
      </c>
    </row>
    <row r="13" spans="1:6" x14ac:dyDescent="0.25">
      <c r="A13" s="55">
        <v>38078</v>
      </c>
      <c r="B13" s="51">
        <v>1</v>
      </c>
      <c r="C13" s="51">
        <v>0</v>
      </c>
      <c r="D13" s="51">
        <v>4</v>
      </c>
      <c r="E13" s="51">
        <v>2</v>
      </c>
      <c r="F13" s="51">
        <v>5.25</v>
      </c>
    </row>
    <row r="14" spans="1:6" x14ac:dyDescent="0.25">
      <c r="A14" s="55">
        <v>38108</v>
      </c>
      <c r="B14" s="51">
        <v>1</v>
      </c>
      <c r="C14" s="51">
        <v>0</v>
      </c>
      <c r="D14" s="51">
        <v>4.25</v>
      </c>
      <c r="E14" s="51">
        <v>2</v>
      </c>
      <c r="F14" s="51">
        <v>5.25</v>
      </c>
    </row>
    <row r="15" spans="1:6" x14ac:dyDescent="0.25">
      <c r="A15" s="55">
        <v>38139</v>
      </c>
      <c r="B15" s="51">
        <v>1.25</v>
      </c>
      <c r="C15" s="51">
        <v>0</v>
      </c>
      <c r="D15" s="51">
        <v>4.5</v>
      </c>
      <c r="E15" s="51">
        <v>2</v>
      </c>
      <c r="F15" s="51">
        <v>5.25</v>
      </c>
    </row>
    <row r="16" spans="1:6" x14ac:dyDescent="0.25">
      <c r="A16" s="55">
        <v>38169</v>
      </c>
      <c r="B16" s="51">
        <v>1.25</v>
      </c>
      <c r="C16" s="51">
        <v>0</v>
      </c>
      <c r="D16" s="51">
        <v>4.5</v>
      </c>
      <c r="E16" s="51">
        <v>2</v>
      </c>
      <c r="F16" s="51">
        <v>5.25</v>
      </c>
    </row>
    <row r="17" spans="1:6" x14ac:dyDescent="0.25">
      <c r="A17" s="55">
        <v>38200</v>
      </c>
      <c r="B17" s="51">
        <v>1.5</v>
      </c>
      <c r="C17" s="51">
        <v>0</v>
      </c>
      <c r="D17" s="51">
        <v>4.75</v>
      </c>
      <c r="E17" s="51">
        <v>2</v>
      </c>
      <c r="F17" s="51">
        <v>5.25</v>
      </c>
    </row>
    <row r="18" spans="1:6" x14ac:dyDescent="0.25">
      <c r="A18" s="55">
        <v>38231</v>
      </c>
      <c r="B18" s="51">
        <v>1.75</v>
      </c>
      <c r="C18" s="51">
        <v>0</v>
      </c>
      <c r="D18" s="51">
        <v>4.75</v>
      </c>
      <c r="E18" s="51">
        <v>2</v>
      </c>
      <c r="F18" s="51">
        <v>5.25</v>
      </c>
    </row>
    <row r="19" spans="1:6" x14ac:dyDescent="0.25">
      <c r="A19" s="55">
        <v>38261</v>
      </c>
      <c r="B19" s="51">
        <v>1.75</v>
      </c>
      <c r="C19" s="51">
        <v>0</v>
      </c>
      <c r="D19" s="51">
        <v>4.75</v>
      </c>
      <c r="E19" s="51">
        <v>2</v>
      </c>
      <c r="F19" s="51">
        <v>5.25</v>
      </c>
    </row>
    <row r="20" spans="1:6" x14ac:dyDescent="0.25">
      <c r="A20" s="55">
        <v>38292</v>
      </c>
      <c r="B20" s="51">
        <v>2</v>
      </c>
      <c r="C20" s="51">
        <v>0</v>
      </c>
      <c r="D20" s="51">
        <v>4.75</v>
      </c>
      <c r="E20" s="51">
        <v>2</v>
      </c>
      <c r="F20" s="51">
        <v>5.25</v>
      </c>
    </row>
    <row r="21" spans="1:6" x14ac:dyDescent="0.25">
      <c r="A21" s="55">
        <v>38322</v>
      </c>
      <c r="B21" s="51">
        <v>2.25</v>
      </c>
      <c r="C21" s="51">
        <v>0</v>
      </c>
      <c r="D21" s="51">
        <v>4.75</v>
      </c>
      <c r="E21" s="51">
        <v>2</v>
      </c>
      <c r="F21" s="51">
        <v>5.25</v>
      </c>
    </row>
    <row r="22" spans="1:6" x14ac:dyDescent="0.25">
      <c r="A22" s="55">
        <v>38353</v>
      </c>
      <c r="B22" s="51">
        <v>2.25</v>
      </c>
      <c r="C22" s="51">
        <v>0</v>
      </c>
      <c r="D22" s="51">
        <v>4.75</v>
      </c>
      <c r="E22" s="51">
        <v>2</v>
      </c>
      <c r="F22" s="51">
        <v>5.25</v>
      </c>
    </row>
    <row r="23" spans="1:6" x14ac:dyDescent="0.25">
      <c r="A23" s="55">
        <v>38384</v>
      </c>
      <c r="B23" s="51">
        <v>2.5</v>
      </c>
      <c r="C23" s="51">
        <v>0</v>
      </c>
      <c r="D23" s="51">
        <v>4.75</v>
      </c>
      <c r="E23" s="51">
        <v>2</v>
      </c>
      <c r="F23" s="51">
        <v>5.25</v>
      </c>
    </row>
    <row r="24" spans="1:6" x14ac:dyDescent="0.25">
      <c r="A24" s="55">
        <v>38412</v>
      </c>
      <c r="B24" s="51">
        <v>2.75</v>
      </c>
      <c r="C24" s="51">
        <v>0</v>
      </c>
      <c r="D24" s="51">
        <v>4.75</v>
      </c>
      <c r="E24" s="51">
        <v>2</v>
      </c>
      <c r="F24" s="51">
        <v>5.5</v>
      </c>
    </row>
    <row r="25" spans="1:6" x14ac:dyDescent="0.25">
      <c r="A25" s="55">
        <v>38443</v>
      </c>
      <c r="B25" s="51">
        <v>2.75</v>
      </c>
      <c r="C25" s="51">
        <v>0</v>
      </c>
      <c r="D25" s="51">
        <v>4.75</v>
      </c>
      <c r="E25" s="51">
        <v>2</v>
      </c>
      <c r="F25" s="51">
        <v>5.5</v>
      </c>
    </row>
    <row r="26" spans="1:6" x14ac:dyDescent="0.25">
      <c r="A26" s="55">
        <v>38473</v>
      </c>
      <c r="B26" s="51">
        <v>3</v>
      </c>
      <c r="C26" s="51">
        <v>0</v>
      </c>
      <c r="D26" s="51">
        <v>4.75</v>
      </c>
      <c r="E26" s="51">
        <v>2</v>
      </c>
      <c r="F26" s="51">
        <v>5.5</v>
      </c>
    </row>
    <row r="27" spans="1:6" x14ac:dyDescent="0.25">
      <c r="A27" s="55">
        <v>38504</v>
      </c>
      <c r="B27" s="51">
        <v>3.25</v>
      </c>
      <c r="C27" s="51">
        <v>0</v>
      </c>
      <c r="D27" s="51">
        <v>4.75</v>
      </c>
      <c r="E27" s="51">
        <v>2</v>
      </c>
      <c r="F27" s="51">
        <v>5.5</v>
      </c>
    </row>
    <row r="28" spans="1:6" x14ac:dyDescent="0.25">
      <c r="A28" s="55">
        <v>38534</v>
      </c>
      <c r="B28" s="51">
        <v>3.25</v>
      </c>
      <c r="C28" s="51">
        <v>0</v>
      </c>
      <c r="D28" s="51">
        <v>4.75</v>
      </c>
      <c r="E28" s="51">
        <v>2</v>
      </c>
      <c r="F28" s="51">
        <v>5.5</v>
      </c>
    </row>
    <row r="29" spans="1:6" x14ac:dyDescent="0.25">
      <c r="A29" s="55">
        <v>38565</v>
      </c>
      <c r="B29" s="51">
        <v>3.5</v>
      </c>
      <c r="C29" s="51">
        <v>0</v>
      </c>
      <c r="D29" s="51">
        <v>4.5</v>
      </c>
      <c r="E29" s="51">
        <v>2</v>
      </c>
      <c r="F29" s="51">
        <v>5.5</v>
      </c>
    </row>
    <row r="30" spans="1:6" x14ac:dyDescent="0.25">
      <c r="A30" s="55">
        <v>38596</v>
      </c>
      <c r="B30" s="51">
        <v>3.75</v>
      </c>
      <c r="C30" s="51">
        <v>0</v>
      </c>
      <c r="D30" s="51">
        <v>4.5</v>
      </c>
      <c r="E30" s="51">
        <v>2</v>
      </c>
      <c r="F30" s="51">
        <v>5.5</v>
      </c>
    </row>
    <row r="31" spans="1:6" x14ac:dyDescent="0.25">
      <c r="A31" s="55">
        <v>38626</v>
      </c>
      <c r="B31" s="51">
        <v>3.75</v>
      </c>
      <c r="C31" s="51">
        <v>0</v>
      </c>
      <c r="D31" s="51">
        <v>4.5</v>
      </c>
      <c r="E31" s="51">
        <v>2</v>
      </c>
      <c r="F31" s="51">
        <v>5.5</v>
      </c>
    </row>
    <row r="32" spans="1:6" x14ac:dyDescent="0.25">
      <c r="A32" s="55">
        <v>38657</v>
      </c>
      <c r="B32" s="51">
        <v>4</v>
      </c>
      <c r="C32" s="51">
        <v>0</v>
      </c>
      <c r="D32" s="51">
        <v>4.5</v>
      </c>
      <c r="E32" s="51">
        <v>2</v>
      </c>
      <c r="F32" s="51">
        <v>5.5</v>
      </c>
    </row>
    <row r="33" spans="1:6" x14ac:dyDescent="0.25">
      <c r="A33" s="55">
        <v>38687</v>
      </c>
      <c r="B33" s="51">
        <v>4.25</v>
      </c>
      <c r="C33" s="51">
        <v>0</v>
      </c>
      <c r="D33" s="51">
        <v>4.5</v>
      </c>
      <c r="E33" s="51">
        <v>2.25</v>
      </c>
      <c r="F33" s="51">
        <v>5.5</v>
      </c>
    </row>
    <row r="34" spans="1:6" x14ac:dyDescent="0.25">
      <c r="A34" s="55">
        <v>38718</v>
      </c>
      <c r="B34" s="51">
        <v>4.5</v>
      </c>
      <c r="C34" s="51">
        <v>0</v>
      </c>
      <c r="D34" s="51">
        <v>4.5</v>
      </c>
      <c r="E34" s="51">
        <v>2.25</v>
      </c>
      <c r="F34" s="51">
        <v>5.5</v>
      </c>
    </row>
    <row r="35" spans="1:6" x14ac:dyDescent="0.25">
      <c r="A35" s="55">
        <v>38749</v>
      </c>
      <c r="B35" s="51">
        <v>4.5</v>
      </c>
      <c r="C35" s="51">
        <v>0</v>
      </c>
      <c r="D35" s="51">
        <v>4.5</v>
      </c>
      <c r="E35" s="51">
        <v>2.25</v>
      </c>
      <c r="F35" s="51">
        <v>5.5</v>
      </c>
    </row>
    <row r="36" spans="1:6" x14ac:dyDescent="0.25">
      <c r="A36" s="55">
        <v>38777</v>
      </c>
      <c r="B36" s="51">
        <v>4.75</v>
      </c>
      <c r="C36" s="51">
        <v>0</v>
      </c>
      <c r="D36" s="51">
        <v>4.5</v>
      </c>
      <c r="E36" s="51">
        <v>2.5</v>
      </c>
      <c r="F36" s="51">
        <v>5.5</v>
      </c>
    </row>
    <row r="37" spans="1:6" x14ac:dyDescent="0.25">
      <c r="A37" s="55">
        <v>38808</v>
      </c>
      <c r="B37" s="51">
        <v>4.75</v>
      </c>
      <c r="C37" s="51">
        <v>0</v>
      </c>
      <c r="D37" s="51">
        <v>4.5</v>
      </c>
      <c r="E37" s="51">
        <v>2.5</v>
      </c>
      <c r="F37" s="51">
        <v>5.5</v>
      </c>
    </row>
    <row r="38" spans="1:6" x14ac:dyDescent="0.25">
      <c r="A38" s="55">
        <v>38838</v>
      </c>
      <c r="B38" s="51">
        <v>5</v>
      </c>
      <c r="C38" s="51">
        <v>0</v>
      </c>
      <c r="D38" s="51">
        <v>4.5</v>
      </c>
      <c r="E38" s="51">
        <v>2.5</v>
      </c>
      <c r="F38" s="51">
        <v>5.75</v>
      </c>
    </row>
    <row r="39" spans="1:6" x14ac:dyDescent="0.25">
      <c r="A39" s="55">
        <v>38869</v>
      </c>
      <c r="B39" s="51">
        <v>5.25</v>
      </c>
      <c r="C39" s="51">
        <v>0</v>
      </c>
      <c r="D39" s="51">
        <v>4.5</v>
      </c>
      <c r="E39" s="51">
        <v>2.75</v>
      </c>
      <c r="F39" s="51">
        <v>5.75</v>
      </c>
    </row>
    <row r="40" spans="1:6" x14ac:dyDescent="0.25">
      <c r="A40" s="55">
        <v>38899</v>
      </c>
      <c r="B40" s="51">
        <v>5.25</v>
      </c>
      <c r="C40" s="51">
        <v>0.25</v>
      </c>
      <c r="D40" s="51">
        <v>4.5</v>
      </c>
      <c r="E40" s="51">
        <v>2.75</v>
      </c>
      <c r="F40" s="51">
        <v>5.75</v>
      </c>
    </row>
    <row r="41" spans="1:6" x14ac:dyDescent="0.25">
      <c r="A41" s="55">
        <v>38930</v>
      </c>
      <c r="B41" s="51">
        <v>5.25</v>
      </c>
      <c r="C41" s="51">
        <v>0.25</v>
      </c>
      <c r="D41" s="51">
        <v>4.75</v>
      </c>
      <c r="E41" s="51">
        <v>3</v>
      </c>
      <c r="F41" s="51">
        <v>6</v>
      </c>
    </row>
    <row r="42" spans="1:6" x14ac:dyDescent="0.25">
      <c r="A42" s="55">
        <v>38961</v>
      </c>
      <c r="B42" s="51">
        <v>5.25</v>
      </c>
      <c r="C42" s="51">
        <v>0.25</v>
      </c>
      <c r="D42" s="51">
        <v>4.75</v>
      </c>
      <c r="E42" s="51">
        <v>3</v>
      </c>
      <c r="F42" s="51">
        <v>6</v>
      </c>
    </row>
    <row r="43" spans="1:6" x14ac:dyDescent="0.25">
      <c r="A43" s="55">
        <v>38991</v>
      </c>
      <c r="B43" s="51">
        <v>5.25</v>
      </c>
      <c r="C43" s="51">
        <v>0.25</v>
      </c>
      <c r="D43" s="51">
        <v>4.75</v>
      </c>
      <c r="E43" s="51">
        <v>3.25</v>
      </c>
      <c r="F43" s="51">
        <v>6</v>
      </c>
    </row>
    <row r="44" spans="1:6" x14ac:dyDescent="0.25">
      <c r="A44" s="55">
        <v>39022</v>
      </c>
      <c r="B44" s="51">
        <v>5.25</v>
      </c>
      <c r="C44" s="51">
        <v>0.25</v>
      </c>
      <c r="D44" s="51">
        <v>5</v>
      </c>
      <c r="E44" s="51">
        <v>3.25</v>
      </c>
      <c r="F44" s="51">
        <v>6.25</v>
      </c>
    </row>
    <row r="45" spans="1:6" x14ac:dyDescent="0.25">
      <c r="A45" s="55">
        <v>39052</v>
      </c>
      <c r="B45" s="51">
        <v>5.25</v>
      </c>
      <c r="C45" s="51">
        <v>0.25</v>
      </c>
      <c r="D45" s="51">
        <v>5</v>
      </c>
      <c r="E45" s="51">
        <v>3.5</v>
      </c>
      <c r="F45" s="51">
        <v>6.25</v>
      </c>
    </row>
    <row r="46" spans="1:6" x14ac:dyDescent="0.25">
      <c r="A46" s="55">
        <v>39083</v>
      </c>
      <c r="B46" s="51">
        <v>5.25</v>
      </c>
      <c r="C46" s="51">
        <v>0.25</v>
      </c>
      <c r="D46" s="51">
        <v>5.25</v>
      </c>
      <c r="E46" s="51">
        <v>3.5</v>
      </c>
      <c r="F46" s="51">
        <v>6.25</v>
      </c>
    </row>
    <row r="47" spans="1:6" x14ac:dyDescent="0.25">
      <c r="A47" s="55">
        <v>39114</v>
      </c>
      <c r="B47" s="51">
        <v>5.25</v>
      </c>
      <c r="C47" s="51">
        <v>0.5</v>
      </c>
      <c r="D47" s="51">
        <v>5.25</v>
      </c>
      <c r="E47" s="51">
        <v>3.5</v>
      </c>
      <c r="F47" s="51">
        <v>6.25</v>
      </c>
    </row>
    <row r="48" spans="1:6" x14ac:dyDescent="0.25">
      <c r="A48" s="55">
        <v>39142</v>
      </c>
      <c r="B48" s="51">
        <v>5.25</v>
      </c>
      <c r="C48" s="51">
        <v>0.5</v>
      </c>
      <c r="D48" s="51">
        <v>5.25</v>
      </c>
      <c r="E48" s="51">
        <v>3.75</v>
      </c>
      <c r="F48" s="51">
        <v>6.25</v>
      </c>
    </row>
    <row r="49" spans="1:6" x14ac:dyDescent="0.25">
      <c r="A49" s="55">
        <v>39173</v>
      </c>
      <c r="B49" s="51">
        <v>5.25</v>
      </c>
      <c r="C49" s="51">
        <v>0.5</v>
      </c>
      <c r="D49" s="51">
        <v>5.25</v>
      </c>
      <c r="E49" s="51">
        <v>3.75</v>
      </c>
      <c r="F49" s="51">
        <v>6.25</v>
      </c>
    </row>
    <row r="50" spans="1:6" x14ac:dyDescent="0.25">
      <c r="A50" s="55">
        <v>39203</v>
      </c>
      <c r="B50" s="51">
        <v>5.25</v>
      </c>
      <c r="C50" s="51">
        <v>0.5</v>
      </c>
      <c r="D50" s="51">
        <v>5.5</v>
      </c>
      <c r="E50" s="51">
        <v>3.75</v>
      </c>
      <c r="F50" s="51">
        <v>6.25</v>
      </c>
    </row>
    <row r="51" spans="1:6" x14ac:dyDescent="0.25">
      <c r="A51" s="55">
        <v>39234</v>
      </c>
      <c r="B51" s="51">
        <v>5.25</v>
      </c>
      <c r="C51" s="51">
        <v>0.5</v>
      </c>
      <c r="D51" s="51">
        <v>5.5</v>
      </c>
      <c r="E51" s="51">
        <v>4</v>
      </c>
      <c r="F51" s="51">
        <v>6.25</v>
      </c>
    </row>
    <row r="52" spans="1:6" x14ac:dyDescent="0.25">
      <c r="A52" s="55">
        <v>39264</v>
      </c>
      <c r="B52" s="51">
        <v>5.25</v>
      </c>
      <c r="C52" s="51">
        <v>0.5</v>
      </c>
      <c r="D52" s="51">
        <v>5.75</v>
      </c>
      <c r="E52" s="51">
        <v>4</v>
      </c>
      <c r="F52" s="51">
        <v>6.25</v>
      </c>
    </row>
    <row r="53" spans="1:6" x14ac:dyDescent="0.25">
      <c r="A53" s="55">
        <v>39295</v>
      </c>
      <c r="B53" s="51">
        <v>5.25</v>
      </c>
      <c r="C53" s="51">
        <v>0.5</v>
      </c>
      <c r="D53" s="51">
        <v>5.75</v>
      </c>
      <c r="E53" s="51">
        <v>4</v>
      </c>
      <c r="F53" s="51">
        <v>6.5</v>
      </c>
    </row>
    <row r="54" spans="1:6" x14ac:dyDescent="0.25">
      <c r="A54" s="55">
        <v>39326</v>
      </c>
      <c r="B54" s="51">
        <v>4.75</v>
      </c>
      <c r="C54" s="51">
        <v>0.5</v>
      </c>
      <c r="D54" s="51">
        <v>5.75</v>
      </c>
      <c r="E54" s="51">
        <v>4</v>
      </c>
      <c r="F54" s="51">
        <v>6.5</v>
      </c>
    </row>
    <row r="55" spans="1:6" x14ac:dyDescent="0.25">
      <c r="A55" s="55">
        <v>39356</v>
      </c>
      <c r="B55" s="51">
        <v>4.5</v>
      </c>
      <c r="C55" s="51">
        <v>0.5</v>
      </c>
      <c r="D55" s="51">
        <v>5.75</v>
      </c>
      <c r="E55" s="51">
        <v>4</v>
      </c>
      <c r="F55" s="51">
        <v>6.5</v>
      </c>
    </row>
    <row r="56" spans="1:6" x14ac:dyDescent="0.25">
      <c r="A56" s="55">
        <v>39387</v>
      </c>
      <c r="B56" s="51">
        <v>4.5</v>
      </c>
      <c r="C56" s="51">
        <v>0.5</v>
      </c>
      <c r="D56" s="51">
        <v>5.75</v>
      </c>
      <c r="E56" s="51">
        <v>4</v>
      </c>
      <c r="F56" s="51">
        <v>6.75</v>
      </c>
    </row>
    <row r="57" spans="1:6" x14ac:dyDescent="0.25">
      <c r="A57" s="55">
        <v>39417</v>
      </c>
      <c r="B57" s="51">
        <v>4.25</v>
      </c>
      <c r="C57" s="51">
        <v>0.5</v>
      </c>
      <c r="D57" s="51">
        <v>5.5</v>
      </c>
      <c r="E57" s="51">
        <v>4</v>
      </c>
      <c r="F57" s="51">
        <v>6.75</v>
      </c>
    </row>
    <row r="58" spans="1:6" x14ac:dyDescent="0.25">
      <c r="A58" s="55">
        <v>39448</v>
      </c>
      <c r="B58" s="51">
        <v>3</v>
      </c>
      <c r="C58" s="51">
        <v>0.5</v>
      </c>
      <c r="D58" s="51">
        <v>5.5</v>
      </c>
      <c r="E58" s="51">
        <v>4</v>
      </c>
      <c r="F58" s="51">
        <v>6.75</v>
      </c>
    </row>
    <row r="59" spans="1:6" x14ac:dyDescent="0.25">
      <c r="A59" s="55">
        <v>39479</v>
      </c>
      <c r="B59" s="51">
        <v>3</v>
      </c>
      <c r="C59" s="51">
        <v>0.5</v>
      </c>
      <c r="D59" s="51">
        <v>5.25</v>
      </c>
      <c r="E59" s="51">
        <v>4</v>
      </c>
      <c r="F59" s="51">
        <v>7</v>
      </c>
    </row>
    <row r="60" spans="1:6" x14ac:dyDescent="0.25">
      <c r="A60" s="55">
        <v>39508</v>
      </c>
      <c r="B60" s="51">
        <v>2.25</v>
      </c>
      <c r="C60" s="51">
        <v>0.5</v>
      </c>
      <c r="D60" s="51">
        <v>5.25</v>
      </c>
      <c r="E60" s="51">
        <v>4</v>
      </c>
      <c r="F60" s="51">
        <v>7.25</v>
      </c>
    </row>
    <row r="61" spans="1:6" x14ac:dyDescent="0.25">
      <c r="A61" s="55">
        <v>39539</v>
      </c>
      <c r="B61" s="51">
        <v>2</v>
      </c>
      <c r="C61" s="51">
        <v>0.5</v>
      </c>
      <c r="D61" s="51">
        <v>5</v>
      </c>
      <c r="E61" s="51">
        <v>4</v>
      </c>
      <c r="F61" s="51">
        <v>7.25</v>
      </c>
    </row>
    <row r="62" spans="1:6" x14ac:dyDescent="0.25">
      <c r="A62" s="55">
        <v>39569</v>
      </c>
      <c r="B62" s="51">
        <v>2</v>
      </c>
      <c r="C62" s="51">
        <v>0.5</v>
      </c>
      <c r="D62" s="51">
        <v>5</v>
      </c>
      <c r="E62" s="51">
        <v>4</v>
      </c>
      <c r="F62" s="51">
        <v>7.25</v>
      </c>
    </row>
    <row r="63" spans="1:6" x14ac:dyDescent="0.25">
      <c r="A63" s="55">
        <v>39600</v>
      </c>
      <c r="B63" s="51">
        <v>2</v>
      </c>
      <c r="C63" s="51">
        <v>0.5</v>
      </c>
      <c r="D63" s="51">
        <v>5</v>
      </c>
      <c r="E63" s="51">
        <v>4</v>
      </c>
      <c r="F63" s="51">
        <v>7.25</v>
      </c>
    </row>
    <row r="64" spans="1:6" x14ac:dyDescent="0.25">
      <c r="A64" s="55">
        <v>39630</v>
      </c>
      <c r="B64" s="51">
        <v>2</v>
      </c>
      <c r="C64" s="51">
        <v>0.5</v>
      </c>
      <c r="D64" s="51">
        <v>5</v>
      </c>
      <c r="E64" s="51">
        <v>4.25</v>
      </c>
      <c r="F64" s="51">
        <v>7.25</v>
      </c>
    </row>
    <row r="65" spans="1:6" x14ac:dyDescent="0.25">
      <c r="A65" s="55">
        <v>39661</v>
      </c>
      <c r="B65" s="51">
        <v>2</v>
      </c>
      <c r="C65" s="51">
        <v>0.5</v>
      </c>
      <c r="D65" s="51">
        <v>5</v>
      </c>
      <c r="E65" s="51">
        <v>4.25</v>
      </c>
      <c r="F65" s="51">
        <v>7.25</v>
      </c>
    </row>
    <row r="66" spans="1:6" x14ac:dyDescent="0.25">
      <c r="A66" s="55">
        <v>39692</v>
      </c>
      <c r="B66" s="51">
        <v>2</v>
      </c>
      <c r="C66" s="51">
        <v>0.5</v>
      </c>
      <c r="D66" s="51">
        <v>5</v>
      </c>
      <c r="E66" s="51">
        <v>4.25</v>
      </c>
      <c r="F66" s="51">
        <v>7</v>
      </c>
    </row>
    <row r="67" spans="1:6" x14ac:dyDescent="0.25">
      <c r="A67" s="55">
        <v>39722</v>
      </c>
      <c r="B67" s="51">
        <v>1</v>
      </c>
      <c r="C67" s="51">
        <v>0.3</v>
      </c>
      <c r="D67" s="51">
        <v>4.5</v>
      </c>
      <c r="E67" s="51">
        <v>3.75</v>
      </c>
      <c r="F67" s="51">
        <v>6</v>
      </c>
    </row>
    <row r="68" spans="1:6" x14ac:dyDescent="0.25">
      <c r="A68" s="55">
        <v>39753</v>
      </c>
      <c r="B68" s="51">
        <v>1</v>
      </c>
      <c r="C68" s="51">
        <v>0.3</v>
      </c>
      <c r="D68" s="51">
        <v>3</v>
      </c>
      <c r="E68" s="51">
        <v>3.25</v>
      </c>
      <c r="F68" s="51">
        <v>5.25</v>
      </c>
    </row>
    <row r="69" spans="1:6" x14ac:dyDescent="0.25">
      <c r="A69" s="55">
        <v>39783</v>
      </c>
      <c r="B69" s="51">
        <v>0.125</v>
      </c>
      <c r="C69" s="51">
        <v>0.1</v>
      </c>
      <c r="D69" s="51">
        <v>2</v>
      </c>
      <c r="E69" s="51">
        <v>2.5</v>
      </c>
      <c r="F69" s="51">
        <v>4.25</v>
      </c>
    </row>
    <row r="70" spans="1:6" x14ac:dyDescent="0.25">
      <c r="A70" s="55">
        <v>39814</v>
      </c>
      <c r="B70" s="51">
        <v>0.125</v>
      </c>
      <c r="C70" s="51">
        <v>0.1</v>
      </c>
      <c r="D70" s="51">
        <v>1.5</v>
      </c>
      <c r="E70" s="51">
        <v>2</v>
      </c>
      <c r="F70" s="51">
        <v>4.25</v>
      </c>
    </row>
    <row r="71" spans="1:6" x14ac:dyDescent="0.25">
      <c r="A71" s="55">
        <v>39845</v>
      </c>
      <c r="B71" s="51">
        <v>0.125</v>
      </c>
      <c r="C71" s="51">
        <v>0.1</v>
      </c>
      <c r="D71" s="51">
        <v>1</v>
      </c>
      <c r="E71" s="51">
        <v>2</v>
      </c>
      <c r="F71" s="51">
        <v>3.25</v>
      </c>
    </row>
    <row r="72" spans="1:6" x14ac:dyDescent="0.25">
      <c r="A72" s="55">
        <v>39873</v>
      </c>
      <c r="B72" s="51">
        <v>0.125</v>
      </c>
      <c r="C72" s="51">
        <v>0.1</v>
      </c>
      <c r="D72" s="51">
        <v>0.5</v>
      </c>
      <c r="E72" s="51">
        <v>1.5</v>
      </c>
      <c r="F72" s="51">
        <v>3.25</v>
      </c>
    </row>
    <row r="73" spans="1:6" x14ac:dyDescent="0.25">
      <c r="A73" s="55">
        <v>39904</v>
      </c>
      <c r="B73" s="51">
        <v>0.125</v>
      </c>
      <c r="C73" s="51">
        <v>0.1</v>
      </c>
      <c r="D73" s="51">
        <v>0.5</v>
      </c>
      <c r="E73" s="51">
        <v>1.25</v>
      </c>
      <c r="F73" s="51">
        <v>3</v>
      </c>
    </row>
    <row r="74" spans="1:6" x14ac:dyDescent="0.25">
      <c r="A74" s="55">
        <v>39934</v>
      </c>
      <c r="B74" s="51">
        <v>0.125</v>
      </c>
      <c r="C74" s="51">
        <v>0.1</v>
      </c>
      <c r="D74" s="51">
        <v>0.5</v>
      </c>
      <c r="E74" s="51">
        <v>1</v>
      </c>
      <c r="F74" s="51">
        <v>3</v>
      </c>
    </row>
    <row r="75" spans="1:6" x14ac:dyDescent="0.25">
      <c r="A75" s="55">
        <v>39965</v>
      </c>
      <c r="B75" s="51">
        <v>0.125</v>
      </c>
      <c r="C75" s="51">
        <v>0.1</v>
      </c>
      <c r="D75" s="51">
        <v>0.5</v>
      </c>
      <c r="E75" s="51">
        <v>1</v>
      </c>
      <c r="F75" s="51">
        <v>3</v>
      </c>
    </row>
    <row r="76" spans="1:6" x14ac:dyDescent="0.25">
      <c r="A76" s="55">
        <v>39995</v>
      </c>
      <c r="B76" s="51">
        <v>0.125</v>
      </c>
      <c r="C76" s="51">
        <v>0.1</v>
      </c>
      <c r="D76" s="51">
        <v>0.5</v>
      </c>
      <c r="E76" s="51">
        <v>1</v>
      </c>
      <c r="F76" s="51">
        <v>3</v>
      </c>
    </row>
    <row r="77" spans="1:6" x14ac:dyDescent="0.25">
      <c r="A77" s="55">
        <v>40026</v>
      </c>
      <c r="B77" s="51">
        <v>0.125</v>
      </c>
      <c r="C77" s="51">
        <v>0.1</v>
      </c>
      <c r="D77" s="51">
        <v>0.5</v>
      </c>
      <c r="E77" s="51">
        <v>1</v>
      </c>
      <c r="F77" s="51">
        <v>3</v>
      </c>
    </row>
    <row r="78" spans="1:6" x14ac:dyDescent="0.25">
      <c r="A78" s="55">
        <v>40057</v>
      </c>
      <c r="B78" s="51">
        <v>0.125</v>
      </c>
      <c r="C78" s="51">
        <v>0.1</v>
      </c>
      <c r="D78" s="51">
        <v>0.5</v>
      </c>
      <c r="E78" s="51">
        <v>1</v>
      </c>
      <c r="F78" s="51">
        <v>3</v>
      </c>
    </row>
    <row r="79" spans="1:6" x14ac:dyDescent="0.25">
      <c r="A79" s="55">
        <v>40087</v>
      </c>
      <c r="B79" s="51">
        <v>0.125</v>
      </c>
      <c r="C79" s="51">
        <v>0.1</v>
      </c>
      <c r="D79" s="51">
        <v>0.5</v>
      </c>
      <c r="E79" s="51">
        <v>1</v>
      </c>
      <c r="F79" s="51">
        <v>3.25</v>
      </c>
    </row>
    <row r="80" spans="1:6" x14ac:dyDescent="0.25">
      <c r="A80" s="55">
        <v>40118</v>
      </c>
      <c r="B80" s="51">
        <v>0.125</v>
      </c>
      <c r="C80" s="51">
        <v>0.1</v>
      </c>
      <c r="D80" s="51">
        <v>0.5</v>
      </c>
      <c r="E80" s="51">
        <v>1</v>
      </c>
      <c r="F80" s="51">
        <v>3.5</v>
      </c>
    </row>
    <row r="81" spans="1:6" x14ac:dyDescent="0.25">
      <c r="A81" s="55">
        <v>40148</v>
      </c>
      <c r="B81" s="51">
        <v>0.125</v>
      </c>
      <c r="C81" s="51">
        <v>0.1</v>
      </c>
      <c r="D81" s="51">
        <v>0.5</v>
      </c>
      <c r="E81" s="51">
        <v>1</v>
      </c>
      <c r="F81" s="51">
        <v>3.75</v>
      </c>
    </row>
    <row r="82" spans="1:6" x14ac:dyDescent="0.25">
      <c r="A82" s="55">
        <v>40179</v>
      </c>
      <c r="B82" s="51">
        <v>0.125</v>
      </c>
      <c r="C82" s="51">
        <v>0.1</v>
      </c>
      <c r="D82" s="51">
        <v>0.5</v>
      </c>
      <c r="E82" s="51">
        <v>1</v>
      </c>
      <c r="F82" s="51">
        <v>3.75</v>
      </c>
    </row>
    <row r="83" spans="1:6" x14ac:dyDescent="0.25">
      <c r="A83" s="55">
        <v>40210</v>
      </c>
      <c r="B83" s="51">
        <v>0.125</v>
      </c>
      <c r="C83" s="51">
        <v>0.1</v>
      </c>
      <c r="D83" s="51">
        <v>0.5</v>
      </c>
      <c r="E83" s="51">
        <v>1</v>
      </c>
      <c r="F83" s="51">
        <v>3.75</v>
      </c>
    </row>
    <row r="84" spans="1:6" x14ac:dyDescent="0.25">
      <c r="A84" s="55">
        <v>40238</v>
      </c>
      <c r="B84" s="51">
        <v>0.125</v>
      </c>
      <c r="C84" s="51">
        <v>0.1</v>
      </c>
      <c r="D84" s="51">
        <v>0.5</v>
      </c>
      <c r="E84" s="51">
        <v>1</v>
      </c>
      <c r="F84" s="51">
        <v>4</v>
      </c>
    </row>
    <row r="85" spans="1:6" x14ac:dyDescent="0.25">
      <c r="A85" s="55">
        <v>40269</v>
      </c>
      <c r="B85" s="51">
        <v>0.125</v>
      </c>
      <c r="C85" s="51">
        <v>0.1</v>
      </c>
      <c r="D85" s="51">
        <v>0.5</v>
      </c>
      <c r="E85" s="51">
        <v>1</v>
      </c>
      <c r="F85" s="51">
        <v>4.25</v>
      </c>
    </row>
    <row r="86" spans="1:6" x14ac:dyDescent="0.25">
      <c r="A86" s="55">
        <v>40299</v>
      </c>
      <c r="B86" s="51">
        <v>0.125</v>
      </c>
      <c r="C86" s="51">
        <v>0.1</v>
      </c>
      <c r="D86" s="51">
        <v>0.5</v>
      </c>
      <c r="E86" s="51">
        <v>1</v>
      </c>
      <c r="F86" s="51">
        <v>4.5</v>
      </c>
    </row>
    <row r="87" spans="1:6" x14ac:dyDescent="0.25">
      <c r="A87" s="55">
        <v>40330</v>
      </c>
      <c r="B87" s="51">
        <v>0.125</v>
      </c>
      <c r="C87" s="51">
        <v>0.1</v>
      </c>
      <c r="D87" s="51">
        <v>0.5</v>
      </c>
      <c r="E87" s="51">
        <v>1</v>
      </c>
      <c r="F87" s="51">
        <v>4.5</v>
      </c>
    </row>
    <row r="88" spans="1:6" x14ac:dyDescent="0.25">
      <c r="A88" s="55">
        <v>40360</v>
      </c>
      <c r="B88" s="51">
        <v>0.125</v>
      </c>
      <c r="C88" s="51">
        <v>0.1</v>
      </c>
      <c r="D88" s="51">
        <v>0.5</v>
      </c>
      <c r="E88" s="51">
        <v>1</v>
      </c>
      <c r="F88" s="51">
        <v>4.5</v>
      </c>
    </row>
    <row r="89" spans="1:6" x14ac:dyDescent="0.25">
      <c r="A89" s="55">
        <v>40391</v>
      </c>
      <c r="B89" s="51">
        <v>0.125</v>
      </c>
      <c r="C89" s="51">
        <v>0.1</v>
      </c>
      <c r="D89" s="51">
        <v>0.5</v>
      </c>
      <c r="E89" s="51">
        <v>1</v>
      </c>
      <c r="F89" s="51">
        <v>4.5</v>
      </c>
    </row>
    <row r="90" spans="1:6" x14ac:dyDescent="0.25">
      <c r="A90" s="55">
        <v>40422</v>
      </c>
      <c r="B90" s="51">
        <v>0.125</v>
      </c>
      <c r="C90" s="51">
        <v>0.1</v>
      </c>
      <c r="D90" s="51">
        <v>0.5</v>
      </c>
      <c r="E90" s="51">
        <v>1</v>
      </c>
      <c r="F90" s="51">
        <v>4.5</v>
      </c>
    </row>
    <row r="91" spans="1:6" x14ac:dyDescent="0.25">
      <c r="A91" s="55">
        <v>40452</v>
      </c>
      <c r="B91" s="51">
        <v>0.125</v>
      </c>
      <c r="C91" s="51">
        <v>0.05</v>
      </c>
      <c r="D91" s="51">
        <v>0.5</v>
      </c>
      <c r="E91" s="51">
        <v>1</v>
      </c>
      <c r="F91" s="51">
        <v>4.5</v>
      </c>
    </row>
    <row r="92" spans="1:6" x14ac:dyDescent="0.25">
      <c r="A92" s="55">
        <v>40483</v>
      </c>
      <c r="B92" s="51">
        <v>0.125</v>
      </c>
      <c r="C92" s="51">
        <v>0.05</v>
      </c>
      <c r="D92" s="51">
        <v>0.5</v>
      </c>
      <c r="E92" s="51">
        <v>1</v>
      </c>
      <c r="F92" s="51">
        <v>4.75</v>
      </c>
    </row>
    <row r="93" spans="1:6" x14ac:dyDescent="0.25">
      <c r="A93" s="55">
        <v>40513</v>
      </c>
      <c r="B93" s="51">
        <v>0.125</v>
      </c>
      <c r="C93" s="51">
        <v>0.05</v>
      </c>
      <c r="D93" s="51">
        <v>0.5</v>
      </c>
      <c r="E93" s="51">
        <v>1</v>
      </c>
      <c r="F93" s="51">
        <v>4.75</v>
      </c>
    </row>
    <row r="94" spans="1:6" x14ac:dyDescent="0.25">
      <c r="A94" s="55">
        <v>40544</v>
      </c>
      <c r="B94" s="51">
        <v>0.125</v>
      </c>
      <c r="C94" s="51">
        <v>0.05</v>
      </c>
      <c r="D94" s="51">
        <v>0.5</v>
      </c>
      <c r="E94" s="51">
        <v>1</v>
      </c>
      <c r="F94" s="51">
        <v>4.75</v>
      </c>
    </row>
    <row r="95" spans="1:6" x14ac:dyDescent="0.25">
      <c r="A95" s="55">
        <v>40575</v>
      </c>
      <c r="B95" s="51">
        <v>0.125</v>
      </c>
      <c r="C95" s="51">
        <v>0.05</v>
      </c>
      <c r="D95" s="51">
        <v>0.5</v>
      </c>
      <c r="E95" s="51">
        <v>1</v>
      </c>
      <c r="F95" s="51">
        <v>4.75</v>
      </c>
    </row>
    <row r="96" spans="1:6" x14ac:dyDescent="0.25">
      <c r="A96" s="55">
        <v>40603</v>
      </c>
      <c r="B96" s="51">
        <v>0.125</v>
      </c>
      <c r="C96" s="51">
        <v>0.05</v>
      </c>
      <c r="D96" s="51">
        <v>0.5</v>
      </c>
      <c r="E96" s="51">
        <v>1</v>
      </c>
      <c r="F96" s="51">
        <v>4.75</v>
      </c>
    </row>
    <row r="97" spans="1:6" x14ac:dyDescent="0.25">
      <c r="A97" s="55">
        <v>40634</v>
      </c>
      <c r="B97" s="51">
        <v>0.125</v>
      </c>
      <c r="C97" s="51">
        <v>0.05</v>
      </c>
      <c r="D97" s="51">
        <v>0.5</v>
      </c>
      <c r="E97" s="51">
        <v>1.25</v>
      </c>
      <c r="F97" s="51">
        <v>4.75</v>
      </c>
    </row>
    <row r="98" spans="1:6" x14ac:dyDescent="0.25">
      <c r="A98" s="55">
        <v>40664</v>
      </c>
      <c r="B98" s="51">
        <v>0.125</v>
      </c>
      <c r="C98" s="51">
        <v>0.05</v>
      </c>
      <c r="D98" s="51">
        <v>0.5</v>
      </c>
      <c r="E98" s="51">
        <v>1.25</v>
      </c>
      <c r="F98" s="51">
        <v>4.75</v>
      </c>
    </row>
    <row r="99" spans="1:6" x14ac:dyDescent="0.25">
      <c r="A99" s="55">
        <v>40695</v>
      </c>
      <c r="B99" s="51">
        <v>0.125</v>
      </c>
      <c r="C99" s="51">
        <v>0.05</v>
      </c>
      <c r="D99" s="51">
        <v>0.5</v>
      </c>
      <c r="E99" s="51">
        <v>1.25</v>
      </c>
      <c r="F99" s="51">
        <v>4.75</v>
      </c>
    </row>
    <row r="100" spans="1:6" x14ac:dyDescent="0.25">
      <c r="A100" s="55">
        <v>40725</v>
      </c>
      <c r="B100" s="51">
        <v>0.125</v>
      </c>
      <c r="C100" s="51">
        <v>0.05</v>
      </c>
      <c r="D100" s="51">
        <v>0.5</v>
      </c>
      <c r="E100" s="51">
        <v>1.5</v>
      </c>
      <c r="F100" s="51">
        <v>4.75</v>
      </c>
    </row>
    <row r="101" spans="1:6" x14ac:dyDescent="0.25">
      <c r="A101" s="55">
        <v>40756</v>
      </c>
      <c r="B101" s="51">
        <v>0.125</v>
      </c>
      <c r="C101" s="51">
        <v>0.05</v>
      </c>
      <c r="D101" s="51">
        <v>0.5</v>
      </c>
      <c r="E101" s="51">
        <v>1.5</v>
      </c>
      <c r="F101" s="51">
        <v>4.75</v>
      </c>
    </row>
    <row r="102" spans="1:6" x14ac:dyDescent="0.25">
      <c r="A102" s="55">
        <v>40787</v>
      </c>
      <c r="B102" s="51">
        <v>0.125</v>
      </c>
      <c r="C102" s="51">
        <v>0.05</v>
      </c>
      <c r="D102" s="51">
        <v>0.5</v>
      </c>
      <c r="E102" s="51">
        <v>1.5</v>
      </c>
      <c r="F102" s="51">
        <v>4.75</v>
      </c>
    </row>
    <row r="103" spans="1:6" x14ac:dyDescent="0.25">
      <c r="A103" s="55">
        <v>40817</v>
      </c>
      <c r="B103" s="51">
        <v>0.125</v>
      </c>
      <c r="C103" s="51">
        <v>0.05</v>
      </c>
      <c r="D103" s="51">
        <v>0.5</v>
      </c>
      <c r="E103" s="51">
        <v>1.5</v>
      </c>
      <c r="F103" s="51">
        <v>4.75</v>
      </c>
    </row>
    <row r="104" spans="1:6" x14ac:dyDescent="0.25">
      <c r="A104" s="55">
        <v>40848</v>
      </c>
      <c r="B104" s="51">
        <v>0.125</v>
      </c>
      <c r="C104" s="51">
        <v>0.05</v>
      </c>
      <c r="D104" s="51">
        <v>0.5</v>
      </c>
      <c r="E104" s="51">
        <v>1.25</v>
      </c>
      <c r="F104" s="51">
        <v>4.5</v>
      </c>
    </row>
    <row r="105" spans="1:6" x14ac:dyDescent="0.25">
      <c r="A105" s="55">
        <v>40878</v>
      </c>
      <c r="B105" s="51">
        <v>0.125</v>
      </c>
      <c r="C105" s="51">
        <v>0.05</v>
      </c>
      <c r="D105" s="51">
        <v>0.5</v>
      </c>
      <c r="E105" s="51">
        <v>1</v>
      </c>
      <c r="F105" s="51">
        <v>4.25</v>
      </c>
    </row>
    <row r="106" spans="1:6" x14ac:dyDescent="0.25">
      <c r="A106" s="55">
        <v>40909</v>
      </c>
      <c r="B106" s="51">
        <v>0.125</v>
      </c>
      <c r="C106" s="51">
        <v>0.05</v>
      </c>
      <c r="D106" s="51">
        <v>0.5</v>
      </c>
      <c r="E106" s="51">
        <v>1</v>
      </c>
      <c r="F106" s="51">
        <v>4.25</v>
      </c>
    </row>
    <row r="107" spans="1:6" x14ac:dyDescent="0.25">
      <c r="A107" s="55">
        <v>40940</v>
      </c>
      <c r="B107" s="51">
        <v>0.125</v>
      </c>
      <c r="C107" s="51">
        <v>0.05</v>
      </c>
      <c r="D107" s="51">
        <v>0.5</v>
      </c>
      <c r="E107" s="51">
        <v>1</v>
      </c>
      <c r="F107" s="51">
        <v>4.25</v>
      </c>
    </row>
    <row r="108" spans="1:6" x14ac:dyDescent="0.25">
      <c r="A108" s="55">
        <v>40969</v>
      </c>
      <c r="B108" s="51">
        <v>0.125</v>
      </c>
      <c r="C108" s="51">
        <v>0.05</v>
      </c>
      <c r="D108" s="51">
        <v>0.5</v>
      </c>
      <c r="E108" s="51">
        <v>1</v>
      </c>
      <c r="F108" s="51">
        <v>4.25</v>
      </c>
    </row>
    <row r="109" spans="1:6" x14ac:dyDescent="0.25">
      <c r="A109" s="55">
        <v>41000</v>
      </c>
      <c r="B109" s="51">
        <v>0.125</v>
      </c>
      <c r="C109" s="51">
        <v>0.05</v>
      </c>
      <c r="D109" s="51">
        <v>0.5</v>
      </c>
      <c r="E109" s="51">
        <v>1</v>
      </c>
      <c r="F109" s="51">
        <v>4.25</v>
      </c>
    </row>
    <row r="110" spans="1:6" x14ac:dyDescent="0.25">
      <c r="A110" s="55">
        <v>41030</v>
      </c>
      <c r="B110" s="51">
        <v>0.125</v>
      </c>
      <c r="C110" s="51">
        <v>0.05</v>
      </c>
      <c r="D110" s="51">
        <v>0.5</v>
      </c>
      <c r="E110" s="51">
        <v>1</v>
      </c>
      <c r="F110" s="51">
        <v>3.75</v>
      </c>
    </row>
    <row r="111" spans="1:6" x14ac:dyDescent="0.25">
      <c r="A111" s="55">
        <v>41061</v>
      </c>
      <c r="B111" s="51">
        <v>0.125</v>
      </c>
      <c r="C111" s="51">
        <v>0.05</v>
      </c>
      <c r="D111" s="51">
        <v>0.5</v>
      </c>
      <c r="E111" s="51">
        <v>1</v>
      </c>
      <c r="F111" s="51">
        <v>3.5</v>
      </c>
    </row>
    <row r="112" spans="1:6" x14ac:dyDescent="0.25">
      <c r="A112" s="55">
        <v>41091</v>
      </c>
      <c r="B112" s="51">
        <v>0.125</v>
      </c>
      <c r="C112" s="51">
        <v>0.05</v>
      </c>
      <c r="D112" s="51">
        <v>0.5</v>
      </c>
      <c r="E112" s="51">
        <v>0.75</v>
      </c>
      <c r="F112" s="51">
        <v>3.5</v>
      </c>
    </row>
    <row r="113" spans="1:6" x14ac:dyDescent="0.25">
      <c r="A113" s="55">
        <v>41122</v>
      </c>
      <c r="B113" s="51">
        <v>0.125</v>
      </c>
      <c r="C113" s="51">
        <v>0.05</v>
      </c>
      <c r="D113" s="51">
        <v>0.5</v>
      </c>
      <c r="E113" s="51">
        <v>0.75</v>
      </c>
      <c r="F113" s="51">
        <v>3.5</v>
      </c>
    </row>
    <row r="114" spans="1:6" x14ac:dyDescent="0.25">
      <c r="A114" s="55">
        <v>41153</v>
      </c>
      <c r="B114" s="51">
        <v>0.125</v>
      </c>
      <c r="C114" s="51">
        <v>0.05</v>
      </c>
      <c r="D114" s="51">
        <v>0.5</v>
      </c>
      <c r="E114" s="51">
        <v>0.75</v>
      </c>
      <c r="F114" s="51">
        <v>3.5</v>
      </c>
    </row>
    <row r="115" spans="1:6" x14ac:dyDescent="0.25">
      <c r="A115" s="55">
        <v>41183</v>
      </c>
      <c r="B115" s="51">
        <v>0.125</v>
      </c>
      <c r="C115" s="51">
        <v>0.05</v>
      </c>
      <c r="D115" s="51">
        <v>0.5</v>
      </c>
      <c r="E115" s="51">
        <v>0.75</v>
      </c>
      <c r="F115" s="51">
        <v>3.25</v>
      </c>
    </row>
    <row r="116" spans="1:6" x14ac:dyDescent="0.25">
      <c r="A116" s="55">
        <v>41214</v>
      </c>
      <c r="B116" s="51">
        <v>0.125</v>
      </c>
      <c r="C116" s="51">
        <v>0.05</v>
      </c>
      <c r="D116" s="51">
        <v>0.5</v>
      </c>
      <c r="E116" s="51">
        <v>0.75</v>
      </c>
      <c r="F116" s="51">
        <v>3.25</v>
      </c>
    </row>
    <row r="117" spans="1:6" x14ac:dyDescent="0.25">
      <c r="A117" s="55">
        <v>41244</v>
      </c>
      <c r="B117" s="51">
        <v>0.125</v>
      </c>
      <c r="C117" s="51">
        <v>0.05</v>
      </c>
      <c r="D117" s="51">
        <v>0.5</v>
      </c>
      <c r="E117" s="51">
        <v>0.75</v>
      </c>
      <c r="F117" s="51">
        <v>3</v>
      </c>
    </row>
    <row r="118" spans="1:6" x14ac:dyDescent="0.25">
      <c r="A118" s="55">
        <v>41275</v>
      </c>
      <c r="B118" s="51">
        <v>0.125</v>
      </c>
      <c r="C118" s="51">
        <v>0.05</v>
      </c>
      <c r="D118" s="51">
        <v>0.5</v>
      </c>
      <c r="E118" s="51">
        <v>0.75</v>
      </c>
      <c r="F118" s="51">
        <v>3</v>
      </c>
    </row>
    <row r="119" spans="1:6" x14ac:dyDescent="0.25">
      <c r="A119" s="55">
        <v>41306</v>
      </c>
      <c r="B119" s="51">
        <v>0.125</v>
      </c>
      <c r="C119" s="51">
        <v>0.05</v>
      </c>
      <c r="D119" s="51">
        <v>0.5</v>
      </c>
      <c r="E119" s="51">
        <v>0.75</v>
      </c>
      <c r="F119" s="51">
        <v>3</v>
      </c>
    </row>
    <row r="120" spans="1:6" x14ac:dyDescent="0.25">
      <c r="A120" s="55">
        <v>41334</v>
      </c>
      <c r="B120" s="51">
        <v>0.125</v>
      </c>
      <c r="C120" s="51">
        <v>0.05</v>
      </c>
      <c r="D120" s="51">
        <v>0.5</v>
      </c>
      <c r="E120" s="51">
        <v>0.75</v>
      </c>
      <c r="F120" s="51">
        <v>3</v>
      </c>
    </row>
    <row r="121" spans="1:6" x14ac:dyDescent="0.25">
      <c r="A121" s="55">
        <v>41365</v>
      </c>
      <c r="B121" s="51">
        <v>0.125</v>
      </c>
      <c r="C121" s="51">
        <v>0.1</v>
      </c>
      <c r="D121" s="51">
        <v>0.5</v>
      </c>
      <c r="E121" s="51">
        <v>0.75</v>
      </c>
      <c r="F121" s="51">
        <v>3</v>
      </c>
    </row>
    <row r="122" spans="1:6" x14ac:dyDescent="0.25">
      <c r="A122" s="55">
        <v>41395</v>
      </c>
      <c r="B122" s="51">
        <v>0.125</v>
      </c>
      <c r="C122" s="51">
        <v>0.1</v>
      </c>
      <c r="D122" s="51">
        <v>0.5</v>
      </c>
      <c r="E122" s="51">
        <v>0.5</v>
      </c>
      <c r="F122" s="51">
        <v>2.75</v>
      </c>
    </row>
    <row r="123" spans="1:6" x14ac:dyDescent="0.25">
      <c r="A123" s="55">
        <v>41426</v>
      </c>
      <c r="B123" s="51">
        <v>0.125</v>
      </c>
      <c r="C123" s="51">
        <v>0.1</v>
      </c>
      <c r="D123" s="51">
        <v>0.5</v>
      </c>
      <c r="E123" s="51">
        <v>0.5</v>
      </c>
      <c r="F123" s="51">
        <v>2.75</v>
      </c>
    </row>
    <row r="124" spans="1:6" x14ac:dyDescent="0.25">
      <c r="A124" s="55">
        <v>41456</v>
      </c>
      <c r="B124" s="51">
        <v>0.125</v>
      </c>
      <c r="C124" s="51">
        <v>0.1</v>
      </c>
      <c r="D124" s="51">
        <v>0.5</v>
      </c>
      <c r="E124" s="51">
        <v>0.5</v>
      </c>
      <c r="F124" s="51">
        <v>2.75</v>
      </c>
    </row>
    <row r="125" spans="1:6" x14ac:dyDescent="0.25">
      <c r="A125" s="55">
        <v>41487</v>
      </c>
      <c r="B125" s="51">
        <v>0.125</v>
      </c>
      <c r="C125" s="51">
        <v>0.1</v>
      </c>
      <c r="D125" s="51">
        <v>0.5</v>
      </c>
      <c r="E125" s="51">
        <v>0.5</v>
      </c>
      <c r="F125" s="51">
        <v>2.5</v>
      </c>
    </row>
    <row r="126" spans="1:6" x14ac:dyDescent="0.25">
      <c r="A126" s="55">
        <v>41518</v>
      </c>
      <c r="B126" s="51">
        <v>0.125</v>
      </c>
      <c r="C126" s="51">
        <v>0.1</v>
      </c>
      <c r="D126" s="51">
        <v>0.5</v>
      </c>
      <c r="E126" s="51">
        <v>0.5</v>
      </c>
      <c r="F126" s="51">
        <v>2.5</v>
      </c>
    </row>
    <row r="127" spans="1:6" x14ac:dyDescent="0.25">
      <c r="A127" s="55">
        <v>41548</v>
      </c>
      <c r="B127" s="51">
        <v>0.125</v>
      </c>
      <c r="C127" s="51">
        <v>0.1</v>
      </c>
      <c r="D127" s="51">
        <v>0.5</v>
      </c>
      <c r="E127" s="51">
        <v>0.5</v>
      </c>
      <c r="F127" s="51">
        <v>2.5</v>
      </c>
    </row>
    <row r="128" spans="1:6" x14ac:dyDescent="0.25">
      <c r="A128" s="55">
        <v>41579</v>
      </c>
      <c r="B128" s="51">
        <v>0.125</v>
      </c>
      <c r="C128" s="51">
        <v>0.1</v>
      </c>
      <c r="D128" s="51">
        <v>0.5</v>
      </c>
      <c r="E128" s="51">
        <v>0.25</v>
      </c>
      <c r="F128" s="51">
        <v>2.5</v>
      </c>
    </row>
    <row r="129" spans="1:6" x14ac:dyDescent="0.25">
      <c r="A129" s="55">
        <v>41609</v>
      </c>
      <c r="B129" s="51">
        <v>0.125</v>
      </c>
      <c r="C129" s="51">
        <v>0.1</v>
      </c>
      <c r="D129" s="51">
        <v>0.5</v>
      </c>
      <c r="E129" s="51">
        <v>0.25</v>
      </c>
      <c r="F129" s="51">
        <v>2.5</v>
      </c>
    </row>
    <row r="130" spans="1:6" x14ac:dyDescent="0.25">
      <c r="A130" s="55">
        <v>41640</v>
      </c>
      <c r="B130" s="51">
        <v>0.125</v>
      </c>
      <c r="C130" s="51">
        <v>0.1</v>
      </c>
      <c r="D130" s="51">
        <v>0.5</v>
      </c>
      <c r="E130" s="51">
        <v>0.25</v>
      </c>
      <c r="F130" s="51">
        <v>2.5</v>
      </c>
    </row>
    <row r="131" spans="1:6" x14ac:dyDescent="0.25">
      <c r="A131" s="55">
        <v>41671</v>
      </c>
      <c r="B131" s="51">
        <v>0.125</v>
      </c>
      <c r="C131" s="51">
        <v>0.1</v>
      </c>
      <c r="D131" s="51">
        <v>0.5</v>
      </c>
      <c r="E131" s="51">
        <v>0.25</v>
      </c>
      <c r="F131" s="51">
        <v>2.5</v>
      </c>
    </row>
    <row r="132" spans="1:6" x14ac:dyDescent="0.25">
      <c r="A132" s="55">
        <v>41699</v>
      </c>
      <c r="B132" s="51">
        <v>0.125</v>
      </c>
      <c r="C132" s="51">
        <v>0.1</v>
      </c>
      <c r="D132" s="51">
        <v>0.5</v>
      </c>
      <c r="E132" s="51">
        <v>0.25</v>
      </c>
      <c r="F132" s="51">
        <v>2.5</v>
      </c>
    </row>
    <row r="133" spans="1:6" x14ac:dyDescent="0.25">
      <c r="A133" s="55">
        <v>41730</v>
      </c>
      <c r="B133" s="51">
        <v>0.125</v>
      </c>
      <c r="C133" s="51">
        <v>0.1</v>
      </c>
      <c r="D133" s="51">
        <v>0.5</v>
      </c>
      <c r="E133" s="51">
        <v>0.25</v>
      </c>
      <c r="F133" s="51">
        <v>2.5</v>
      </c>
    </row>
    <row r="134" spans="1:6" x14ac:dyDescent="0.25">
      <c r="A134" s="55">
        <v>41760</v>
      </c>
      <c r="B134" s="51">
        <v>0.125</v>
      </c>
      <c r="C134" s="51">
        <v>0.1</v>
      </c>
      <c r="D134" s="51">
        <v>0.5</v>
      </c>
      <c r="E134" s="51">
        <v>0.25</v>
      </c>
      <c r="F134" s="51">
        <v>2.5</v>
      </c>
    </row>
    <row r="135" spans="1:6" x14ac:dyDescent="0.25">
      <c r="A135" s="55">
        <v>41791</v>
      </c>
      <c r="B135" s="51">
        <v>0.125</v>
      </c>
      <c r="C135" s="51">
        <v>0.1</v>
      </c>
      <c r="D135" s="51">
        <v>0.5</v>
      </c>
      <c r="E135" s="51">
        <v>0.15</v>
      </c>
      <c r="F135" s="51">
        <v>2.5</v>
      </c>
    </row>
    <row r="136" spans="1:6" x14ac:dyDescent="0.25">
      <c r="A136" s="55">
        <v>41821</v>
      </c>
      <c r="B136" s="51">
        <v>0.125</v>
      </c>
      <c r="C136" s="51">
        <v>0.1</v>
      </c>
      <c r="D136" s="51">
        <v>0.5</v>
      </c>
      <c r="E136" s="51">
        <v>0.15</v>
      </c>
      <c r="F136" s="51">
        <v>2.5</v>
      </c>
    </row>
    <row r="137" spans="1:6" x14ac:dyDescent="0.25">
      <c r="A137" s="55">
        <v>41852</v>
      </c>
      <c r="B137" s="51">
        <v>0.125</v>
      </c>
      <c r="C137" s="51">
        <v>0.1</v>
      </c>
      <c r="D137" s="51">
        <v>0.5</v>
      </c>
      <c r="E137" s="51">
        <v>0.15</v>
      </c>
      <c r="F137" s="51">
        <v>2.5</v>
      </c>
    </row>
    <row r="138" spans="1:6" x14ac:dyDescent="0.25">
      <c r="A138" s="55">
        <v>41883</v>
      </c>
      <c r="B138" s="51">
        <v>0.125</v>
      </c>
      <c r="C138" s="51">
        <v>0.1</v>
      </c>
      <c r="D138" s="51">
        <v>0.5</v>
      </c>
      <c r="E138" s="51">
        <v>0.05</v>
      </c>
      <c r="F138" s="51">
        <v>2.5</v>
      </c>
    </row>
    <row r="139" spans="1:6" x14ac:dyDescent="0.25">
      <c r="A139" s="55">
        <v>41913</v>
      </c>
      <c r="B139" s="51">
        <v>0.125</v>
      </c>
      <c r="C139" s="51">
        <v>0.1</v>
      </c>
      <c r="D139" s="51">
        <v>0.5</v>
      </c>
      <c r="E139" s="51">
        <v>0.05</v>
      </c>
      <c r="F139" s="51">
        <v>2.5</v>
      </c>
    </row>
    <row r="140" spans="1:6" x14ac:dyDescent="0.25">
      <c r="A140" s="55">
        <v>41944</v>
      </c>
      <c r="B140" s="51">
        <v>0.125</v>
      </c>
      <c r="C140" s="51">
        <v>0.1</v>
      </c>
      <c r="D140" s="51">
        <v>0.5</v>
      </c>
      <c r="E140" s="51">
        <v>0.05</v>
      </c>
      <c r="F140" s="51">
        <v>2.5</v>
      </c>
    </row>
    <row r="141" spans="1:6" x14ac:dyDescent="0.25">
      <c r="A141" s="55">
        <v>41974</v>
      </c>
      <c r="B141" s="51">
        <v>0.125</v>
      </c>
      <c r="C141" s="51">
        <v>0.1</v>
      </c>
      <c r="D141" s="51">
        <v>0.5</v>
      </c>
      <c r="E141" s="51">
        <v>0.05</v>
      </c>
      <c r="F141" s="51">
        <v>2.5</v>
      </c>
    </row>
    <row r="142" spans="1:6" x14ac:dyDescent="0.25">
      <c r="A142" s="55">
        <v>42005</v>
      </c>
      <c r="B142" s="51">
        <v>0.125</v>
      </c>
      <c r="C142" s="51">
        <v>0.1</v>
      </c>
      <c r="D142" s="51">
        <v>0.5</v>
      </c>
      <c r="E142" s="51">
        <v>0.05</v>
      </c>
      <c r="F142" s="51">
        <v>2.5</v>
      </c>
    </row>
    <row r="143" spans="1:6" x14ac:dyDescent="0.25">
      <c r="A143" s="55">
        <v>42036</v>
      </c>
      <c r="B143" s="51">
        <v>0.125</v>
      </c>
      <c r="C143" s="51">
        <v>0.1</v>
      </c>
      <c r="D143" s="51">
        <v>0.5</v>
      </c>
      <c r="E143" s="51">
        <v>0.05</v>
      </c>
      <c r="F143" s="51">
        <v>2.25</v>
      </c>
    </row>
    <row r="144" spans="1:6" x14ac:dyDescent="0.25">
      <c r="A144" s="55">
        <v>42064</v>
      </c>
      <c r="B144" s="51">
        <v>0.125</v>
      </c>
      <c r="C144" s="51">
        <v>0.1</v>
      </c>
      <c r="D144" s="51">
        <v>0.5</v>
      </c>
      <c r="E144" s="51">
        <v>0.05</v>
      </c>
      <c r="F144" s="51">
        <v>2.25</v>
      </c>
    </row>
    <row r="145" spans="1:6" x14ac:dyDescent="0.25">
      <c r="A145" s="55">
        <v>42095</v>
      </c>
      <c r="B145" s="51">
        <v>0.125</v>
      </c>
      <c r="C145" s="51">
        <v>0.1</v>
      </c>
      <c r="D145" s="51">
        <v>0.5</v>
      </c>
      <c r="E145" s="51">
        <v>0.05</v>
      </c>
      <c r="F145" s="51">
        <v>2.25</v>
      </c>
    </row>
    <row r="146" spans="1:6" x14ac:dyDescent="0.25">
      <c r="A146" s="55">
        <v>42125</v>
      </c>
      <c r="B146" s="51">
        <v>0.125</v>
      </c>
      <c r="C146" s="51">
        <v>0.1</v>
      </c>
      <c r="D146" s="51">
        <v>0.5</v>
      </c>
      <c r="E146" s="51">
        <v>0.05</v>
      </c>
      <c r="F146" s="51">
        <v>2</v>
      </c>
    </row>
    <row r="147" spans="1:6" x14ac:dyDescent="0.25">
      <c r="A147" s="55">
        <v>42156</v>
      </c>
      <c r="B147" s="51">
        <v>0.125</v>
      </c>
      <c r="C147" s="51">
        <v>0.1</v>
      </c>
      <c r="D147" s="51">
        <v>0.5</v>
      </c>
      <c r="E147" s="51">
        <v>0.05</v>
      </c>
      <c r="F147" s="51">
        <v>2</v>
      </c>
    </row>
    <row r="148" spans="1:6" x14ac:dyDescent="0.25">
      <c r="A148" s="55">
        <v>42186</v>
      </c>
      <c r="B148" s="51">
        <v>0.125</v>
      </c>
      <c r="C148" s="51">
        <v>0.1</v>
      </c>
      <c r="D148" s="51">
        <v>0.5</v>
      </c>
      <c r="E148" s="51">
        <v>0.05</v>
      </c>
      <c r="F148" s="51">
        <v>2</v>
      </c>
    </row>
    <row r="149" spans="1:6" x14ac:dyDescent="0.25">
      <c r="A149" s="55">
        <v>42217</v>
      </c>
      <c r="B149" s="51">
        <v>0.125</v>
      </c>
      <c r="C149" s="51">
        <v>0.1</v>
      </c>
      <c r="D149" s="51">
        <v>0.5</v>
      </c>
      <c r="E149" s="51">
        <v>0.05</v>
      </c>
      <c r="F149" s="51">
        <v>2</v>
      </c>
    </row>
    <row r="150" spans="1:6" x14ac:dyDescent="0.25">
      <c r="A150" s="55">
        <v>42248</v>
      </c>
      <c r="B150" s="51">
        <v>0.125</v>
      </c>
      <c r="C150" s="51">
        <v>0.1</v>
      </c>
      <c r="D150" s="51">
        <v>0.5</v>
      </c>
      <c r="E150" s="51">
        <v>0.05</v>
      </c>
      <c r="F150" s="51">
        <v>2</v>
      </c>
    </row>
    <row r="151" spans="1:6" x14ac:dyDescent="0.25">
      <c r="A151" s="55">
        <v>42278</v>
      </c>
      <c r="B151" s="51">
        <v>0.125</v>
      </c>
      <c r="C151" s="51">
        <v>0.1</v>
      </c>
      <c r="D151" s="51">
        <v>0.5</v>
      </c>
      <c r="E151" s="51">
        <v>0.05</v>
      </c>
      <c r="F151" s="51">
        <v>2</v>
      </c>
    </row>
    <row r="152" spans="1:6" x14ac:dyDescent="0.25">
      <c r="A152" s="55">
        <v>42309</v>
      </c>
      <c r="B152" s="51">
        <v>0.125</v>
      </c>
      <c r="C152" s="51">
        <v>0.1</v>
      </c>
      <c r="D152" s="51">
        <v>0.5</v>
      </c>
      <c r="E152" s="51">
        <v>0.05</v>
      </c>
      <c r="F152" s="51">
        <v>2</v>
      </c>
    </row>
    <row r="153" spans="1:6" x14ac:dyDescent="0.25">
      <c r="A153" s="55">
        <v>42339</v>
      </c>
      <c r="B153" s="51">
        <v>0.375</v>
      </c>
      <c r="C153" s="51">
        <v>0.1</v>
      </c>
      <c r="D153" s="51">
        <v>0.5</v>
      </c>
      <c r="E153" s="51">
        <v>0.05</v>
      </c>
      <c r="F153" s="51">
        <v>2</v>
      </c>
    </row>
    <row r="154" spans="1:6" x14ac:dyDescent="0.25">
      <c r="A154" s="55">
        <v>42370</v>
      </c>
      <c r="B154" s="51">
        <v>0.375</v>
      </c>
      <c r="C154" s="51">
        <v>-0.1</v>
      </c>
      <c r="D154" s="51">
        <v>0.5</v>
      </c>
      <c r="E154" s="51">
        <v>0.05</v>
      </c>
      <c r="F154" s="51">
        <v>2</v>
      </c>
    </row>
    <row r="155" spans="1:6" x14ac:dyDescent="0.25">
      <c r="A155" s="55">
        <v>42401</v>
      </c>
      <c r="B155" s="51">
        <v>0.375</v>
      </c>
      <c r="C155" s="51">
        <v>-0.1</v>
      </c>
      <c r="D155" s="51">
        <v>0.5</v>
      </c>
      <c r="E155" s="51">
        <v>0.05</v>
      </c>
      <c r="F155" s="51">
        <v>2</v>
      </c>
    </row>
    <row r="156" spans="1:6" x14ac:dyDescent="0.25">
      <c r="A156" s="55">
        <v>42430</v>
      </c>
      <c r="B156" s="51">
        <v>0.375</v>
      </c>
      <c r="C156" s="51">
        <v>-0.1</v>
      </c>
      <c r="D156" s="51">
        <v>0.5</v>
      </c>
      <c r="E156" s="51">
        <v>0</v>
      </c>
      <c r="F156" s="51">
        <v>2</v>
      </c>
    </row>
    <row r="157" spans="1:6" x14ac:dyDescent="0.25">
      <c r="A157" s="55">
        <v>42461</v>
      </c>
      <c r="B157" s="51">
        <v>0.375</v>
      </c>
      <c r="C157" s="51">
        <v>-0.1</v>
      </c>
      <c r="D157" s="51">
        <v>0.5</v>
      </c>
      <c r="E157" s="51">
        <v>0</v>
      </c>
      <c r="F157" s="51">
        <v>2</v>
      </c>
    </row>
    <row r="158" spans="1:6" x14ac:dyDescent="0.25">
      <c r="A158" s="55">
        <v>42491</v>
      </c>
      <c r="B158" s="51">
        <v>0.375</v>
      </c>
      <c r="C158" s="51">
        <v>-0.1</v>
      </c>
      <c r="D158" s="51">
        <v>0.5</v>
      </c>
      <c r="E158" s="51">
        <v>0</v>
      </c>
      <c r="F158" s="51">
        <v>1.75</v>
      </c>
    </row>
    <row r="159" spans="1:6" x14ac:dyDescent="0.25">
      <c r="A159" s="55">
        <v>42522</v>
      </c>
      <c r="B159" s="51">
        <v>0.375</v>
      </c>
      <c r="C159" s="51">
        <v>-0.1</v>
      </c>
      <c r="D159" s="51">
        <v>0.5</v>
      </c>
      <c r="E159" s="51">
        <v>0</v>
      </c>
      <c r="F159" s="51">
        <v>1.75</v>
      </c>
    </row>
    <row r="160" spans="1:6" x14ac:dyDescent="0.25">
      <c r="A160" s="55">
        <v>42552</v>
      </c>
      <c r="B160" s="51">
        <v>0.375</v>
      </c>
      <c r="C160" s="51">
        <v>-0.1</v>
      </c>
      <c r="D160" s="51">
        <v>0.5</v>
      </c>
      <c r="E160" s="51">
        <v>0</v>
      </c>
      <c r="F160" s="51">
        <v>1.75</v>
      </c>
    </row>
    <row r="161" spans="1:6" x14ac:dyDescent="0.25">
      <c r="A161" s="55">
        <v>42583</v>
      </c>
      <c r="B161" s="51">
        <v>0.375</v>
      </c>
      <c r="C161" s="51">
        <v>-0.1</v>
      </c>
      <c r="D161" s="51">
        <v>0.25</v>
      </c>
      <c r="E161" s="51">
        <v>0</v>
      </c>
      <c r="F161" s="51">
        <v>1.5</v>
      </c>
    </row>
    <row r="162" spans="1:6" x14ac:dyDescent="0.25">
      <c r="A162" s="55">
        <v>42614</v>
      </c>
      <c r="B162" s="51">
        <v>0.375</v>
      </c>
      <c r="C162" s="51">
        <v>-0.1</v>
      </c>
      <c r="D162" s="51">
        <v>0.25</v>
      </c>
      <c r="E162" s="51">
        <v>0</v>
      </c>
      <c r="F162" s="51">
        <v>1.5</v>
      </c>
    </row>
    <row r="163" spans="1:6" x14ac:dyDescent="0.25">
      <c r="A163" s="55">
        <v>42644</v>
      </c>
      <c r="B163" s="51">
        <v>0.375</v>
      </c>
      <c r="C163" s="51">
        <v>-0.1</v>
      </c>
      <c r="D163" s="51">
        <v>0.25</v>
      </c>
      <c r="E163" s="51">
        <v>0</v>
      </c>
      <c r="F163" s="51">
        <v>1.5</v>
      </c>
    </row>
    <row r="164" spans="1:6" x14ac:dyDescent="0.25">
      <c r="A164" s="55">
        <v>42675</v>
      </c>
      <c r="B164" s="51">
        <v>0.375</v>
      </c>
      <c r="C164" s="51">
        <v>-0.1</v>
      </c>
      <c r="D164" s="51">
        <v>0.25</v>
      </c>
      <c r="E164" s="51">
        <v>0</v>
      </c>
      <c r="F164" s="51">
        <v>1.5</v>
      </c>
    </row>
    <row r="165" spans="1:6" x14ac:dyDescent="0.25">
      <c r="A165" s="55">
        <v>42705</v>
      </c>
      <c r="B165" s="51">
        <v>0.625</v>
      </c>
      <c r="C165" s="51">
        <v>-0.1</v>
      </c>
      <c r="D165" s="51">
        <v>0.25</v>
      </c>
      <c r="E165" s="51">
        <v>0</v>
      </c>
      <c r="F165" s="51">
        <v>1.5</v>
      </c>
    </row>
    <row r="166" spans="1:6" x14ac:dyDescent="0.25">
      <c r="A166" s="55">
        <v>42736</v>
      </c>
      <c r="B166" s="51">
        <v>0.625</v>
      </c>
      <c r="C166" s="51">
        <v>-0.1</v>
      </c>
      <c r="D166" s="51">
        <v>0.25</v>
      </c>
      <c r="E166" s="51">
        <v>0</v>
      </c>
      <c r="F166" s="51">
        <v>1.5</v>
      </c>
    </row>
    <row r="167" spans="1:6" x14ac:dyDescent="0.25">
      <c r="A167" s="55">
        <v>42767</v>
      </c>
      <c r="B167" s="51">
        <v>0.625</v>
      </c>
      <c r="C167" s="51">
        <v>-0.1</v>
      </c>
      <c r="D167" s="51">
        <v>0.25</v>
      </c>
      <c r="E167" s="51">
        <v>0</v>
      </c>
      <c r="F167" s="51">
        <v>1.5</v>
      </c>
    </row>
    <row r="168" spans="1:6" x14ac:dyDescent="0.25">
      <c r="A168" s="55">
        <v>42795</v>
      </c>
      <c r="B168" s="51">
        <v>0.875</v>
      </c>
      <c r="C168" s="51">
        <v>-0.1</v>
      </c>
      <c r="D168" s="51">
        <v>0.25</v>
      </c>
      <c r="E168" s="51">
        <v>0</v>
      </c>
      <c r="F168" s="51">
        <v>1.5</v>
      </c>
    </row>
    <row r="169" spans="1:6" x14ac:dyDescent="0.25">
      <c r="A169" s="55">
        <v>42826</v>
      </c>
      <c r="B169" s="51">
        <v>0.875</v>
      </c>
      <c r="C169" s="51">
        <v>-0.1</v>
      </c>
      <c r="D169" s="51">
        <v>0.25</v>
      </c>
      <c r="E169" s="51">
        <v>0</v>
      </c>
      <c r="F169" s="51">
        <v>1.5</v>
      </c>
    </row>
    <row r="170" spans="1:6" x14ac:dyDescent="0.25">
      <c r="A170" s="55">
        <v>42856</v>
      </c>
      <c r="B170" s="51">
        <v>0.875</v>
      </c>
      <c r="C170" s="51">
        <v>-0.1</v>
      </c>
      <c r="D170" s="51">
        <v>0.25</v>
      </c>
      <c r="E170" s="51">
        <v>0</v>
      </c>
      <c r="F170" s="51">
        <v>1.5</v>
      </c>
    </row>
    <row r="171" spans="1:6" x14ac:dyDescent="0.25">
      <c r="A171" s="55">
        <v>42887</v>
      </c>
      <c r="B171" s="51">
        <v>1.125</v>
      </c>
      <c r="C171" s="51">
        <v>-0.1</v>
      </c>
      <c r="D171" s="51">
        <v>0.25</v>
      </c>
      <c r="E171" s="51">
        <v>0</v>
      </c>
      <c r="F171" s="51">
        <v>1.5</v>
      </c>
    </row>
    <row r="172" spans="1:6" x14ac:dyDescent="0.25">
      <c r="A172" s="55">
        <v>42917</v>
      </c>
      <c r="B172" s="51">
        <v>1.125</v>
      </c>
      <c r="C172" s="51">
        <v>-0.1</v>
      </c>
      <c r="D172" s="51">
        <v>0.25</v>
      </c>
      <c r="E172" s="51">
        <v>0</v>
      </c>
      <c r="F172" s="51">
        <v>1.5</v>
      </c>
    </row>
    <row r="173" spans="1:6" x14ac:dyDescent="0.25">
      <c r="A173" s="55">
        <v>42948</v>
      </c>
      <c r="B173" s="51">
        <v>1.125</v>
      </c>
      <c r="C173" s="51">
        <v>-0.1</v>
      </c>
      <c r="D173" s="51">
        <v>0.25</v>
      </c>
      <c r="E173" s="51">
        <v>0</v>
      </c>
      <c r="F173" s="51">
        <v>1.5</v>
      </c>
    </row>
    <row r="174" spans="1:6" x14ac:dyDescent="0.25">
      <c r="A174" s="55">
        <v>42979</v>
      </c>
      <c r="B174" s="51">
        <v>1.125</v>
      </c>
      <c r="C174" s="51">
        <v>-0.1</v>
      </c>
      <c r="D174" s="51">
        <v>0.25</v>
      </c>
      <c r="E174" s="51">
        <v>0</v>
      </c>
      <c r="F174" s="51">
        <v>1.5</v>
      </c>
    </row>
    <row r="175" spans="1:6" x14ac:dyDescent="0.25">
      <c r="A175" s="55">
        <v>43009</v>
      </c>
      <c r="B175" s="51">
        <v>1.125</v>
      </c>
      <c r="C175" s="51">
        <v>-0.1</v>
      </c>
      <c r="D175" s="51">
        <v>0.25</v>
      </c>
      <c r="E175" s="51">
        <v>0</v>
      </c>
      <c r="F175" s="51">
        <v>1.5</v>
      </c>
    </row>
    <row r="176" spans="1:6" x14ac:dyDescent="0.25">
      <c r="A176" s="55">
        <v>43040</v>
      </c>
      <c r="B176" s="51">
        <v>1.125</v>
      </c>
      <c r="C176" s="51">
        <v>-0.1</v>
      </c>
      <c r="D176" s="51">
        <v>0.5</v>
      </c>
      <c r="E176" s="51">
        <v>0</v>
      </c>
      <c r="F176" s="51">
        <v>1.5</v>
      </c>
    </row>
    <row r="177" spans="1:6" x14ac:dyDescent="0.25">
      <c r="A177" s="55">
        <v>43070</v>
      </c>
      <c r="B177" s="51">
        <v>1.375</v>
      </c>
      <c r="C177" s="51">
        <v>-0.1</v>
      </c>
      <c r="D177" s="51">
        <v>0.5</v>
      </c>
      <c r="E177" s="51">
        <v>0</v>
      </c>
      <c r="F177" s="51">
        <v>1.5</v>
      </c>
    </row>
    <row r="178" spans="1:6" x14ac:dyDescent="0.25">
      <c r="A178" s="55">
        <v>43101</v>
      </c>
      <c r="B178" s="51">
        <v>1.375</v>
      </c>
      <c r="C178" s="51">
        <v>-0.1</v>
      </c>
      <c r="D178" s="51">
        <v>0.5</v>
      </c>
      <c r="E178" s="51">
        <v>0</v>
      </c>
      <c r="F178" s="51">
        <v>1.5</v>
      </c>
    </row>
    <row r="179" spans="1:6" x14ac:dyDescent="0.25">
      <c r="A179" s="55">
        <v>43132</v>
      </c>
      <c r="B179" s="51">
        <v>1.375</v>
      </c>
      <c r="C179" s="51">
        <v>-0.1</v>
      </c>
      <c r="D179" s="51">
        <v>0.5</v>
      </c>
      <c r="E179" s="51">
        <v>0</v>
      </c>
      <c r="F179" s="51">
        <v>1.5</v>
      </c>
    </row>
    <row r="180" spans="1:6" x14ac:dyDescent="0.25">
      <c r="A180" s="55">
        <v>43160</v>
      </c>
      <c r="B180" s="51">
        <v>1.625</v>
      </c>
      <c r="C180" s="51">
        <v>-0.1</v>
      </c>
      <c r="D180" s="51">
        <v>0.5</v>
      </c>
      <c r="E180" s="51">
        <v>0</v>
      </c>
      <c r="F180" s="51">
        <v>1.5</v>
      </c>
    </row>
    <row r="181" spans="1:6" x14ac:dyDescent="0.25">
      <c r="A181" s="55">
        <v>43191</v>
      </c>
      <c r="B181" s="51">
        <v>1.625</v>
      </c>
      <c r="C181" s="51">
        <v>-0.1</v>
      </c>
      <c r="D181" s="51">
        <v>0.5</v>
      </c>
      <c r="E181" s="51">
        <v>0</v>
      </c>
      <c r="F181" s="51">
        <v>1.5</v>
      </c>
    </row>
    <row r="182" spans="1:6" x14ac:dyDescent="0.25">
      <c r="A182" s="55">
        <v>43221</v>
      </c>
      <c r="B182" s="51">
        <v>1.625</v>
      </c>
      <c r="C182" s="51">
        <v>-0.1</v>
      </c>
      <c r="D182" s="51">
        <v>0.5</v>
      </c>
      <c r="E182" s="51">
        <v>0</v>
      </c>
      <c r="F182" s="51">
        <v>1.5</v>
      </c>
    </row>
    <row r="183" spans="1:6" x14ac:dyDescent="0.25">
      <c r="A183" s="55">
        <v>43252</v>
      </c>
      <c r="B183" s="51">
        <v>1.875</v>
      </c>
      <c r="C183" s="51">
        <v>-0.1</v>
      </c>
      <c r="D183" s="51">
        <v>0.5</v>
      </c>
      <c r="E183" s="51">
        <v>0</v>
      </c>
      <c r="F183" s="51">
        <v>1.5</v>
      </c>
    </row>
    <row r="184" spans="1:6" x14ac:dyDescent="0.25">
      <c r="A184" s="55">
        <v>43282</v>
      </c>
      <c r="B184" s="51">
        <v>1.875</v>
      </c>
      <c r="C184" s="51">
        <v>-0.1</v>
      </c>
      <c r="D184" s="51">
        <v>0.5</v>
      </c>
      <c r="E184" s="51">
        <v>0</v>
      </c>
      <c r="F184" s="51">
        <v>1.5</v>
      </c>
    </row>
    <row r="185" spans="1:6" x14ac:dyDescent="0.25">
      <c r="A185" s="55">
        <v>43313</v>
      </c>
      <c r="B185" s="51">
        <v>1.875</v>
      </c>
      <c r="C185" s="51">
        <v>-0.1</v>
      </c>
      <c r="D185" s="51">
        <v>0.75</v>
      </c>
      <c r="E185" s="51">
        <v>0</v>
      </c>
      <c r="F185" s="51">
        <v>1.5</v>
      </c>
    </row>
    <row r="186" spans="1:6" x14ac:dyDescent="0.25">
      <c r="A186" s="55">
        <v>43344</v>
      </c>
      <c r="B186" s="51">
        <v>2.125</v>
      </c>
      <c r="C186" s="51">
        <v>-0.1</v>
      </c>
      <c r="D186" s="51">
        <v>0.75</v>
      </c>
      <c r="E186" s="51">
        <v>0</v>
      </c>
      <c r="F186" s="51">
        <v>1.5</v>
      </c>
    </row>
    <row r="187" spans="1:6" x14ac:dyDescent="0.25">
      <c r="A187" s="55">
        <v>43374</v>
      </c>
      <c r="B187" s="51">
        <v>2.125</v>
      </c>
      <c r="C187" s="51">
        <v>-0.1</v>
      </c>
      <c r="D187" s="51">
        <v>0.75</v>
      </c>
      <c r="E187" s="51">
        <v>0</v>
      </c>
      <c r="F187" s="51">
        <v>1.5</v>
      </c>
    </row>
    <row r="188" spans="1:6" x14ac:dyDescent="0.25">
      <c r="A188" s="55">
        <v>43405</v>
      </c>
      <c r="B188" s="51">
        <v>2.125</v>
      </c>
      <c r="C188" s="51">
        <v>-0.1</v>
      </c>
      <c r="D188" s="51">
        <v>0.75</v>
      </c>
      <c r="E188" s="51">
        <v>0</v>
      </c>
      <c r="F188" s="51">
        <v>1.5</v>
      </c>
    </row>
    <row r="189" spans="1:6" x14ac:dyDescent="0.25">
      <c r="A189" s="55">
        <v>43435</v>
      </c>
      <c r="B189" s="51">
        <v>2.375</v>
      </c>
      <c r="C189" s="51">
        <v>-0.1</v>
      </c>
      <c r="D189" s="51">
        <v>0.75</v>
      </c>
      <c r="E189" s="51">
        <v>0</v>
      </c>
      <c r="F189" s="51">
        <v>1.5</v>
      </c>
    </row>
    <row r="190" spans="1:6" x14ac:dyDescent="0.25">
      <c r="A190" s="55">
        <v>43466</v>
      </c>
      <c r="B190" s="51">
        <v>2.375</v>
      </c>
      <c r="C190" s="51">
        <v>-0.1</v>
      </c>
      <c r="D190" s="51">
        <v>0.75</v>
      </c>
      <c r="E190" s="51">
        <v>0</v>
      </c>
      <c r="F190" s="51">
        <v>1.5</v>
      </c>
    </row>
    <row r="191" spans="1:6" x14ac:dyDescent="0.25">
      <c r="A191" s="55">
        <v>43497</v>
      </c>
      <c r="B191" s="51">
        <v>2.375</v>
      </c>
      <c r="C191" s="51">
        <v>-0.1</v>
      </c>
      <c r="D191" s="51">
        <v>0.75</v>
      </c>
      <c r="E191" s="51">
        <v>0</v>
      </c>
      <c r="F191" s="51">
        <v>1.5</v>
      </c>
    </row>
    <row r="192" spans="1:6" x14ac:dyDescent="0.25">
      <c r="A192" s="55">
        <v>43525</v>
      </c>
      <c r="B192" s="51">
        <v>2.375</v>
      </c>
      <c r="C192" s="51">
        <v>-0.1</v>
      </c>
      <c r="D192" s="51">
        <v>0.75</v>
      </c>
      <c r="E192" s="51">
        <v>0</v>
      </c>
      <c r="F192" s="51">
        <v>1.5</v>
      </c>
    </row>
    <row r="193" spans="1:6" x14ac:dyDescent="0.25">
      <c r="A193" s="55">
        <v>43556</v>
      </c>
      <c r="B193" s="51">
        <v>2.375</v>
      </c>
      <c r="C193" s="51">
        <v>-0.1</v>
      </c>
      <c r="D193" s="51">
        <v>0.75</v>
      </c>
      <c r="E193" s="51">
        <v>0</v>
      </c>
      <c r="F193" s="51">
        <v>1.5</v>
      </c>
    </row>
    <row r="194" spans="1:6" x14ac:dyDescent="0.25">
      <c r="A194" s="55">
        <v>43586</v>
      </c>
      <c r="B194" s="51">
        <v>2.375</v>
      </c>
      <c r="C194" s="51">
        <v>-0.1</v>
      </c>
      <c r="D194" s="51">
        <v>0.75</v>
      </c>
      <c r="E194" s="51">
        <v>0</v>
      </c>
      <c r="F194" s="51">
        <v>1.5</v>
      </c>
    </row>
    <row r="195" spans="1:6" x14ac:dyDescent="0.25">
      <c r="A195" s="55">
        <v>43617</v>
      </c>
      <c r="B195" s="51">
        <v>2.375</v>
      </c>
      <c r="C195" s="51">
        <v>-0.1</v>
      </c>
      <c r="D195" s="51">
        <v>0.75</v>
      </c>
      <c r="E195" s="51">
        <v>0</v>
      </c>
      <c r="F195" s="51">
        <v>1.25</v>
      </c>
    </row>
    <row r="196" spans="1:6" x14ac:dyDescent="0.25">
      <c r="A196" s="55">
        <v>43647</v>
      </c>
      <c r="B196" s="51">
        <v>2.125</v>
      </c>
      <c r="C196" s="51">
        <v>-0.1</v>
      </c>
      <c r="D196" s="51">
        <v>0.75</v>
      </c>
      <c r="E196" s="51">
        <v>0</v>
      </c>
      <c r="F196" s="51">
        <v>1</v>
      </c>
    </row>
    <row r="197" spans="1:6" x14ac:dyDescent="0.25">
      <c r="A197" s="55">
        <v>43678</v>
      </c>
      <c r="B197" s="51">
        <v>2.125</v>
      </c>
      <c r="C197" s="51">
        <v>-0.1</v>
      </c>
      <c r="D197" s="51">
        <v>0.75</v>
      </c>
      <c r="E197" s="51">
        <v>0</v>
      </c>
      <c r="F197" s="51">
        <v>1</v>
      </c>
    </row>
    <row r="198" spans="1:6" x14ac:dyDescent="0.25">
      <c r="A198" s="55">
        <v>43709</v>
      </c>
      <c r="B198" s="51">
        <v>1.875</v>
      </c>
      <c r="C198" s="51">
        <v>-0.1</v>
      </c>
      <c r="D198" s="51">
        <v>0.75</v>
      </c>
      <c r="E198" s="51">
        <v>0</v>
      </c>
      <c r="F198" s="51">
        <v>1</v>
      </c>
    </row>
    <row r="199" spans="1:6" x14ac:dyDescent="0.25">
      <c r="A199" s="55">
        <v>43739</v>
      </c>
      <c r="B199" s="51">
        <v>1.625</v>
      </c>
      <c r="C199" s="51">
        <v>-0.1</v>
      </c>
      <c r="D199" s="51">
        <v>0.75</v>
      </c>
      <c r="E199" s="51">
        <v>0</v>
      </c>
      <c r="F199" s="51">
        <v>0.75</v>
      </c>
    </row>
    <row r="200" spans="1:6" x14ac:dyDescent="0.25">
      <c r="A200" s="55">
        <v>43770</v>
      </c>
      <c r="B200" s="51">
        <v>1.625</v>
      </c>
      <c r="C200" s="51">
        <v>-0.1</v>
      </c>
      <c r="D200" s="51">
        <v>0.75</v>
      </c>
      <c r="E200" s="51">
        <v>0</v>
      </c>
      <c r="F200" s="51">
        <v>0.75</v>
      </c>
    </row>
    <row r="201" spans="1:6" x14ac:dyDescent="0.25">
      <c r="A201" s="55">
        <v>43800</v>
      </c>
      <c r="B201" s="51">
        <v>1.625</v>
      </c>
      <c r="C201" s="51">
        <v>-0.1</v>
      </c>
      <c r="D201" s="51">
        <v>0.75</v>
      </c>
      <c r="E201" s="51">
        <v>0</v>
      </c>
      <c r="F201" s="51">
        <v>0.75</v>
      </c>
    </row>
    <row r="202" spans="1:6" x14ac:dyDescent="0.25">
      <c r="A202" s="55">
        <v>43831</v>
      </c>
      <c r="B202" s="51">
        <v>1.625</v>
      </c>
      <c r="C202" s="51">
        <v>-0.1</v>
      </c>
      <c r="D202" s="51">
        <v>0.75</v>
      </c>
      <c r="E202" s="51">
        <v>0</v>
      </c>
      <c r="F202" s="51">
        <v>0.75</v>
      </c>
    </row>
    <row r="203" spans="1:6" x14ac:dyDescent="0.25">
      <c r="A203" s="55">
        <v>43862</v>
      </c>
      <c r="B203" s="51">
        <v>1.625</v>
      </c>
      <c r="C203" s="51">
        <v>-0.1</v>
      </c>
      <c r="D203" s="51">
        <v>0.75</v>
      </c>
      <c r="E203" s="51">
        <v>0</v>
      </c>
      <c r="F203" s="51">
        <v>0.75</v>
      </c>
    </row>
    <row r="204" spans="1:6" x14ac:dyDescent="0.25">
      <c r="A204" s="55">
        <v>43891</v>
      </c>
      <c r="B204" s="51">
        <v>0.125</v>
      </c>
      <c r="C204" s="51">
        <v>-0.1</v>
      </c>
      <c r="D204" s="51">
        <v>0.1</v>
      </c>
      <c r="E204" s="51">
        <v>0</v>
      </c>
      <c r="F204" s="51">
        <v>0.25</v>
      </c>
    </row>
    <row r="205" spans="1:6" x14ac:dyDescent="0.25">
      <c r="A205" s="55">
        <v>43922</v>
      </c>
      <c r="B205" s="51">
        <v>0.125</v>
      </c>
      <c r="C205" s="51">
        <v>-0.1</v>
      </c>
      <c r="D205" s="51">
        <v>0.1</v>
      </c>
      <c r="E205" s="51">
        <v>0</v>
      </c>
      <c r="F205" s="51">
        <v>0.25</v>
      </c>
    </row>
    <row r="206" spans="1:6" x14ac:dyDescent="0.25">
      <c r="A206" s="55">
        <v>43952</v>
      </c>
      <c r="B206" s="51">
        <v>0.125</v>
      </c>
      <c r="C206" s="51">
        <v>-0.1</v>
      </c>
      <c r="D206" s="51">
        <v>0.1</v>
      </c>
      <c r="E206" s="51">
        <v>0</v>
      </c>
      <c r="F206" s="51">
        <v>0.25</v>
      </c>
    </row>
    <row r="207" spans="1:6" x14ac:dyDescent="0.25">
      <c r="A207" s="55">
        <v>43983</v>
      </c>
      <c r="B207" s="51">
        <v>0.125</v>
      </c>
      <c r="C207" s="51">
        <v>-0.1</v>
      </c>
      <c r="D207" s="51">
        <v>0.1</v>
      </c>
      <c r="E207" s="51">
        <v>0</v>
      </c>
      <c r="F207" s="51">
        <v>0.25</v>
      </c>
    </row>
    <row r="208" spans="1:6" x14ac:dyDescent="0.25">
      <c r="A208" s="55">
        <v>44013</v>
      </c>
      <c r="B208" s="51">
        <v>0.125</v>
      </c>
      <c r="C208" s="51">
        <v>-0.1</v>
      </c>
      <c r="D208" s="51">
        <v>0.1</v>
      </c>
      <c r="E208" s="51">
        <v>0</v>
      </c>
      <c r="F208" s="51">
        <v>0.25</v>
      </c>
    </row>
    <row r="209" spans="1:6" x14ac:dyDescent="0.25">
      <c r="A209" s="55">
        <v>44044</v>
      </c>
      <c r="B209" s="51">
        <v>0.125</v>
      </c>
      <c r="C209" s="51">
        <v>-0.1</v>
      </c>
      <c r="D209" s="51">
        <v>0.1</v>
      </c>
      <c r="E209" s="51">
        <v>0</v>
      </c>
      <c r="F209" s="51">
        <v>0.25</v>
      </c>
    </row>
    <row r="210" spans="1:6" x14ac:dyDescent="0.25">
      <c r="A210" s="55">
        <v>44075</v>
      </c>
      <c r="B210" s="51">
        <v>0.125</v>
      </c>
      <c r="C210" s="51">
        <v>-0.1</v>
      </c>
      <c r="D210" s="51">
        <v>0.1</v>
      </c>
      <c r="E210" s="51">
        <v>0</v>
      </c>
      <c r="F210" s="51">
        <v>0.25</v>
      </c>
    </row>
    <row r="211" spans="1:6" x14ac:dyDescent="0.25">
      <c r="A211" s="55">
        <v>44105</v>
      </c>
      <c r="B211" s="51">
        <v>0.125</v>
      </c>
      <c r="C211" s="51">
        <v>-0.1</v>
      </c>
      <c r="D211" s="51">
        <v>0.1</v>
      </c>
      <c r="E211" s="51">
        <v>0</v>
      </c>
      <c r="F211" s="51">
        <v>0.25</v>
      </c>
    </row>
    <row r="212" spans="1:6" x14ac:dyDescent="0.25">
      <c r="A212" s="55">
        <v>44136</v>
      </c>
      <c r="B212" s="51">
        <v>0.125</v>
      </c>
      <c r="C212" s="51">
        <v>-0.1</v>
      </c>
      <c r="D212" s="51">
        <v>0.1</v>
      </c>
      <c r="E212" s="51">
        <v>0</v>
      </c>
      <c r="F212" s="51">
        <v>0.1</v>
      </c>
    </row>
    <row r="213" spans="1:6" x14ac:dyDescent="0.25">
      <c r="A213" s="55">
        <v>44166</v>
      </c>
      <c r="B213" s="51">
        <v>0.125</v>
      </c>
      <c r="C213" s="51">
        <v>-0.1</v>
      </c>
      <c r="D213" s="51">
        <v>0.1</v>
      </c>
      <c r="E213" s="51">
        <v>0</v>
      </c>
      <c r="F213" s="51">
        <v>0.1</v>
      </c>
    </row>
    <row r="214" spans="1:6" x14ac:dyDescent="0.25">
      <c r="A214" s="55">
        <v>44197</v>
      </c>
      <c r="B214" s="51">
        <v>0.125</v>
      </c>
      <c r="C214" s="51">
        <v>-0.1</v>
      </c>
      <c r="D214" s="51">
        <v>0.1</v>
      </c>
      <c r="E214" s="51">
        <v>0</v>
      </c>
      <c r="F214" s="51">
        <v>0.1</v>
      </c>
    </row>
    <row r="215" spans="1:6" x14ac:dyDescent="0.25">
      <c r="A215" s="55">
        <v>44228</v>
      </c>
      <c r="B215" s="51">
        <v>0.125</v>
      </c>
      <c r="C215" s="51">
        <v>-0.1</v>
      </c>
      <c r="D215" s="51">
        <v>0.1</v>
      </c>
      <c r="E215" s="51">
        <v>0</v>
      </c>
      <c r="F215" s="51">
        <v>0.1</v>
      </c>
    </row>
    <row r="216" spans="1:6" x14ac:dyDescent="0.25">
      <c r="A216" s="55">
        <v>44256</v>
      </c>
      <c r="B216" s="51">
        <v>0.125</v>
      </c>
      <c r="C216" s="51">
        <v>-0.1</v>
      </c>
      <c r="D216" s="51">
        <v>0.1</v>
      </c>
      <c r="E216" s="51">
        <v>0</v>
      </c>
      <c r="F216" s="51">
        <v>0.1</v>
      </c>
    </row>
    <row r="217" spans="1:6" x14ac:dyDescent="0.25">
      <c r="A217" s="55">
        <v>44287</v>
      </c>
      <c r="B217" s="51">
        <v>0.125</v>
      </c>
      <c r="C217" s="51">
        <v>-0.1</v>
      </c>
      <c r="D217" s="51">
        <v>0.1</v>
      </c>
      <c r="E217" s="51">
        <v>0</v>
      </c>
      <c r="F217" s="51">
        <v>0.1</v>
      </c>
    </row>
    <row r="218" spans="1:6" x14ac:dyDescent="0.25">
      <c r="A218" s="55">
        <v>44317</v>
      </c>
      <c r="B218" s="51">
        <v>0.125</v>
      </c>
      <c r="C218" s="51">
        <v>-0.1</v>
      </c>
      <c r="D218" s="51">
        <v>0.1</v>
      </c>
      <c r="E218" s="51">
        <v>0</v>
      </c>
      <c r="F218" s="51">
        <v>0.1</v>
      </c>
    </row>
    <row r="219" spans="1:6" x14ac:dyDescent="0.25">
      <c r="A219" s="55">
        <v>44348</v>
      </c>
      <c r="B219" s="51">
        <v>0.125</v>
      </c>
      <c r="C219" s="51">
        <v>-0.1</v>
      </c>
      <c r="D219" s="51">
        <v>0.1</v>
      </c>
      <c r="E219" s="51">
        <v>0</v>
      </c>
      <c r="F219" s="51">
        <v>0.1</v>
      </c>
    </row>
    <row r="220" spans="1:6" x14ac:dyDescent="0.25">
      <c r="A220" s="55">
        <v>44378</v>
      </c>
      <c r="B220" s="51">
        <v>0.125</v>
      </c>
      <c r="C220" s="51">
        <v>-0.1</v>
      </c>
      <c r="D220" s="51">
        <v>0.1</v>
      </c>
      <c r="E220" s="51">
        <v>0</v>
      </c>
      <c r="F220" s="51">
        <v>0.1</v>
      </c>
    </row>
    <row r="221" spans="1:6" x14ac:dyDescent="0.25">
      <c r="A221" s="55">
        <v>44409</v>
      </c>
      <c r="B221" s="51">
        <v>0.125</v>
      </c>
      <c r="C221" s="51">
        <v>-0.1</v>
      </c>
      <c r="D221" s="51">
        <v>0.1</v>
      </c>
      <c r="E221" s="51">
        <v>0</v>
      </c>
      <c r="F221" s="51">
        <v>0.1</v>
      </c>
    </row>
    <row r="222" spans="1:6" x14ac:dyDescent="0.25">
      <c r="A222" s="55">
        <v>44440</v>
      </c>
      <c r="B222" s="51">
        <v>0.125</v>
      </c>
      <c r="C222" s="51">
        <v>-0.1</v>
      </c>
      <c r="D222" s="51">
        <v>0.1</v>
      </c>
      <c r="E222" s="51">
        <v>0</v>
      </c>
      <c r="F222" s="51">
        <v>0.1</v>
      </c>
    </row>
    <row r="223" spans="1:6" x14ac:dyDescent="0.25">
      <c r="A223" s="55">
        <v>44470</v>
      </c>
      <c r="B223" s="51">
        <v>0.125</v>
      </c>
      <c r="C223" s="51">
        <v>-0.1</v>
      </c>
      <c r="D223" s="51">
        <v>0.1</v>
      </c>
      <c r="E223" s="51">
        <v>0</v>
      </c>
      <c r="F223" s="51">
        <v>0.1</v>
      </c>
    </row>
    <row r="224" spans="1:6" x14ac:dyDescent="0.25">
      <c r="A224" s="55">
        <v>44501</v>
      </c>
      <c r="B224" s="51">
        <v>0.125</v>
      </c>
      <c r="C224" s="51">
        <v>-0.1</v>
      </c>
      <c r="D224" s="51">
        <v>0.1</v>
      </c>
      <c r="E224" s="51">
        <v>0</v>
      </c>
      <c r="F224" s="51">
        <v>0.1</v>
      </c>
    </row>
    <row r="225" spans="1:6" x14ac:dyDescent="0.25">
      <c r="A225" s="55">
        <v>44531</v>
      </c>
      <c r="B225" s="51">
        <v>0.125</v>
      </c>
      <c r="C225" s="51">
        <v>-0.1</v>
      </c>
      <c r="D225" s="51">
        <v>0.25</v>
      </c>
      <c r="E225" s="51">
        <v>0</v>
      </c>
      <c r="F225" s="51">
        <v>0.1</v>
      </c>
    </row>
    <row r="226" spans="1:6" x14ac:dyDescent="0.25">
      <c r="A226" s="55">
        <v>44562</v>
      </c>
      <c r="B226" s="51">
        <v>0.125</v>
      </c>
      <c r="C226" s="51">
        <v>-0.1</v>
      </c>
      <c r="D226" s="51">
        <v>0.25</v>
      </c>
      <c r="E226" s="51">
        <v>0</v>
      </c>
      <c r="F226" s="51">
        <v>0.1</v>
      </c>
    </row>
    <row r="227" spans="1:6" x14ac:dyDescent="0.25">
      <c r="A227" s="55">
        <v>44593</v>
      </c>
      <c r="B227" s="51">
        <v>0.125</v>
      </c>
      <c r="C227" s="51">
        <v>-0.1</v>
      </c>
      <c r="D227" s="51">
        <v>0.5</v>
      </c>
      <c r="E227" s="51">
        <v>0</v>
      </c>
      <c r="F227" s="51">
        <v>0.1</v>
      </c>
    </row>
    <row r="228" spans="1:6" x14ac:dyDescent="0.25">
      <c r="A228" s="55">
        <v>44621</v>
      </c>
      <c r="B228" s="51">
        <v>0.375</v>
      </c>
      <c r="C228" s="51">
        <v>-0.1</v>
      </c>
      <c r="D228" s="51">
        <v>0.75</v>
      </c>
      <c r="E228" s="51">
        <v>0</v>
      </c>
      <c r="F228" s="51">
        <v>0.1</v>
      </c>
    </row>
    <row r="229" spans="1:6" x14ac:dyDescent="0.25">
      <c r="A229" s="55">
        <v>44652</v>
      </c>
      <c r="B229" s="51">
        <v>0.375</v>
      </c>
      <c r="C229" s="51">
        <v>-0.1</v>
      </c>
      <c r="D229" s="51">
        <v>0.75</v>
      </c>
      <c r="E229" s="51">
        <v>0</v>
      </c>
      <c r="F229" s="51">
        <v>0.1</v>
      </c>
    </row>
    <row r="230" spans="1:6" x14ac:dyDescent="0.25">
      <c r="A230" s="55">
        <v>44682</v>
      </c>
      <c r="B230" s="51">
        <v>0.875</v>
      </c>
      <c r="C230" s="51">
        <v>-0.1</v>
      </c>
      <c r="D230" s="51">
        <v>1</v>
      </c>
      <c r="E230" s="51">
        <v>0</v>
      </c>
      <c r="F230" s="51">
        <v>0.35</v>
      </c>
    </row>
    <row r="231" spans="1:6" x14ac:dyDescent="0.25">
      <c r="A231" s="55">
        <v>44713</v>
      </c>
      <c r="B231" s="51">
        <v>1.625</v>
      </c>
      <c r="C231" s="51">
        <v>-0.1</v>
      </c>
      <c r="D231" s="51">
        <v>1.25</v>
      </c>
      <c r="E231" s="51">
        <v>0</v>
      </c>
      <c r="F231" s="51">
        <v>0.85</v>
      </c>
    </row>
    <row r="232" spans="1:6" x14ac:dyDescent="0.25">
      <c r="A232" s="55">
        <v>44743</v>
      </c>
      <c r="B232" s="51">
        <v>2.375</v>
      </c>
      <c r="C232" s="51">
        <v>-0.1</v>
      </c>
      <c r="D232" s="51">
        <v>1.25</v>
      </c>
      <c r="E232" s="51">
        <v>0.5</v>
      </c>
      <c r="F232" s="51">
        <v>1.35</v>
      </c>
    </row>
    <row r="233" spans="1:6" x14ac:dyDescent="0.25">
      <c r="A233" s="55">
        <v>44774</v>
      </c>
      <c r="B233" s="51">
        <v>2.375</v>
      </c>
      <c r="C233" s="51">
        <v>-0.1</v>
      </c>
      <c r="D233" s="51">
        <v>1.75</v>
      </c>
      <c r="E233" s="51">
        <v>0.5</v>
      </c>
      <c r="F233" s="51">
        <v>1.85</v>
      </c>
    </row>
    <row r="234" spans="1:6" x14ac:dyDescent="0.25">
      <c r="A234" s="55">
        <v>44805</v>
      </c>
      <c r="B234" s="51">
        <v>3.125</v>
      </c>
      <c r="C234" s="51">
        <v>-0.1</v>
      </c>
      <c r="D234" s="51">
        <v>2.25</v>
      </c>
      <c r="E234" s="51">
        <v>1.25</v>
      </c>
      <c r="F234" s="51">
        <v>2.35</v>
      </c>
    </row>
    <row r="235" spans="1:6" x14ac:dyDescent="0.25">
      <c r="A235" s="55">
        <v>44835</v>
      </c>
      <c r="B235" s="51">
        <v>3.125</v>
      </c>
      <c r="C235" s="51">
        <v>-0.1</v>
      </c>
      <c r="D235" s="51">
        <v>2.25</v>
      </c>
      <c r="E235" s="51">
        <v>1.25</v>
      </c>
      <c r="F235" s="51">
        <v>2.6</v>
      </c>
    </row>
    <row r="236" spans="1:6" x14ac:dyDescent="0.25">
      <c r="A236" s="55">
        <v>44866</v>
      </c>
      <c r="B236" s="51">
        <v>3.875</v>
      </c>
      <c r="C236" s="51">
        <v>-0.1</v>
      </c>
      <c r="D236" s="51">
        <v>3</v>
      </c>
      <c r="E236" s="51">
        <v>2</v>
      </c>
      <c r="F236" s="51">
        <v>2.85</v>
      </c>
    </row>
    <row r="237" spans="1:6" x14ac:dyDescent="0.25">
      <c r="A237" s="55">
        <v>44896</v>
      </c>
      <c r="B237" s="51">
        <v>4.375</v>
      </c>
      <c r="C237" s="51">
        <v>-0.1</v>
      </c>
      <c r="D237" s="51">
        <v>3.5</v>
      </c>
      <c r="E237" s="51">
        <v>2.5</v>
      </c>
      <c r="F237" s="51">
        <v>3.1</v>
      </c>
    </row>
    <row r="238" spans="1:6" x14ac:dyDescent="0.25">
      <c r="A238" s="55">
        <v>44927</v>
      </c>
      <c r="B238" s="51">
        <v>4.375</v>
      </c>
      <c r="C238" s="51">
        <v>-0.1</v>
      </c>
      <c r="D238" s="51">
        <v>3.5</v>
      </c>
      <c r="E238" s="51">
        <v>2.5</v>
      </c>
      <c r="F238" s="51">
        <v>3.1</v>
      </c>
    </row>
    <row r="239" spans="1:6" x14ac:dyDescent="0.25">
      <c r="A239" s="55">
        <v>44958</v>
      </c>
      <c r="B239" s="51">
        <v>4.625</v>
      </c>
      <c r="C239" s="51">
        <v>-0.1</v>
      </c>
      <c r="D239" s="51">
        <v>4</v>
      </c>
      <c r="E239" s="51">
        <v>3</v>
      </c>
      <c r="F239" s="51">
        <v>3.35</v>
      </c>
    </row>
    <row r="240" spans="1:6" x14ac:dyDescent="0.25">
      <c r="A240" s="55">
        <v>44986</v>
      </c>
      <c r="B240" s="51">
        <v>4.875</v>
      </c>
      <c r="C240" s="51">
        <v>-0.1</v>
      </c>
      <c r="D240" s="51">
        <v>4.25</v>
      </c>
      <c r="E240" s="51">
        <v>3.5</v>
      </c>
      <c r="F240" s="51">
        <v>3.6</v>
      </c>
    </row>
    <row r="241" spans="1:6" x14ac:dyDescent="0.25">
      <c r="A241" s="55">
        <v>45017</v>
      </c>
      <c r="B241" s="51">
        <v>4.875</v>
      </c>
      <c r="C241" s="51">
        <v>-0.1</v>
      </c>
      <c r="D241" s="51">
        <v>4.25</v>
      </c>
      <c r="E241" s="51">
        <v>3.5</v>
      </c>
      <c r="F241" s="51">
        <v>3.6</v>
      </c>
    </row>
    <row r="242" spans="1:6" x14ac:dyDescent="0.25">
      <c r="A242" s="55">
        <v>45047</v>
      </c>
      <c r="B242" s="51">
        <v>5.125</v>
      </c>
      <c r="C242" s="51">
        <v>-0.1</v>
      </c>
      <c r="D242" s="51">
        <v>4.5</v>
      </c>
      <c r="E242" s="51">
        <v>3.75</v>
      </c>
      <c r="F242" s="51">
        <v>3.85</v>
      </c>
    </row>
    <row r="243" spans="1:6" x14ac:dyDescent="0.25">
      <c r="A243" s="55">
        <v>45078</v>
      </c>
      <c r="B243" s="51">
        <v>5.125</v>
      </c>
      <c r="C243" s="51">
        <v>-0.1</v>
      </c>
      <c r="D243" s="51">
        <v>5</v>
      </c>
      <c r="E243" s="51">
        <v>4</v>
      </c>
      <c r="F243" s="51">
        <v>4.0999999999999996</v>
      </c>
    </row>
    <row r="244" spans="1:6" x14ac:dyDescent="0.25">
      <c r="A244" s="55">
        <v>45108</v>
      </c>
      <c r="B244" s="51">
        <v>5.375</v>
      </c>
      <c r="C244" s="51">
        <v>-0.1</v>
      </c>
      <c r="D244" s="51">
        <v>5</v>
      </c>
      <c r="E244" s="51">
        <v>4</v>
      </c>
      <c r="F244" s="51">
        <v>4.0999999999999996</v>
      </c>
    </row>
    <row r="245" spans="1:6" x14ac:dyDescent="0.25">
      <c r="A245" s="55">
        <v>45139</v>
      </c>
      <c r="B245" s="51">
        <v>5.375</v>
      </c>
      <c r="C245" s="51">
        <v>-0.1</v>
      </c>
      <c r="D245" s="51">
        <v>5.25</v>
      </c>
      <c r="E245" s="51">
        <v>4.25</v>
      </c>
      <c r="F245" s="51">
        <v>4.0999999999999996</v>
      </c>
    </row>
    <row r="246" spans="1:6" x14ac:dyDescent="0.25">
      <c r="A246" s="55">
        <v>45170</v>
      </c>
      <c r="B246" s="51">
        <v>5.375</v>
      </c>
      <c r="C246" s="51">
        <v>-0.1</v>
      </c>
      <c r="D246" s="51">
        <v>5.25</v>
      </c>
      <c r="E246" s="51">
        <v>4.5</v>
      </c>
      <c r="F246" s="51">
        <v>4.0999999999999996</v>
      </c>
    </row>
    <row r="247" spans="1:6" x14ac:dyDescent="0.25">
      <c r="A247" s="55">
        <v>45200</v>
      </c>
      <c r="B247" s="51">
        <v>5.375</v>
      </c>
      <c r="C247" s="51">
        <v>-0.1</v>
      </c>
      <c r="D247" s="51">
        <v>5.25</v>
      </c>
      <c r="E247" s="51">
        <v>4.5</v>
      </c>
      <c r="F247" s="51">
        <v>4.0999999999999996</v>
      </c>
    </row>
    <row r="248" spans="1:6" x14ac:dyDescent="0.25">
      <c r="A248" s="55">
        <v>45231</v>
      </c>
      <c r="B248" s="51">
        <v>5.375</v>
      </c>
      <c r="C248" s="51">
        <v>-0.1</v>
      </c>
      <c r="D248" s="51">
        <v>5.25</v>
      </c>
      <c r="E248" s="51">
        <v>4.5</v>
      </c>
      <c r="F248" s="51">
        <v>4.3499999999999996</v>
      </c>
    </row>
    <row r="249" spans="1:6" x14ac:dyDescent="0.25">
      <c r="A249" s="55">
        <v>45261</v>
      </c>
      <c r="B249" s="51">
        <v>5.375</v>
      </c>
      <c r="C249" s="51">
        <v>-0.1</v>
      </c>
      <c r="D249" s="51">
        <v>5.25</v>
      </c>
      <c r="E249" s="51">
        <v>4.5</v>
      </c>
      <c r="F249" s="51">
        <v>4.3499999999999996</v>
      </c>
    </row>
    <row r="250" spans="1:6" x14ac:dyDescent="0.25">
      <c r="A250" s="55">
        <v>45292</v>
      </c>
      <c r="B250" s="51">
        <v>5.375</v>
      </c>
      <c r="C250" s="51">
        <v>-0.1</v>
      </c>
      <c r="D250" s="51">
        <v>5.25</v>
      </c>
      <c r="E250" s="51">
        <v>4.5</v>
      </c>
      <c r="F250" s="51">
        <v>4.3499999999999996</v>
      </c>
    </row>
    <row r="251" spans="1:6" x14ac:dyDescent="0.25">
      <c r="A251" s="55">
        <v>45323</v>
      </c>
      <c r="B251" s="51">
        <v>5.375</v>
      </c>
      <c r="C251" s="51">
        <v>-0.1</v>
      </c>
      <c r="D251" s="51">
        <v>5.25</v>
      </c>
      <c r="E251" s="51">
        <v>4.5</v>
      </c>
      <c r="F251" s="51">
        <v>4.3499999999999996</v>
      </c>
    </row>
    <row r="252" spans="1:6" x14ac:dyDescent="0.25">
      <c r="A252" s="55">
        <v>45352</v>
      </c>
      <c r="B252" s="51">
        <v>5.375</v>
      </c>
      <c r="C252" s="51">
        <v>0.1</v>
      </c>
      <c r="D252" s="51">
        <v>5.25</v>
      </c>
      <c r="E252" s="51">
        <v>4.5</v>
      </c>
      <c r="F252" s="51">
        <v>4.3499999999999996</v>
      </c>
    </row>
    <row r="253" spans="1:6" x14ac:dyDescent="0.25">
      <c r="A253" s="55">
        <v>45383</v>
      </c>
      <c r="B253" s="51">
        <v>5.375</v>
      </c>
      <c r="C253" s="51">
        <v>0.1</v>
      </c>
      <c r="D253" s="51">
        <v>5.25</v>
      </c>
      <c r="E253" s="51">
        <v>4.5</v>
      </c>
      <c r="F253" s="51">
        <v>4.3499999999999996</v>
      </c>
    </row>
    <row r="255" spans="1:6" x14ac:dyDescent="0.25">
      <c r="A255" s="46" t="s">
        <v>459</v>
      </c>
    </row>
    <row r="256" spans="1:6" x14ac:dyDescent="0.25">
      <c r="A256" t="s">
        <v>476</v>
      </c>
    </row>
    <row r="257" spans="1:1" x14ac:dyDescent="0.25">
      <c r="A257" t="s">
        <v>472</v>
      </c>
    </row>
    <row r="258" spans="1:1" x14ac:dyDescent="0.25">
      <c r="A258" t="s">
        <v>473</v>
      </c>
    </row>
    <row r="259" spans="1:1" x14ac:dyDescent="0.25">
      <c r="A259" t="s">
        <v>474</v>
      </c>
    </row>
    <row r="260" spans="1:1" x14ac:dyDescent="0.25">
      <c r="A260" t="s">
        <v>475</v>
      </c>
    </row>
    <row r="262" spans="1:1" x14ac:dyDescent="0.25">
      <c r="A262" s="46" t="s">
        <v>455</v>
      </c>
    </row>
    <row r="263" spans="1:1" x14ac:dyDescent="0.25">
      <c r="A263" s="37" t="s">
        <v>494</v>
      </c>
    </row>
  </sheetData>
  <hyperlinks>
    <hyperlink ref="B2" r:id="rId1" display="https://www.rba.gov.au/statistics/tables/" xr:uid="{230FB459-FDB5-4D55-A634-4F048D2D5E42}"/>
    <hyperlink ref="A9" location="Contents!A1" display="Back to contents" xr:uid="{F23F3E78-C664-4697-84C1-610DC5E5FE53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c37dfbe-9a1a-4235-abd7-8bc54474f3d7" ContentTypeId="0x0101000AC6246A9CD2FC45B52DC6FEC0F0AAAA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0c56a47d-469b-460c-81a1-345d54cdeeee" xsi:nil="true"/>
    <OurDocsVersionCreatedAt xmlns="0c56a47d-469b-460c-81a1-345d54cdeeee">2024-05-30T05:35:29+00:00</OurDocsVersionCreatedAt>
    <OurDocsDocId xmlns="0c56a47d-469b-460c-81a1-345d54cdeeee">003569policy.data</OurDocsDocId>
    <OurDocsDocumentSource xmlns="0c56a47d-469b-460c-81a1-345d54cdeeee">Internal</OurDocsDocumentSource>
    <OurDocsLocation xmlns="0c56a47d-469b-460c-81a1-345d54cdeeee">Perth</OurDocsLocation>
    <OurDocsDataStore xmlns="0c56a47d-469b-460c-81a1-345d54cdeeee">Central</OurDocsDataStore>
    <OurDocsReleaseClassification xmlns="0c56a47d-469b-460c-81a1-345d54cdeeee">Departmental Use Only</OurDocsReleaseClassification>
    <OurDocsTitle xmlns="0c56a47d-469b-460c-81a1-345d54cdeeee">WA Economic Profile Data - May 2024</OurDocsTitle>
    <OurDocsLockedOnBehalfOf xmlns="0c56a47d-469b-460c-81a1-345d54cdeeee" xsi:nil="true"/>
    <OurDocsVersionNumber xmlns="0c56a47d-469b-460c-81a1-345d54cdeeee">1</OurDocsVersionNumber>
    <OurDocsAuthor xmlns="0c56a47d-469b-460c-81a1-345d54cdeeee">Mike Thomas</OurDocsAuthor>
    <OurDocsDescription xmlns="0c56a47d-469b-460c-81a1-345d54cdeeee" xsi:nil="true"/>
    <OurDocsVersionCreatedBy xmlns="0c56a47d-469b-460c-81a1-345d54cdeeee">MICSDLF</OurDocsVersionCreatedBy>
    <OurDocsIsLocked xmlns="0c56a47d-469b-460c-81a1-345d54cdeeee">false</OurDocsIsLocked>
    <OurDocsDocumentType xmlns="0c56a47d-469b-460c-81a1-345d54cdeeee">Other</OurDocsDocumentType>
    <OurDocsIsRecordsDocument xmlns="0c56a47d-469b-460c-81a1-345d54cdeeee">false</OurDocsIsRecordsDocument>
    <OurDocsDocumentDate xmlns="0c56a47d-469b-460c-81a1-345d54cdeeee">2024-05-29T16:00:00+00:00</OurDocsDocumentDate>
    <OurDocsLockedBy xmlns="0c56a47d-469b-460c-81a1-345d54cdeeee" xsi:nil="true"/>
    <OurDocsFileNumbers xmlns="0c56a47d-469b-460c-81a1-345d54cdeeee" xsi:nil="true"/>
    <OurDocsLockedOn xmlns="0c56a47d-469b-460c-81a1-345d54cdeeee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2C39F3B3B96C1F4B98517E6443C184DE" ma:contentTypeVersion="12" ma:contentTypeDescription="Create a new document." ma:contentTypeScope="" ma:versionID="7fd6e5eedbd6d6bbc4f050dbc7b7190a">
  <xsd:schema xmlns:xsd="http://www.w3.org/2001/XMLSchema" xmlns:xs="http://www.w3.org/2001/XMLSchema" xmlns:p="http://schemas.microsoft.com/office/2006/metadata/properties" xmlns:ns2="0c56a47d-469b-460c-81a1-345d54cdeeee" targetNamespace="http://schemas.microsoft.com/office/2006/metadata/properties" ma:root="true" ma:fieldsID="92f4de51a2ba04263f7c8fc2be9dabf8" ns2:_="">
    <xsd:import namespace="0c56a47d-469b-460c-81a1-345d54cdeeee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6a47d-469b-460c-81a1-345d54cdeeee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Documentation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jor Private Project Status Report"/>
          <xsd:enumeration value="Map"/>
          <xsd:enumeration value="Memorandum"/>
          <xsd:enumeration value="Ministerial"/>
          <xsd:enumeration value="Minutes"/>
          <xsd:enumeration value="Note"/>
          <xsd:enumeration value="Official Presentation"/>
          <xsd:enumeration value="Official Presentations"/>
          <xsd:enumeration value="Operational Plan"/>
          <xsd:enumeration value="Other"/>
          <xsd:enumeration value="Permit"/>
          <xsd:enumeration value="Photos"/>
          <xsd:enumeration value="Policy"/>
          <xsd:enumeration value="Post Implementation Review"/>
          <xsd:enumeration value="Press Clipping"/>
          <xsd:enumeration value="Press Release"/>
          <xsd:enumeration value="Procurement"/>
          <xsd:enumeration value="Procedure"/>
          <xsd:enumeration value="Project Plan"/>
          <xsd:enumeration value="Project Proposal"/>
          <xsd:enumeration value="Quote"/>
          <xsd:enumeration value="Report"/>
          <xsd:enumeration value="Service Level Worksheets"/>
          <xsd:enumeration value="Speech"/>
          <xsd:enumeration value="Standard Project Data"/>
          <xsd:enumeration value="State Initiated Status Report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7D0D2B-BDB1-4935-A3B4-C97F22D10C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3AC05C-1005-4768-83EC-1760D9EAC10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E63293E3-2DC9-4D56-974A-4BBCFB9F9F72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0c56a47d-469b-460c-81a1-345d54cdeeee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0D02A2AC-1DAD-46CB-B1A9-EDF71E66A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56a47d-469b-460c-81a1-345d54cdee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70</vt:i4>
      </vt:variant>
    </vt:vector>
  </HeadingPairs>
  <TitlesOfParts>
    <vt:vector size="70" baseType="lpstr">
      <vt:lpstr>Contents</vt:lpstr>
      <vt:lpstr>Gross state product</vt:lpstr>
      <vt:lpstr>State final demand</vt:lpstr>
      <vt:lpstr>SFD comparison</vt:lpstr>
      <vt:lpstr>SFD consumption</vt:lpstr>
      <vt:lpstr>SFD investment</vt:lpstr>
      <vt:lpstr>SFD public</vt:lpstr>
      <vt:lpstr>Commodity prices</vt:lpstr>
      <vt:lpstr>Interest rates</vt:lpstr>
      <vt:lpstr>Exchange rates</vt:lpstr>
      <vt:lpstr>CPI</vt:lpstr>
      <vt:lpstr>CPI components</vt:lpstr>
      <vt:lpstr>Household spending</vt:lpstr>
      <vt:lpstr>Employed &amp; hours worked</vt:lpstr>
      <vt:lpstr>Employed by industry</vt:lpstr>
      <vt:lpstr>Participation rate</vt:lpstr>
      <vt:lpstr>Underutilisation rate</vt:lpstr>
      <vt:lpstr>Unemployed by region</vt:lpstr>
      <vt:lpstr>Internet vacancies</vt:lpstr>
      <vt:lpstr>WPI &amp; utilisation</vt:lpstr>
      <vt:lpstr>WPI &amp; utilisation comparison</vt:lpstr>
      <vt:lpstr>WPI nominal v real</vt:lpstr>
      <vt:lpstr>ERP</vt:lpstr>
      <vt:lpstr>Overseas migration</vt:lpstr>
      <vt:lpstr>Interstate migration</vt:lpstr>
      <vt:lpstr>Dwellings</vt:lpstr>
      <vt:lpstr>House &amp; rental prices</vt:lpstr>
      <vt:lpstr>House price comparison</vt:lpstr>
      <vt:lpstr>Capex</vt:lpstr>
      <vt:lpstr>Construction</vt:lpstr>
      <vt:lpstr>Construction in pipeline</vt:lpstr>
      <vt:lpstr>Exports</vt:lpstr>
      <vt:lpstr>Imports</vt:lpstr>
      <vt:lpstr>Shipping rates</vt:lpstr>
      <vt:lpstr>SFD &amp; net exports</vt:lpstr>
      <vt:lpstr>GSP by component</vt:lpstr>
      <vt:lpstr>GSP by component comparison</vt:lpstr>
      <vt:lpstr>GSP per capita</vt:lpstr>
      <vt:lpstr>GSP by income</vt:lpstr>
      <vt:lpstr>Household income</vt:lpstr>
      <vt:lpstr>Trade in goods</vt:lpstr>
      <vt:lpstr>Trade in services</vt:lpstr>
      <vt:lpstr>Exports by market</vt:lpstr>
      <vt:lpstr>GSP by 3Ps</vt:lpstr>
      <vt:lpstr>Multifactor productivity</vt:lpstr>
      <vt:lpstr>Capital stock per capita</vt:lpstr>
      <vt:lpstr>Population by component</vt:lpstr>
      <vt:lpstr>Population by age</vt:lpstr>
      <vt:lpstr>Population by LFS</vt:lpstr>
      <vt:lpstr>Electricity generation</vt:lpstr>
      <vt:lpstr>Emissions by sector</vt:lpstr>
      <vt:lpstr>Emissions intensity</vt:lpstr>
      <vt:lpstr>GSP by industry</vt:lpstr>
      <vt:lpstr>Industry value added</vt:lpstr>
      <vt:lpstr>Industry value added latest</vt:lpstr>
      <vt:lpstr>Investment by industry</vt:lpstr>
      <vt:lpstr>Industry capital formation</vt:lpstr>
      <vt:lpstr>Industry cap. form. latest</vt:lpstr>
      <vt:lpstr>Employment by industry</vt:lpstr>
      <vt:lpstr>Industry employment</vt:lpstr>
      <vt:lpstr>Industry employ. latest</vt:lpstr>
      <vt:lpstr>Minerals &amp; energy sales</vt:lpstr>
      <vt:lpstr>Minerals &amp; energy sales latest</vt:lpstr>
      <vt:lpstr>Agriculture value added</vt:lpstr>
      <vt:lpstr>Agriculture exports</vt:lpstr>
      <vt:lpstr>Defence</vt:lpstr>
      <vt:lpstr>Tourism</vt:lpstr>
      <vt:lpstr>Internat. education exports</vt:lpstr>
      <vt:lpstr>Internat. student enrolments</vt:lpstr>
      <vt:lpstr>Population by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 Economic Profile Data - May 2024</dc:title>
  <dc:subject/>
  <dc:creator>Mike Thomas</dc:creator>
  <cp:lastModifiedBy>FOO, Lee Mei</cp:lastModifiedBy>
  <cp:lastPrinted>2024-04-19T08:11:23Z</cp:lastPrinted>
  <dcterms:created xsi:type="dcterms:W3CDTF">2023-12-04T04:54:07Z</dcterms:created>
  <dcterms:modified xsi:type="dcterms:W3CDTF">2024-05-31T05:48:28Z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0x0101000AC6246A9CD2FC45B52DC6FEC0F0AAAA002C39F3B3B96C1F4B98517E6443C184DE</vt:lpwstr>
  </property>
  <property fmtid="{D5CDD505-2E9C-101B-9397-08002B2CF9AE}" pid="3" name="DataStore">
    <vt:lpwstr>Central</vt:lpwstr>
  </property>
</Properties>
</file>